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1.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 name="Presupuesto " sheetId="2" r:id="rId12"/>
    <sheet name="Resumen" sheetId="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<sst xmlns="http://schemas.openxmlformats.org/spreadsheetml/2006/main" count="5620" uniqueCount="2783">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</sst>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21" Type="http://schemas.openxmlformats.org/officeDocument/2006/relationships/styles" Target="styles.xml"/><Relationship Id="rId12" Type="http://schemas.openxmlformats.org/officeDocument/2006/relationships/worksheet" Target="worksheets/sheet12.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1" Type="http://schemas.openxmlformats.org/officeDocument/2006/relationships/image" Target="../media/image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8.png"/></Relationships>
</file>

<file path=xl/drawings/_rels/drawing17.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0.png"/></Relationships>
</file>

<file path=xl/drawings/_rels/drawing18.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19.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44</xdr:row>
      <xdr:rowOff>237075</xdr:rowOff>
    </xdr:from>
    <xdr:to>
      <xdr:col>0</xdr:col>
      <xdr:colOff>600075</xdr:colOff>
      <xdr:row>46</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43</xdr:row>
      <xdr:rowOff>256680</xdr:rowOff>
    </xdr:from>
    <xdr:to>
      <xdr:col>0</xdr:col>
      <xdr:colOff>493125</xdr:colOff>
      <xdr:row>45</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3"/>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43</xdr:row>
      <xdr:rowOff>27346</xdr:rowOff>
    </xdr:from>
    <xdr:to>
      <xdr:col>0</xdr:col>
      <xdr:colOff>553468</xdr:colOff>
      <xdr:row>44</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4" cstate="print"/>
        <a:srcRect/>
        <a:stretch>
          <a:fillRect/>
        </a:stretch>
      </xdr:blipFill>
      <xdr:spPr bwMode="auto">
        <a:xfrm>
          <a:off x="49468" y="9838096"/>
          <a:ext cx="504000" cy="295067"/>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6</xdr:row>
      <xdr:rowOff>24370</xdr:rowOff>
    </xdr:to>
    <xdr:pic>
      <xdr:nvPicPr>
        <xdr:cNvPr id="2" name="Imagen 40">
          <a:extLst>
            <a:ext uri="{FF2B5EF4-FFF2-40B4-BE49-F238E27FC236}">
              <a16:creationId xmlns:a16="http://schemas.microsoft.com/office/drawing/2014/main" id="{5BD61807-1CFF-4F34-9736-C0FE93470456}"/>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5</xdr:row>
      <xdr:rowOff>127852</xdr:rowOff>
    </xdr:to>
    <xdr:pic>
      <xdr:nvPicPr>
        <xdr:cNvPr id="3" name="Imagen 40">
          <a:extLst>
            <a:ext uri="{FF2B5EF4-FFF2-40B4-BE49-F238E27FC236}">
              <a16:creationId xmlns:a16="http://schemas.microsoft.com/office/drawing/2014/main" id="{8090BE2C-059E-4CEC-B7AE-72C646A00948}"/>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6</xdr:row>
      <xdr:rowOff>24370</xdr:rowOff>
    </xdr:to>
    <xdr:pic>
      <xdr:nvPicPr>
        <xdr:cNvPr id="3" name="Imagen 40">
          <a:extLst>
            <a:ext uri="{FF2B5EF4-FFF2-40B4-BE49-F238E27FC236}">
              <a16:creationId xmlns:a16="http://schemas.microsoft.com/office/drawing/2014/main" id="{9300B4FC-3066-4D90-B6C4-E787E09505FA}"/>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1062300</xdr:colOff>
      <xdr:row>7</xdr:row>
      <xdr:rowOff>50231</xdr:rowOff>
    </xdr:to>
    <xdr:pic>
      <xdr:nvPicPr>
        <xdr:cNvPr id="2" name="Imagen 2">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a:fillRect/>
        </a:stretch>
      </xdr:blipFill>
      <xdr:spPr>
        <a:xfrm>
          <a:off x="0" y="0"/>
          <a:ext cx="3996000" cy="1564706"/>
        </a:xfrm>
        <a:prstGeom prst="rect">
          <a:avLst/>
        </a:prstGeom>
        <a:ln w="0">
          <a:no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10785</xdr:colOff>
      <xdr:row>4</xdr:row>
      <xdr:rowOff>175215</xdr:rowOff>
    </xdr:to>
    <xdr:pic>
      <xdr:nvPicPr>
        <xdr:cNvPr id="4" name="Imagen 2">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a:stretch>
          <a:fillRect/>
        </a:stretch>
      </xdr:blipFill>
      <xdr:spPr>
        <a:xfrm>
          <a:off x="0" y="0"/>
          <a:ext cx="2808000" cy="1188000"/>
        </a:xfrm>
        <a:prstGeom prst="rect">
          <a:avLst/>
        </a:prstGeom>
        <a:ln w="0">
          <a:no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1428300</xdr:colOff>
      <xdr:row>6</xdr:row>
      <xdr:rowOff>16575</xdr:rowOff>
    </xdr:to>
    <xdr:pic>
      <xdr:nvPicPr>
        <xdr:cNvPr id="2" name="Imagen 2">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tretch>
          <a:fillRect/>
        </a:stretch>
      </xdr:blipFill>
      <xdr:spPr>
        <a:xfrm>
          <a:off x="0" y="0"/>
          <a:ext cx="3600000" cy="1512000"/>
        </a:xfrm>
        <a:prstGeom prst="rect">
          <a:avLst/>
        </a:prstGeom>
        <a:ln w="0">
          <a:noFill/>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1761960</xdr:colOff>
      <xdr:row>5</xdr:row>
      <xdr:rowOff>124620</xdr:rowOff>
    </xdr:to>
    <xdr:pic>
      <xdr:nvPicPr>
        <xdr:cNvPr id="4" name="Imagen 2">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1"/>
        <a:stretch>
          <a:fillRect/>
        </a:stretch>
      </xdr:blipFill>
      <xdr:spPr>
        <a:xfrm>
          <a:off x="0" y="0"/>
          <a:ext cx="2844000" cy="1260000"/>
        </a:xfrm>
        <a:prstGeom prst="rect">
          <a:avLst/>
        </a:prstGeom>
        <a:ln w="0">
          <a:noFill/>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1039920</xdr:colOff>
      <xdr:row>7</xdr:row>
      <xdr:rowOff>7756</xdr:rowOff>
    </xdr:to>
    <xdr:pic>
      <xdr:nvPicPr>
        <xdr:cNvPr id="3" name="Imagen 2">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1"/>
        <a:stretch>
          <a:fillRect/>
        </a:stretch>
      </xdr:blipFill>
      <xdr:spPr>
        <a:xfrm>
          <a:off x="0" y="0"/>
          <a:ext cx="3204000" cy="1512000"/>
        </a:xfrm>
        <a:prstGeom prst="rect">
          <a:avLst/>
        </a:prstGeom>
        <a:ln w="0">
          <a:noFill/>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15240</xdr:colOff>
      <xdr:row>0</xdr:row>
      <xdr:rowOff>0</xdr:rowOff>
    </xdr:from>
    <xdr:to>
      <xdr:col>4</xdr:col>
      <xdr:colOff>12000</xdr:colOff>
      <xdr:row>6</xdr:row>
      <xdr:rowOff>90256</xdr:rowOff>
    </xdr:to>
    <xdr:pic>
      <xdr:nvPicPr>
        <xdr:cNvPr id="3" name="Imagen 2">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1"/>
        <a:stretch>
          <a:fillRect/>
        </a:stretch>
      </xdr:blipFill>
      <xdr:spPr>
        <a:xfrm>
          <a:off x="15240" y="0"/>
          <a:ext cx="3060000" cy="1404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8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9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11723</xdr:rowOff>
    </xdr:from>
    <xdr:to>
      <xdr:col>1</xdr:col>
      <xdr:colOff>2565785</xdr:colOff>
      <xdr:row>6</xdr:row>
      <xdr:rowOff>174738</xdr:rowOff>
    </xdr:to>
    <xdr:pic>
      <xdr:nvPicPr>
        <xdr:cNvPr id="18" name="Imagen 8">
          <a:extLst>
            <a:ext uri="{FF2B5EF4-FFF2-40B4-BE49-F238E27FC236}">
              <a16:creationId xmlns:a16="http://schemas.microsoft.com/office/drawing/2014/main" id="{00000000-0008-0000-0A00-000012000000}"/>
            </a:ext>
          </a:extLst>
        </xdr:cNvPr>
        <xdr:cNvPicPr/>
      </xdr:nvPicPr>
      <xdr:blipFill>
        <a:blip xmlns:r="http://schemas.openxmlformats.org/officeDocument/2006/relationships" r:embed="rId1"/>
        <a:stretch>
          <a:fillRect/>
        </a:stretch>
      </xdr:blipFill>
      <xdr:spPr>
        <a:xfrm>
          <a:off x="0" y="11723"/>
          <a:ext cx="3996000" cy="1476000"/>
        </a:xfrm>
        <a:prstGeom prst="rect">
          <a:avLst/>
        </a:prstGeom>
        <a:ln w="0">
          <a:noFill/>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1</xdr:row>
      <xdr:rowOff>89647</xdr:rowOff>
    </xdr:from>
    <xdr:to>
      <xdr:col>2</xdr:col>
      <xdr:colOff>650240</xdr:colOff>
      <xdr:row>7</xdr:row>
      <xdr:rowOff>12701</xdr:rowOff>
    </xdr:to>
    <xdr:pic>
      <xdr:nvPicPr>
        <xdr:cNvPr id="25" name="Image 1" descr="Picture">
          <a:extLst>
            <a:ext uri="{FF2B5EF4-FFF2-40B4-BE49-F238E27FC236}">
              <a16:creationId xmlns:a16="http://schemas.microsoft.com/office/drawing/2014/main" id="{00000000-0008-0000-0B00-000019000000}"/>
            </a:ext>
          </a:extLst>
        </xdr:cNvPr>
        <xdr:cNvPicPr/>
      </xdr:nvPicPr>
      <xdr:blipFill>
        <a:blip xmlns:r="http://schemas.openxmlformats.org/officeDocument/2006/relationships" r:embed="rId1"/>
        <a:stretch>
          <a:fillRect/>
        </a:stretch>
      </xdr:blipFill>
      <xdr:spPr>
        <a:xfrm>
          <a:off x="0" y="313765"/>
          <a:ext cx="2768152" cy="1099671"/>
        </a:xfrm>
        <a:prstGeom prst="rect">
          <a:avLst/>
        </a:prstGeom>
        <a:ln w="0">
          <a:noFill/>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1377273</xdr:colOff>
      <xdr:row>8</xdr:row>
      <xdr:rowOff>146273</xdr:rowOff>
    </xdr:to>
    <xdr:pic>
      <xdr:nvPicPr>
        <xdr:cNvPr id="3" name="Imagen 5">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1"/>
        <a:stretch>
          <a:fillRect/>
        </a:stretch>
      </xdr:blipFill>
      <xdr:spPr>
        <a:xfrm>
          <a:off x="0" y="0"/>
          <a:ext cx="4364313" cy="1715993"/>
        </a:xfrm>
        <a:prstGeom prst="rect">
          <a:avLst/>
        </a:prstGeom>
        <a:ln w="0">
          <a:noFill/>
          <a:prstDash val="solid"/>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88</xdr:row>
      <xdr:rowOff>190500</xdr:rowOff>
    </xdr:from>
    <xdr:to>
      <xdr:col>5</xdr:col>
      <xdr:colOff>22286</xdr:colOff>
      <xdr:row>94</xdr:row>
      <xdr:rowOff>14475</xdr:rowOff>
    </xdr:to>
    <xdr:pic>
      <xdr:nvPicPr>
        <xdr:cNvPr id="19" name="Picture 2">
          <a:extLst>
            <a:ext uri="{FF2B5EF4-FFF2-40B4-BE49-F238E27FC236}">
              <a16:creationId xmlns:a16="http://schemas.microsoft.com/office/drawing/2014/main" id="{00000000-0008-0000-0D00-000013000000}"/>
            </a:ext>
          </a:extLst>
        </xdr:cNvPr>
        <xdr:cNvPicPr/>
      </xdr:nvPicPr>
      <xdr:blipFill>
        <a:blip xmlns:r="http://schemas.openxmlformats.org/officeDocument/2006/relationships" r:embed="rId1"/>
        <a:stretch>
          <a:fillRect/>
        </a:stretch>
      </xdr:blipFill>
      <xdr:spPr>
        <a:xfrm>
          <a:off x="0" y="19431000"/>
          <a:ext cx="6340536" cy="1252725"/>
        </a:xfrm>
        <a:prstGeom prst="rect">
          <a:avLst/>
        </a:prstGeom>
        <a:ln w="0">
          <a:noFill/>
          <a:prstDash val="solid"/>
        </a:ln>
      </xdr:spPr>
    </xdr:pic>
    <xdr:clientData/>
  </xdr:twoCellAnchor>
  <xdr:twoCellAnchor editAs="oneCell">
    <xdr:from>
      <xdr:col>0</xdr:col>
      <xdr:colOff>0</xdr:colOff>
      <xdr:row>0</xdr:row>
      <xdr:rowOff>0</xdr:rowOff>
    </xdr:from>
    <xdr:to>
      <xdr:col>3</xdr:col>
      <xdr:colOff>837964</xdr:colOff>
      <xdr:row>11</xdr:row>
      <xdr:rowOff>133393</xdr:rowOff>
    </xdr:to>
    <xdr:pic>
      <xdr:nvPicPr>
        <xdr:cNvPr id="20" name="Imagen 5">
          <a:extLst>
            <a:ext uri="{FF2B5EF4-FFF2-40B4-BE49-F238E27FC236}">
              <a16:creationId xmlns:a16="http://schemas.microsoft.com/office/drawing/2014/main" id="{00000000-0008-0000-0D00-000014000000}"/>
            </a:ext>
          </a:extLst>
        </xdr:cNvPr>
        <xdr:cNvPicPr/>
      </xdr:nvPicPr>
      <xdr:blipFill>
        <a:blip xmlns:r="http://schemas.openxmlformats.org/officeDocument/2006/relationships" r:embed="rId2"/>
        <a:stretch>
          <a:fillRect/>
        </a:stretch>
      </xdr:blipFill>
      <xdr:spPr>
        <a:xfrm>
          <a:off x="0" y="0"/>
          <a:ext cx="4716000" cy="2052000"/>
        </a:xfrm>
        <a:prstGeom prst="rect">
          <a:avLst/>
        </a:prstGeom>
        <a:l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121</xdr:row>
      <xdr:rowOff>13409</xdr:rowOff>
    </xdr:from>
    <xdr:to>
      <xdr:col>7</xdr:col>
      <xdr:colOff>62385</xdr:colOff>
      <xdr:row>125</xdr:row>
      <xdr:rowOff>144355</xdr:rowOff>
    </xdr:to>
    <xdr:pic>
      <xdr:nvPicPr>
        <xdr:cNvPr id="21" name="Image 2" descr="Picture">
          <a:extLst>
            <a:ext uri="{FF2B5EF4-FFF2-40B4-BE49-F238E27FC236}">
              <a16:creationId xmlns:a16="http://schemas.microsoft.com/office/drawing/2014/main" id="{00000000-0008-0000-0E00-000015000000}"/>
            </a:ext>
          </a:extLst>
        </xdr:cNvPr>
        <xdr:cNvPicPr/>
      </xdr:nvPicPr>
      <xdr:blipFill>
        <a:blip xmlns:r="http://schemas.openxmlformats.org/officeDocument/2006/relationships" r:embed="rId1"/>
        <a:stretch>
          <a:fillRect/>
        </a:stretch>
      </xdr:blipFill>
      <xdr:spPr>
        <a:xfrm>
          <a:off x="0" y="22186668"/>
          <a:ext cx="5330533" cy="845909"/>
        </a:xfrm>
        <a:prstGeom prst="rect">
          <a:avLst/>
        </a:prstGeom>
        <a:l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a:extLst>
            <a:ext uri="{FF2B5EF4-FFF2-40B4-BE49-F238E27FC236}">
              <a16:creationId xmlns:a16="http://schemas.microsoft.com/office/drawing/2014/main" id="{00000000-0008-0000-0E00-000016000000}"/>
            </a:ext>
          </a:extLst>
        </xdr:cNvPr>
        <xdr:cNvPicPr/>
      </xdr:nvPicPr>
      <xdr:blipFill>
        <a:blip xmlns:r="http://schemas.openxmlformats.org/officeDocument/2006/relationships" r:embed="rId2"/>
        <a:stretch>
          <a:fillRect/>
        </a:stretch>
      </xdr:blipFill>
      <xdr:spPr>
        <a:xfrm>
          <a:off x="0" y="0"/>
          <a:ext cx="2880000" cy="1260000"/>
        </a:xfrm>
        <a:prstGeom prst="rect">
          <a:avLst/>
        </a:prstGeom>
        <a:l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132</xdr:row>
      <xdr:rowOff>66959</xdr:rowOff>
    </xdr:from>
    <xdr:to>
      <xdr:col>6</xdr:col>
      <xdr:colOff>725921</xdr:colOff>
      <xdr:row>137</xdr:row>
      <xdr:rowOff>28590</xdr:rowOff>
    </xdr:to>
    <xdr:pic>
      <xdr:nvPicPr>
        <xdr:cNvPr id="23" name="Image 2" descr="Picture">
          <a:extLst>
            <a:ext uri="{FF2B5EF4-FFF2-40B4-BE49-F238E27FC236}">
              <a16:creationId xmlns:a16="http://schemas.microsoft.com/office/drawing/2014/main" id="{00000000-0008-0000-0F00-000017000000}"/>
            </a:ext>
          </a:extLst>
        </xdr:cNvPr>
        <xdr:cNvPicPr/>
      </xdr:nvPicPr>
      <xdr:blipFill>
        <a:blip xmlns:r="http://schemas.openxmlformats.org/officeDocument/2006/relationships" r:embed="rId1"/>
        <a:stretch>
          <a:fillRect/>
        </a:stretch>
      </xdr:blipFill>
      <xdr:spPr>
        <a:xfrm>
          <a:off x="0" y="24049906"/>
          <a:ext cx="5328000" cy="864000"/>
        </a:xfrm>
        <a:prstGeom prst="rect">
          <a:avLst/>
        </a:prstGeom>
        <a:l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a:extLst>
            <a:ext uri="{FF2B5EF4-FFF2-40B4-BE49-F238E27FC236}">
              <a16:creationId xmlns:a16="http://schemas.microsoft.com/office/drawing/2014/main" id="{00000000-0008-0000-0F00-000005000000}"/>
            </a:ext>
          </a:extLst>
        </xdr:cNvPr>
        <xdr:cNvPicPr/>
      </xdr:nvPicPr>
      <xdr:blipFill>
        <a:blip xmlns:r="http://schemas.openxmlformats.org/officeDocument/2006/relationships" r:embed="rId2"/>
        <a:stretch>
          <a:fillRect/>
        </a:stretch>
      </xdr:blipFill>
      <xdr:spPr>
        <a:xfrm>
          <a:off x="0" y="0"/>
          <a:ext cx="2988000" cy="1296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3"/>
  <sheetViews>
    <sheetView tabSelected="1" zoomScale="80" zoomScaleNormal="80" workbookViewId="0">
      <selection activeCell="J19" sqref="J19"/>
    </sheetView>
  </sheetViews>
  <sheetFormatPr baseColWidth="10" defaultColWidth="8.88671875" defaultRowHeight="14.4" x14ac:dyDescent="0.3"/>
  <cols>
    <col min="1" max="1" width="20.77734375" style="334" customWidth="1"/>
    <col min="2" max="2" width="50.77734375" style="334" customWidth="1"/>
    <col min="3" max="5" width="26.33203125" style="334" customWidth="1"/>
    <col min="6" max="6" width="26" style="334" customWidth="1"/>
    <col min="10" max="10" width="4.77734375" style="334" customWidth="1"/>
  </cols>
  <sheetData>
    <row r="1" spans="1:19" ht="40.049999999999997" customHeight="1" x14ac:dyDescent="0.3">
      <c r="A1" s="505"/>
      <c r="B1" s="505"/>
      <c r="C1" s="513" t="s">
        <v>0</v>
      </c>
      <c r="D1" s="505"/>
      <c r="E1" s="505"/>
      <c r="F1" s="505"/>
    </row>
    <row r="2" spans="1:19" ht="4.95" customHeight="1" x14ac:dyDescent="0.3">
      <c r="A2" s="505"/>
      <c r="B2" s="505"/>
      <c r="C2" s="518"/>
      <c r="D2" s="505"/>
      <c r="E2" s="505"/>
      <c r="F2" s="519"/>
    </row>
    <row r="3" spans="1:19" ht="15" customHeight="1" x14ac:dyDescent="0.3">
      <c r="A3" s="505"/>
      <c r="B3" s="505"/>
      <c r="C3" s="294"/>
      <c r="D3" s="294"/>
      <c r="E3" s="520" t="s">
        <v>1</v>
      </c>
      <c r="F3" s="521"/>
    </row>
    <row r="4" spans="1:19" ht="15" hidden="1" customHeight="1" x14ac:dyDescent="0.3">
      <c r="A4" s="505"/>
      <c r="B4" s="505"/>
      <c r="C4" s="294"/>
      <c r="D4" s="294"/>
      <c r="E4" s="10" t="s">
        <v>2</v>
      </c>
      <c r="F4" s="83"/>
      <c r="G4" s="120"/>
      <c r="I4" s="120"/>
      <c r="L4" s="120" t="s">
        <v>3</v>
      </c>
      <c r="M4" s="120"/>
      <c r="N4" s="121"/>
      <c r="O4" s="122" t="s">
        <v>4</v>
      </c>
      <c r="P4" s="121"/>
      <c r="Q4" s="122">
        <v>8</v>
      </c>
      <c r="R4" s="122">
        <v>100</v>
      </c>
      <c r="S4" s="122" t="s">
        <v>5</v>
      </c>
    </row>
    <row r="5" spans="1:19" ht="15" customHeight="1" x14ac:dyDescent="0.3">
      <c r="A5" s="505"/>
      <c r="B5" s="505"/>
      <c r="C5" s="522" t="s">
        <v>6</v>
      </c>
      <c r="D5" s="505"/>
      <c r="E5" s="125" t="s">
        <v>2</v>
      </c>
      <c r="F5" s="208" t="s">
        <v>7</v>
      </c>
      <c r="G5" s="120"/>
      <c r="I5" s="120"/>
      <c r="L5" s="120"/>
      <c r="M5" s="120"/>
      <c r="N5" s="121"/>
      <c r="O5" s="122"/>
      <c r="P5" s="121"/>
      <c r="Q5" s="122"/>
      <c r="R5" s="122"/>
      <c r="S5" s="122"/>
    </row>
    <row r="6" spans="1:19" ht="15" customHeight="1" x14ac:dyDescent="0.3">
      <c r="A6" s="505"/>
      <c r="B6" s="505"/>
      <c r="C6" s="363" t="s">
        <v>8</v>
      </c>
      <c r="D6" s="294"/>
      <c r="E6" s="222" t="s">
        <v>9</v>
      </c>
      <c r="F6" s="208">
        <v>1</v>
      </c>
      <c r="G6" s="120"/>
      <c r="I6" s="120"/>
    </row>
    <row r="7" spans="1:19" ht="15" customHeight="1" x14ac:dyDescent="0.3">
      <c r="A7" s="505"/>
      <c r="B7" s="505"/>
      <c r="C7" s="207"/>
      <c r="D7" s="294"/>
      <c r="E7" s="125" t="s">
        <v>10</v>
      </c>
      <c r="F7" s="208" t="s">
        <v>11</v>
      </c>
      <c r="G7" s="120"/>
      <c r="I7" s="120"/>
    </row>
    <row r="8" spans="1:19" ht="15" customHeight="1" x14ac:dyDescent="0.3">
      <c r="A8" s="505"/>
      <c r="B8" s="505"/>
      <c r="C8" s="294"/>
      <c r="D8" s="294"/>
      <c r="E8" s="125" t="s">
        <v>12</v>
      </c>
      <c r="F8" s="208" t="s">
        <v>13</v>
      </c>
      <c r="G8" s="120"/>
      <c r="I8" s="120"/>
    </row>
    <row r="9" spans="1:19" ht="15" customHeight="1" x14ac:dyDescent="0.3">
      <c r="A9" s="294"/>
      <c r="B9" s="294"/>
      <c r="C9" s="294"/>
      <c r="D9" s="1"/>
      <c r="E9" s="2"/>
      <c r="F9" s="2"/>
    </row>
    <row r="10" spans="1:19" ht="25.05" customHeight="1" x14ac:dyDescent="0.3">
      <c r="A10" s="542" t="s">
        <v>14</v>
      </c>
      <c r="B10" s="505"/>
      <c r="C10" s="505"/>
      <c r="D10" s="505"/>
      <c r="E10" s="505"/>
      <c r="F10" s="505"/>
    </row>
    <row r="11" spans="1:19" ht="15" customHeight="1" x14ac:dyDescent="0.3">
      <c r="A11" s="528"/>
      <c r="B11" s="505"/>
      <c r="C11" s="505"/>
      <c r="D11" s="505"/>
      <c r="E11" s="505"/>
      <c r="F11" s="505"/>
    </row>
    <row r="12" spans="1:19" ht="15" customHeight="1" x14ac:dyDescent="0.3">
      <c r="A12" s="515" t="s">
        <v>15</v>
      </c>
      <c r="B12" s="505"/>
      <c r="C12" s="505"/>
      <c r="D12" s="505"/>
      <c r="E12" s="505"/>
      <c r="F12" s="505"/>
    </row>
    <row r="13" spans="1:19" ht="15" customHeight="1" x14ac:dyDescent="0.3">
      <c r="A13" s="364" t="s">
        <v>16</v>
      </c>
      <c r="B13" s="533"/>
      <c r="C13" s="534"/>
      <c r="D13" s="534"/>
      <c r="E13" s="534"/>
      <c r="F13" s="526"/>
    </row>
    <row r="14" spans="1:19" ht="15" customHeight="1" x14ac:dyDescent="0.3">
      <c r="A14" s="364" t="s">
        <v>17</v>
      </c>
      <c r="B14" s="530"/>
      <c r="C14" s="531"/>
      <c r="D14" s="206"/>
      <c r="E14" s="364" t="s">
        <v>10</v>
      </c>
      <c r="F14" s="460"/>
    </row>
    <row r="15" spans="1:19" ht="15" customHeight="1" x14ac:dyDescent="0.3">
      <c r="A15" s="364" t="s">
        <v>18</v>
      </c>
      <c r="B15" s="525" t="s">
        <v>6</v>
      </c>
      <c r="C15" s="526"/>
      <c r="D15" s="206"/>
      <c r="E15" s="364" t="s">
        <v>19</v>
      </c>
      <c r="F15" s="460"/>
    </row>
    <row r="16" spans="1:19" ht="15" customHeight="1" x14ac:dyDescent="0.3">
      <c r="A16" s="540"/>
      <c r="B16" s="541"/>
      <c r="C16" s="541"/>
      <c r="D16" s="541"/>
      <c r="E16" s="541"/>
      <c r="F16" s="541"/>
    </row>
    <row r="17" spans="1:6" ht="15" customHeight="1" x14ac:dyDescent="0.3">
      <c r="A17" s="203" t="s">
        <v>20</v>
      </c>
      <c r="B17" s="359" t="s">
        <v>21</v>
      </c>
      <c r="C17" s="543"/>
      <c r="D17" s="544"/>
      <c r="E17" s="544"/>
      <c r="F17" s="545"/>
    </row>
    <row r="18" spans="1:6" s="3" customFormat="1" ht="15" customHeight="1" x14ac:dyDescent="0.3">
      <c r="A18" s="204"/>
      <c r="B18" s="132" t="s">
        <v>22</v>
      </c>
      <c r="C18" s="50" t="s">
        <v>23</v>
      </c>
      <c r="D18" s="50" t="s">
        <v>24</v>
      </c>
      <c r="E18" s="50" t="s">
        <v>25</v>
      </c>
      <c r="F18" s="205" t="s">
        <v>26</v>
      </c>
    </row>
    <row r="19" spans="1:6" ht="15" customHeight="1" x14ac:dyDescent="0.3">
      <c r="A19" s="514"/>
      <c r="B19" s="510"/>
      <c r="C19" s="118"/>
      <c r="D19" s="119"/>
      <c r="E19" s="461"/>
      <c r="F19" s="456">
        <f t="shared" ref="F19:F24" si="0">D19*E19</f>
        <v>0</v>
      </c>
    </row>
    <row r="20" spans="1:6" ht="15" customHeight="1" x14ac:dyDescent="0.3">
      <c r="A20" s="514"/>
      <c r="B20" s="510"/>
      <c r="C20" s="118"/>
      <c r="D20" s="119"/>
      <c r="E20" s="461"/>
      <c r="F20" s="456">
        <f t="shared" si="0"/>
        <v>0</v>
      </c>
    </row>
    <row r="21" spans="1:6" ht="15" customHeight="1" x14ac:dyDescent="0.3">
      <c r="A21" s="514"/>
      <c r="B21" s="510"/>
      <c r="C21" s="118"/>
      <c r="D21" s="119"/>
      <c r="E21" s="461"/>
      <c r="F21" s="456">
        <f t="shared" si="0"/>
        <v>0</v>
      </c>
    </row>
    <row r="22" spans="1:6" ht="15" customHeight="1" x14ac:dyDescent="0.3">
      <c r="A22" s="514"/>
      <c r="B22" s="510"/>
      <c r="C22" s="118"/>
      <c r="D22" s="119"/>
      <c r="E22" s="461"/>
      <c r="F22" s="456">
        <f t="shared" si="0"/>
        <v>0</v>
      </c>
    </row>
    <row r="23" spans="1:6" ht="15" customHeight="1" x14ac:dyDescent="0.3">
      <c r="A23" s="514"/>
      <c r="B23" s="510"/>
      <c r="C23" s="118"/>
      <c r="D23" s="119"/>
      <c r="E23" s="461"/>
      <c r="F23" s="456">
        <f t="shared" si="0"/>
        <v>0</v>
      </c>
    </row>
    <row r="24" spans="1:6" ht="15" customHeight="1" x14ac:dyDescent="0.3">
      <c r="A24" s="514"/>
      <c r="B24" s="510"/>
      <c r="C24" s="118"/>
      <c r="D24" s="119"/>
      <c r="E24" s="462"/>
      <c r="F24" s="456">
        <f t="shared" si="0"/>
        <v>0</v>
      </c>
    </row>
    <row r="25" spans="1:6" ht="15" customHeight="1" x14ac:dyDescent="0.3">
      <c r="A25" s="516"/>
      <c r="B25" s="517"/>
      <c r="C25" s="532" t="s">
        <v>27</v>
      </c>
      <c r="D25" s="517"/>
      <c r="E25" s="517"/>
      <c r="F25" s="453">
        <f>SUM(F19:F24)</f>
        <v>0</v>
      </c>
    </row>
    <row r="26" spans="1:6" ht="15" customHeight="1" x14ac:dyDescent="0.3">
      <c r="A26" s="202" t="s">
        <v>28</v>
      </c>
      <c r="B26" s="360" t="s">
        <v>29</v>
      </c>
      <c r="C26" s="506"/>
      <c r="D26" s="507"/>
      <c r="E26" s="507"/>
      <c r="F26" s="508"/>
    </row>
    <row r="27" spans="1:6" ht="15" customHeight="1" x14ac:dyDescent="0.3">
      <c r="A27" s="68"/>
      <c r="B27" s="52" t="s">
        <v>22</v>
      </c>
      <c r="C27" s="52" t="s">
        <v>23</v>
      </c>
      <c r="D27" s="52" t="s">
        <v>24</v>
      </c>
      <c r="E27" s="52" t="s">
        <v>25</v>
      </c>
      <c r="F27" s="69" t="s">
        <v>26</v>
      </c>
    </row>
    <row r="28" spans="1:6" ht="15" customHeight="1" x14ac:dyDescent="0.3">
      <c r="A28" s="509"/>
      <c r="B28" s="510"/>
      <c r="C28" s="118"/>
      <c r="D28" s="385"/>
      <c r="E28" s="461"/>
      <c r="F28" s="457">
        <f t="shared" ref="F28:F33" si="1">D28*E28</f>
        <v>0</v>
      </c>
    </row>
    <row r="29" spans="1:6" ht="15" customHeight="1" x14ac:dyDescent="0.3">
      <c r="A29" s="509"/>
      <c r="B29" s="510"/>
      <c r="C29" s="118"/>
      <c r="D29" s="385"/>
      <c r="E29" s="461"/>
      <c r="F29" s="457">
        <f t="shared" si="1"/>
        <v>0</v>
      </c>
    </row>
    <row r="30" spans="1:6" ht="15" customHeight="1" x14ac:dyDescent="0.3">
      <c r="A30" s="509"/>
      <c r="B30" s="510"/>
      <c r="C30" s="118"/>
      <c r="D30" s="385"/>
      <c r="E30" s="461"/>
      <c r="F30" s="457">
        <f t="shared" si="1"/>
        <v>0</v>
      </c>
    </row>
    <row r="31" spans="1:6" ht="15" customHeight="1" x14ac:dyDescent="0.3">
      <c r="A31" s="509"/>
      <c r="B31" s="510"/>
      <c r="C31" s="118"/>
      <c r="D31" s="385"/>
      <c r="E31" s="461"/>
      <c r="F31" s="457">
        <f t="shared" si="1"/>
        <v>0</v>
      </c>
    </row>
    <row r="32" spans="1:6" ht="15" customHeight="1" x14ac:dyDescent="0.3">
      <c r="A32" s="509"/>
      <c r="B32" s="510"/>
      <c r="C32" s="118"/>
      <c r="D32" s="385"/>
      <c r="E32" s="461"/>
      <c r="F32" s="457">
        <f t="shared" si="1"/>
        <v>0</v>
      </c>
    </row>
    <row r="33" spans="1:6" ht="15" customHeight="1" x14ac:dyDescent="0.3">
      <c r="A33" s="509"/>
      <c r="B33" s="510"/>
      <c r="C33" s="118"/>
      <c r="D33" s="385"/>
      <c r="E33" s="462"/>
      <c r="F33" s="457">
        <f t="shared" si="1"/>
        <v>0</v>
      </c>
    </row>
    <row r="34" spans="1:6" ht="15" customHeight="1" x14ac:dyDescent="0.3">
      <c r="A34" s="529"/>
      <c r="B34" s="510"/>
      <c r="C34" s="527" t="s">
        <v>30</v>
      </c>
      <c r="D34" s="510"/>
      <c r="E34" s="510"/>
      <c r="F34" s="454">
        <f>SUM(F28:F33)</f>
        <v>0</v>
      </c>
    </row>
    <row r="35" spans="1:6" ht="15" customHeight="1" x14ac:dyDescent="0.3">
      <c r="A35" s="67" t="s">
        <v>31</v>
      </c>
      <c r="B35" s="361" t="s">
        <v>32</v>
      </c>
      <c r="C35" s="523"/>
      <c r="D35" s="510"/>
      <c r="E35" s="510"/>
      <c r="F35" s="524"/>
    </row>
    <row r="36" spans="1:6" ht="15.75" customHeight="1" x14ac:dyDescent="0.3">
      <c r="A36" s="70"/>
      <c r="B36" s="52" t="s">
        <v>22</v>
      </c>
      <c r="C36" s="52" t="s">
        <v>23</v>
      </c>
      <c r="D36" s="52" t="s">
        <v>24</v>
      </c>
      <c r="E36" s="52" t="s">
        <v>25</v>
      </c>
      <c r="F36" s="69" t="s">
        <v>26</v>
      </c>
    </row>
    <row r="37" spans="1:6" ht="15" customHeight="1" x14ac:dyDescent="0.3">
      <c r="A37" s="509"/>
      <c r="B37" s="510"/>
      <c r="C37" s="118"/>
      <c r="D37" s="385"/>
      <c r="E37" s="461"/>
      <c r="F37" s="457">
        <f t="shared" ref="F37:F42" si="2">D37*E37</f>
        <v>0</v>
      </c>
    </row>
    <row r="38" spans="1:6" ht="15" customHeight="1" x14ac:dyDescent="0.3">
      <c r="A38" s="297"/>
      <c r="B38" s="220"/>
      <c r="C38" s="118"/>
      <c r="D38" s="385"/>
      <c r="E38" s="461"/>
      <c r="F38" s="457">
        <f t="shared" si="2"/>
        <v>0</v>
      </c>
    </row>
    <row r="39" spans="1:6" ht="15" customHeight="1" x14ac:dyDescent="0.3">
      <c r="A39" s="297"/>
      <c r="B39" s="220"/>
      <c r="C39" s="118"/>
      <c r="D39" s="385"/>
      <c r="E39" s="461"/>
      <c r="F39" s="457">
        <f t="shared" si="2"/>
        <v>0</v>
      </c>
    </row>
    <row r="40" spans="1:6" ht="15" customHeight="1" x14ac:dyDescent="0.3">
      <c r="A40" s="297"/>
      <c r="B40" s="220"/>
      <c r="C40" s="118"/>
      <c r="D40" s="385"/>
      <c r="E40" s="461"/>
      <c r="F40" s="457">
        <f t="shared" si="2"/>
        <v>0</v>
      </c>
    </row>
    <row r="41" spans="1:6" ht="15" customHeight="1" x14ac:dyDescent="0.3">
      <c r="A41" s="509"/>
      <c r="B41" s="510"/>
      <c r="C41" s="118"/>
      <c r="D41" s="385"/>
      <c r="E41" s="461"/>
      <c r="F41" s="457">
        <f t="shared" si="2"/>
        <v>0</v>
      </c>
    </row>
    <row r="42" spans="1:6" ht="15" customHeight="1" x14ac:dyDescent="0.3">
      <c r="A42" s="509"/>
      <c r="B42" s="510"/>
      <c r="C42" s="118"/>
      <c r="D42" s="385"/>
      <c r="E42" s="461"/>
      <c r="F42" s="457">
        <f t="shared" si="2"/>
        <v>0</v>
      </c>
    </row>
    <row r="43" spans="1:6" ht="15" customHeight="1" x14ac:dyDescent="0.3">
      <c r="A43" s="529"/>
      <c r="B43" s="510"/>
      <c r="C43" s="527" t="s">
        <v>33</v>
      </c>
      <c r="D43" s="510"/>
      <c r="E43" s="510"/>
      <c r="F43" s="454">
        <f>SUM(F37:F42)</f>
        <v>0</v>
      </c>
    </row>
    <row r="44" spans="1:6" ht="24.75" customHeight="1" x14ac:dyDescent="0.3">
      <c r="A44" s="511" t="s">
        <v>34</v>
      </c>
      <c r="B44" s="512"/>
      <c r="C44" s="512"/>
      <c r="D44" s="512"/>
      <c r="E44" s="512"/>
      <c r="F44" s="458">
        <f>F25</f>
        <v>0</v>
      </c>
    </row>
    <row r="45" spans="1:6" ht="24.75" customHeight="1" x14ac:dyDescent="0.3">
      <c r="A45" s="511" t="s">
        <v>35</v>
      </c>
      <c r="B45" s="512"/>
      <c r="C45" s="512"/>
      <c r="D45" s="512"/>
      <c r="E45" s="512"/>
      <c r="F45" s="458">
        <f>F34</f>
        <v>0</v>
      </c>
    </row>
    <row r="46" spans="1:6" ht="24.75" customHeight="1" x14ac:dyDescent="0.3">
      <c r="A46" s="511" t="s">
        <v>36</v>
      </c>
      <c r="B46" s="512"/>
      <c r="C46" s="512"/>
      <c r="D46" s="512"/>
      <c r="E46" s="512"/>
      <c r="F46" s="458">
        <f>F43</f>
        <v>0</v>
      </c>
    </row>
    <row r="47" spans="1:6" ht="19.95" customHeight="1" x14ac:dyDescent="0.35">
      <c r="A47" s="538" t="s">
        <v>37</v>
      </c>
      <c r="B47" s="539"/>
      <c r="C47" s="539"/>
      <c r="D47" s="539"/>
      <c r="E47" s="539"/>
      <c r="F47" s="455">
        <f>SUM(F44:F46)</f>
        <v>0</v>
      </c>
    </row>
    <row r="48" spans="1:6" ht="4.5" customHeight="1" x14ac:dyDescent="0.3">
      <c r="A48" s="71"/>
      <c r="B48" s="51"/>
      <c r="C48" s="51"/>
      <c r="D48" s="51"/>
      <c r="E48" s="51"/>
      <c r="F48" s="72"/>
    </row>
    <row r="49" spans="1:6" ht="15.75" customHeight="1" x14ac:dyDescent="0.3">
      <c r="A49" s="546" t="s">
        <v>38</v>
      </c>
      <c r="B49" s="547"/>
      <c r="C49" s="221"/>
      <c r="D49" s="549" t="s">
        <v>39</v>
      </c>
      <c r="E49" s="547"/>
      <c r="F49" s="550"/>
    </row>
    <row r="50" spans="1:6" ht="42" customHeight="1" x14ac:dyDescent="0.3">
      <c r="A50" s="463" t="s">
        <v>40</v>
      </c>
      <c r="B50" s="504"/>
      <c r="C50" s="504"/>
      <c r="D50" s="464" t="s">
        <v>40</v>
      </c>
      <c r="E50" s="548"/>
      <c r="F50" s="536"/>
    </row>
    <row r="51" spans="1:6" ht="24.75" customHeight="1" x14ac:dyDescent="0.3">
      <c r="A51" s="463" t="s">
        <v>41</v>
      </c>
      <c r="B51" s="504"/>
      <c r="C51" s="504"/>
      <c r="D51" s="464" t="s">
        <v>41</v>
      </c>
      <c r="E51" s="535"/>
      <c r="F51" s="536"/>
    </row>
    <row r="52" spans="1:6" ht="24.75" customHeight="1" x14ac:dyDescent="0.3">
      <c r="A52" s="463" t="s">
        <v>42</v>
      </c>
      <c r="B52" s="504"/>
      <c r="C52" s="504"/>
      <c r="D52" s="464" t="s">
        <v>42</v>
      </c>
      <c r="E52" s="535"/>
      <c r="F52" s="536"/>
    </row>
    <row r="53" spans="1:6" ht="15" customHeight="1" x14ac:dyDescent="0.3">
      <c r="A53" s="232" t="s">
        <v>43</v>
      </c>
      <c r="F53" s="1122" t="str">
        <f>F5</f>
        <v>RYR-AP-001</v>
      </c>
    </row>
  </sheetData>
  <mergeCells count="48">
    <mergeCell ref="E52:F52"/>
    <mergeCell ref="A47:E47"/>
    <mergeCell ref="A16:F16"/>
    <mergeCell ref="A10:F10"/>
    <mergeCell ref="A30:B30"/>
    <mergeCell ref="C17:F17"/>
    <mergeCell ref="A49:B49"/>
    <mergeCell ref="E51:F51"/>
    <mergeCell ref="E50:F50"/>
    <mergeCell ref="D49:F49"/>
    <mergeCell ref="A37:B37"/>
    <mergeCell ref="B50:C50"/>
    <mergeCell ref="C25:E25"/>
    <mergeCell ref="C34:E34"/>
    <mergeCell ref="A21:B21"/>
    <mergeCell ref="A45:E45"/>
    <mergeCell ref="B13:F13"/>
    <mergeCell ref="E3:F3"/>
    <mergeCell ref="A31:B31"/>
    <mergeCell ref="C5:D5"/>
    <mergeCell ref="A42:B42"/>
    <mergeCell ref="A46:E46"/>
    <mergeCell ref="C35:F35"/>
    <mergeCell ref="A33:B33"/>
    <mergeCell ref="B15:C15"/>
    <mergeCell ref="C43:E43"/>
    <mergeCell ref="A22:B22"/>
    <mergeCell ref="A11:F11"/>
    <mergeCell ref="A34:B34"/>
    <mergeCell ref="A43:B43"/>
    <mergeCell ref="B14:C14"/>
    <mergeCell ref="A24:B24"/>
    <mergeCell ref="A23:B23"/>
    <mergeCell ref="B51:C51"/>
    <mergeCell ref="B52:C52"/>
    <mergeCell ref="A1:B8"/>
    <mergeCell ref="C26:F26"/>
    <mergeCell ref="A29:B29"/>
    <mergeCell ref="A44:E44"/>
    <mergeCell ref="C1:F1"/>
    <mergeCell ref="A20:B20"/>
    <mergeCell ref="A12:F12"/>
    <mergeCell ref="A19:B19"/>
    <mergeCell ref="A32:B32"/>
    <mergeCell ref="A25:B25"/>
    <mergeCell ref="A41:B41"/>
    <mergeCell ref="C2:F2"/>
    <mergeCell ref="A28:B28"/>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tint="-0.499984740745262"/>
  </sheetPr>
  <dimension ref="A1:L376"/>
  <sheetViews>
    <sheetView topLeftCell="A345" zoomScale="81" zoomScaleNormal="81" workbookViewId="0">
      <selection activeCell="D376" sqref="D376"/>
    </sheetView>
  </sheetViews>
  <sheetFormatPr baseColWidth="10" defaultColWidth="8.88671875" defaultRowHeight="14.4" x14ac:dyDescent="0.3"/>
  <cols>
    <col min="1" max="1" width="40.77734375" style="334" customWidth="1"/>
    <col min="2" max="2" width="100.77734375" style="334" customWidth="1"/>
    <col min="3" max="3" width="15.77734375" style="312" customWidth="1"/>
    <col min="4" max="4" width="30.77734375" style="334" customWidth="1"/>
  </cols>
  <sheetData>
    <row r="1" spans="1:12" ht="40.049999999999997" customHeight="1" x14ac:dyDescent="0.3">
      <c r="A1" s="472"/>
      <c r="B1" s="553" t="s">
        <v>2045</v>
      </c>
      <c r="C1" s="553"/>
      <c r="D1" s="553"/>
      <c r="E1" s="459"/>
      <c r="F1" s="459"/>
      <c r="G1" s="459"/>
      <c r="H1" s="459"/>
      <c r="I1" s="459"/>
      <c r="J1" s="459"/>
      <c r="K1" s="459"/>
      <c r="L1" s="459"/>
    </row>
    <row r="2" spans="1:12" ht="4.95" customHeight="1" x14ac:dyDescent="0.3">
      <c r="A2" s="472"/>
      <c r="B2" s="296"/>
      <c r="C2" s="296"/>
      <c r="D2" s="296"/>
      <c r="E2" s="459"/>
      <c r="F2" s="459"/>
      <c r="G2" s="459"/>
      <c r="H2" s="459"/>
      <c r="I2" s="459"/>
      <c r="J2" s="459"/>
      <c r="K2" s="459"/>
      <c r="L2" s="459"/>
    </row>
    <row r="3" spans="1:12" ht="15" customHeight="1" x14ac:dyDescent="0.3">
      <c r="A3" s="472"/>
      <c r="B3" s="312"/>
      <c r="C3" s="551" t="s">
        <v>1</v>
      </c>
      <c r="D3" s="552"/>
      <c r="E3" s="459"/>
      <c r="F3" s="459"/>
      <c r="G3" s="459"/>
      <c r="H3" s="459"/>
      <c r="I3" s="459"/>
      <c r="J3" s="459"/>
      <c r="K3" s="459"/>
      <c r="L3" s="459"/>
    </row>
    <row r="4" spans="1:12" ht="15" customHeight="1" x14ac:dyDescent="0.4">
      <c r="A4" s="472"/>
      <c r="B4" s="299" t="s">
        <v>6</v>
      </c>
      <c r="C4" s="481" t="s">
        <v>2</v>
      </c>
      <c r="D4" s="467" t="s">
        <v>2780</v>
      </c>
      <c r="E4" s="459"/>
      <c r="F4" s="459"/>
      <c r="G4" s="459"/>
      <c r="H4" s="459"/>
      <c r="I4" s="459"/>
      <c r="J4" s="459"/>
      <c r="K4" s="459"/>
      <c r="L4" s="459"/>
    </row>
    <row r="5" spans="1:12" s="334" customFormat="1" ht="15" customHeight="1" x14ac:dyDescent="0.3">
      <c r="A5" s="472"/>
      <c r="B5" s="300" t="s">
        <v>8</v>
      </c>
      <c r="C5" s="482" t="s">
        <v>9</v>
      </c>
      <c r="D5" s="468">
        <v>1</v>
      </c>
      <c r="E5" s="459"/>
      <c r="F5" s="459"/>
      <c r="G5" s="459"/>
      <c r="H5" s="459"/>
      <c r="I5" s="459"/>
      <c r="J5" s="459"/>
      <c r="K5" s="459"/>
      <c r="L5" s="459"/>
    </row>
    <row r="6" spans="1:12" ht="15" customHeight="1" x14ac:dyDescent="0.3">
      <c r="A6" s="472"/>
      <c r="B6" s="300"/>
      <c r="C6" s="482" t="s">
        <v>10</v>
      </c>
      <c r="D6" s="483" t="s">
        <v>11</v>
      </c>
      <c r="E6" s="459"/>
      <c r="F6" s="459"/>
      <c r="G6" s="459"/>
      <c r="H6" s="459"/>
      <c r="I6" s="459"/>
      <c r="J6" s="459"/>
      <c r="K6" s="459"/>
      <c r="L6" s="459"/>
    </row>
    <row r="7" spans="1:12" ht="15" customHeight="1" x14ac:dyDescent="0.3">
      <c r="A7" s="472"/>
      <c r="B7" s="312"/>
      <c r="C7" s="484" t="s">
        <v>12</v>
      </c>
      <c r="D7" s="470" t="s">
        <v>13</v>
      </c>
      <c r="E7" s="459"/>
      <c r="F7" s="459"/>
      <c r="G7" s="459"/>
      <c r="H7" s="459"/>
      <c r="I7" s="459"/>
      <c r="J7" s="459"/>
      <c r="K7" s="459"/>
      <c r="L7" s="459"/>
    </row>
    <row r="8" spans="1:12" ht="15" customHeight="1" x14ac:dyDescent="0.3">
      <c r="A8" s="471" t="s">
        <v>1623</v>
      </c>
      <c r="B8" s="465" t="s">
        <v>1446</v>
      </c>
      <c r="C8" s="465" t="s">
        <v>761</v>
      </c>
      <c r="D8" s="466" t="s">
        <v>1622</v>
      </c>
      <c r="E8" s="459"/>
      <c r="F8" s="459"/>
      <c r="G8" s="459"/>
      <c r="H8" s="459"/>
      <c r="I8" s="459"/>
      <c r="J8" s="459"/>
      <c r="K8" s="459"/>
      <c r="L8" s="459"/>
    </row>
    <row r="9" spans="1:12" ht="15" customHeight="1" x14ac:dyDescent="0.3">
      <c r="A9" s="473" t="s">
        <v>2047</v>
      </c>
      <c r="B9" s="474" t="s">
        <v>2046</v>
      </c>
      <c r="C9" s="475" t="s">
        <v>202</v>
      </c>
      <c r="D9" s="476">
        <v>3920</v>
      </c>
      <c r="E9" s="459"/>
      <c r="F9" s="459"/>
      <c r="G9" s="459"/>
      <c r="H9" s="459"/>
      <c r="I9" s="459"/>
      <c r="J9" s="459"/>
      <c r="K9" s="459"/>
      <c r="L9" s="459"/>
    </row>
    <row r="10" spans="1:12" ht="15" customHeight="1" x14ac:dyDescent="0.3">
      <c r="A10" s="473" t="s">
        <v>2049</v>
      </c>
      <c r="B10" s="474" t="s">
        <v>2048</v>
      </c>
      <c r="C10" s="475" t="s">
        <v>202</v>
      </c>
      <c r="D10" s="476">
        <v>3804</v>
      </c>
    </row>
    <row r="11" spans="1:12" ht="15" customHeight="1" x14ac:dyDescent="0.3">
      <c r="A11" s="473" t="s">
        <v>2051</v>
      </c>
      <c r="B11" s="474" t="s">
        <v>2050</v>
      </c>
      <c r="C11" s="475" t="s">
        <v>202</v>
      </c>
      <c r="D11" s="476">
        <v>3258</v>
      </c>
    </row>
    <row r="12" spans="1:12" ht="15" customHeight="1" x14ac:dyDescent="0.3">
      <c r="A12" s="473" t="s">
        <v>2053</v>
      </c>
      <c r="B12" s="474" t="s">
        <v>2052</v>
      </c>
      <c r="C12" s="475" t="s">
        <v>202</v>
      </c>
      <c r="D12" s="476">
        <v>3339</v>
      </c>
    </row>
    <row r="13" spans="1:12" ht="15" customHeight="1" x14ac:dyDescent="0.3">
      <c r="A13" s="473" t="s">
        <v>2055</v>
      </c>
      <c r="B13" s="474" t="s">
        <v>2054</v>
      </c>
      <c r="C13" s="475" t="s">
        <v>202</v>
      </c>
      <c r="D13" s="476">
        <v>2050</v>
      </c>
    </row>
    <row r="14" spans="1:12" ht="15" customHeight="1" x14ac:dyDescent="0.3">
      <c r="A14" s="473" t="s">
        <v>2057</v>
      </c>
      <c r="B14" s="474" t="s">
        <v>2056</v>
      </c>
      <c r="C14" s="475" t="s">
        <v>202</v>
      </c>
      <c r="D14" s="476">
        <v>10856</v>
      </c>
    </row>
    <row r="15" spans="1:12" ht="15" customHeight="1" x14ac:dyDescent="0.3">
      <c r="A15" s="473" t="s">
        <v>2059</v>
      </c>
      <c r="B15" s="474" t="s">
        <v>2058</v>
      </c>
      <c r="C15" s="475" t="s">
        <v>202</v>
      </c>
      <c r="D15" s="476">
        <v>4887</v>
      </c>
    </row>
    <row r="16" spans="1:12" ht="15" customHeight="1" x14ac:dyDescent="0.3">
      <c r="A16" s="473" t="s">
        <v>2061</v>
      </c>
      <c r="B16" s="474" t="s">
        <v>2060</v>
      </c>
      <c r="C16" s="475" t="s">
        <v>1648</v>
      </c>
      <c r="D16" s="476">
        <v>1113</v>
      </c>
    </row>
    <row r="17" spans="1:4" ht="15" customHeight="1" x14ac:dyDescent="0.3">
      <c r="A17" s="473" t="s">
        <v>2063</v>
      </c>
      <c r="B17" s="474" t="s">
        <v>2062</v>
      </c>
      <c r="C17" s="475" t="s">
        <v>3</v>
      </c>
      <c r="D17" s="476">
        <v>30291</v>
      </c>
    </row>
    <row r="18" spans="1:4" ht="15" customHeight="1" x14ac:dyDescent="0.3">
      <c r="A18" s="473" t="s">
        <v>2065</v>
      </c>
      <c r="B18" s="474" t="s">
        <v>2064</v>
      </c>
      <c r="C18" s="475" t="s">
        <v>1648</v>
      </c>
      <c r="D18" s="476">
        <v>1099</v>
      </c>
    </row>
    <row r="19" spans="1:4" ht="15" customHeight="1" x14ac:dyDescent="0.3">
      <c r="A19" s="473" t="s">
        <v>2067</v>
      </c>
      <c r="B19" s="474" t="s">
        <v>2066</v>
      </c>
      <c r="C19" s="475" t="s">
        <v>3</v>
      </c>
      <c r="D19" s="476">
        <v>30443</v>
      </c>
    </row>
    <row r="20" spans="1:4" ht="15" customHeight="1" x14ac:dyDescent="0.3">
      <c r="A20" s="473" t="s">
        <v>2070</v>
      </c>
      <c r="B20" s="474" t="s">
        <v>2068</v>
      </c>
      <c r="C20" s="475" t="s">
        <v>2069</v>
      </c>
      <c r="D20" s="476">
        <v>7230</v>
      </c>
    </row>
    <row r="21" spans="1:4" ht="15" customHeight="1" x14ac:dyDescent="0.3">
      <c r="A21" s="473" t="s">
        <v>2072</v>
      </c>
      <c r="B21" s="474" t="s">
        <v>2071</v>
      </c>
      <c r="C21" s="475" t="s">
        <v>1454</v>
      </c>
      <c r="D21" s="476">
        <v>55111</v>
      </c>
    </row>
    <row r="22" spans="1:4" ht="15" customHeight="1" x14ac:dyDescent="0.3">
      <c r="A22" s="473" t="s">
        <v>2074</v>
      </c>
      <c r="B22" s="474" t="s">
        <v>2073</v>
      </c>
      <c r="C22" s="475" t="s">
        <v>1454</v>
      </c>
      <c r="D22" s="476">
        <v>56826</v>
      </c>
    </row>
    <row r="23" spans="1:4" ht="15" customHeight="1" x14ac:dyDescent="0.3">
      <c r="A23" s="473" t="s">
        <v>2076</v>
      </c>
      <c r="B23" s="474" t="s">
        <v>2075</v>
      </c>
      <c r="C23" s="475" t="s">
        <v>1454</v>
      </c>
      <c r="D23" s="476">
        <v>56678</v>
      </c>
    </row>
    <row r="24" spans="1:4" ht="15" customHeight="1" x14ac:dyDescent="0.3">
      <c r="A24" s="473" t="s">
        <v>2078</v>
      </c>
      <c r="B24" s="474" t="s">
        <v>2077</v>
      </c>
      <c r="C24" s="475" t="s">
        <v>1454</v>
      </c>
      <c r="D24" s="476">
        <v>38600</v>
      </c>
    </row>
    <row r="25" spans="1:4" ht="15" customHeight="1" x14ac:dyDescent="0.3">
      <c r="A25" s="473" t="s">
        <v>2080</v>
      </c>
      <c r="B25" s="474" t="s">
        <v>2079</v>
      </c>
      <c r="C25" s="475" t="s">
        <v>1454</v>
      </c>
      <c r="D25" s="476">
        <v>39590</v>
      </c>
    </row>
    <row r="26" spans="1:4" ht="15" customHeight="1" x14ac:dyDescent="0.3">
      <c r="A26" s="473" t="s">
        <v>2082</v>
      </c>
      <c r="B26" s="474" t="s">
        <v>2081</v>
      </c>
      <c r="C26" s="475" t="s">
        <v>1454</v>
      </c>
      <c r="D26" s="476">
        <v>74650</v>
      </c>
    </row>
    <row r="27" spans="1:4" ht="15" customHeight="1" x14ac:dyDescent="0.3">
      <c r="A27" s="473" t="s">
        <v>2084</v>
      </c>
      <c r="B27" s="474" t="s">
        <v>2083</v>
      </c>
      <c r="C27" s="475" t="s">
        <v>1454</v>
      </c>
      <c r="D27" s="476">
        <v>25435</v>
      </c>
    </row>
    <row r="28" spans="1:4" ht="15" customHeight="1" x14ac:dyDescent="0.3">
      <c r="A28" s="473" t="s">
        <v>2086</v>
      </c>
      <c r="B28" s="474" t="s">
        <v>2085</v>
      </c>
      <c r="C28" s="475" t="s">
        <v>1454</v>
      </c>
      <c r="D28" s="476">
        <v>51773</v>
      </c>
    </row>
    <row r="29" spans="1:4" ht="15" customHeight="1" x14ac:dyDescent="0.3">
      <c r="A29" s="473" t="s">
        <v>2088</v>
      </c>
      <c r="B29" s="474" t="s">
        <v>2087</v>
      </c>
      <c r="C29" s="475" t="s">
        <v>1454</v>
      </c>
      <c r="D29" s="476">
        <v>41502</v>
      </c>
    </row>
    <row r="30" spans="1:4" ht="15" customHeight="1" x14ac:dyDescent="0.3">
      <c r="A30" s="473" t="s">
        <v>2090</v>
      </c>
      <c r="B30" s="474" t="s">
        <v>2089</v>
      </c>
      <c r="C30" s="475" t="s">
        <v>1454</v>
      </c>
      <c r="D30" s="476">
        <v>49840</v>
      </c>
    </row>
    <row r="31" spans="1:4" ht="15" customHeight="1" x14ac:dyDescent="0.3">
      <c r="A31" s="473" t="s">
        <v>2092</v>
      </c>
      <c r="B31" s="474" t="s">
        <v>2091</v>
      </c>
      <c r="C31" s="475" t="s">
        <v>1454</v>
      </c>
      <c r="D31" s="476">
        <v>51479</v>
      </c>
    </row>
    <row r="32" spans="1:4" ht="15" customHeight="1" x14ac:dyDescent="0.3">
      <c r="A32" s="473" t="s">
        <v>2094</v>
      </c>
      <c r="B32" s="474" t="s">
        <v>2093</v>
      </c>
      <c r="C32" s="475" t="s">
        <v>1454</v>
      </c>
      <c r="D32" s="476">
        <v>54690</v>
      </c>
    </row>
    <row r="33" spans="1:4" ht="15" customHeight="1" x14ac:dyDescent="0.3">
      <c r="A33" s="473" t="s">
        <v>2096</v>
      </c>
      <c r="B33" s="474" t="s">
        <v>2095</v>
      </c>
      <c r="C33" s="475" t="s">
        <v>1454</v>
      </c>
      <c r="D33" s="476">
        <v>63868</v>
      </c>
    </row>
    <row r="34" spans="1:4" ht="15" customHeight="1" x14ac:dyDescent="0.3">
      <c r="A34" s="473" t="s">
        <v>2098</v>
      </c>
      <c r="B34" s="474" t="s">
        <v>2097</v>
      </c>
      <c r="C34" s="475" t="s">
        <v>2069</v>
      </c>
      <c r="D34" s="476">
        <v>51</v>
      </c>
    </row>
    <row r="35" spans="1:4" ht="15" customHeight="1" x14ac:dyDescent="0.3">
      <c r="A35" s="473" t="s">
        <v>2100</v>
      </c>
      <c r="B35" s="474" t="s">
        <v>2099</v>
      </c>
      <c r="C35" s="475" t="s">
        <v>64</v>
      </c>
      <c r="D35" s="476">
        <v>435</v>
      </c>
    </row>
    <row r="36" spans="1:4" ht="15" customHeight="1" x14ac:dyDescent="0.3">
      <c r="A36" s="473" t="s">
        <v>2102</v>
      </c>
      <c r="B36" s="474" t="s">
        <v>2101</v>
      </c>
      <c r="C36" s="475" t="s">
        <v>202</v>
      </c>
      <c r="D36" s="476">
        <v>4828</v>
      </c>
    </row>
    <row r="37" spans="1:4" ht="15" customHeight="1" x14ac:dyDescent="0.3">
      <c r="A37" s="473" t="s">
        <v>2104</v>
      </c>
      <c r="B37" s="474" t="s">
        <v>2103</v>
      </c>
      <c r="C37" s="475" t="s">
        <v>202</v>
      </c>
      <c r="D37" s="476">
        <v>3550</v>
      </c>
    </row>
    <row r="38" spans="1:4" ht="15" customHeight="1" x14ac:dyDescent="0.3">
      <c r="A38" s="473" t="s">
        <v>2106</v>
      </c>
      <c r="B38" s="474" t="s">
        <v>2105</v>
      </c>
      <c r="C38" s="475" t="s">
        <v>202</v>
      </c>
      <c r="D38" s="476">
        <v>5342</v>
      </c>
    </row>
    <row r="39" spans="1:4" ht="15" customHeight="1" x14ac:dyDescent="0.3">
      <c r="A39" s="473" t="s">
        <v>2108</v>
      </c>
      <c r="B39" s="474" t="s">
        <v>2107</v>
      </c>
      <c r="C39" s="475" t="s">
        <v>202</v>
      </c>
      <c r="D39" s="476">
        <v>3802</v>
      </c>
    </row>
    <row r="40" spans="1:4" ht="15" customHeight="1" x14ac:dyDescent="0.3">
      <c r="A40" s="473" t="s">
        <v>2110</v>
      </c>
      <c r="B40" s="474" t="s">
        <v>2109</v>
      </c>
      <c r="C40" s="475" t="s">
        <v>202</v>
      </c>
      <c r="D40" s="476">
        <v>3904</v>
      </c>
    </row>
    <row r="41" spans="1:4" ht="15" customHeight="1" x14ac:dyDescent="0.3">
      <c r="A41" s="473" t="s">
        <v>2112</v>
      </c>
      <c r="B41" s="474" t="s">
        <v>2111</v>
      </c>
      <c r="C41" s="475" t="s">
        <v>202</v>
      </c>
      <c r="D41" s="476">
        <v>3787</v>
      </c>
    </row>
    <row r="42" spans="1:4" ht="15" customHeight="1" x14ac:dyDescent="0.3">
      <c r="A42" s="473" t="s">
        <v>2114</v>
      </c>
      <c r="B42" s="474" t="s">
        <v>2113</v>
      </c>
      <c r="C42" s="475" t="s">
        <v>1648</v>
      </c>
      <c r="D42" s="476">
        <v>348706</v>
      </c>
    </row>
    <row r="43" spans="1:4" ht="15" customHeight="1" x14ac:dyDescent="0.3">
      <c r="A43" s="473" t="s">
        <v>2116</v>
      </c>
      <c r="B43" s="474" t="s">
        <v>2115</v>
      </c>
      <c r="C43" s="475" t="s">
        <v>1648</v>
      </c>
      <c r="D43" s="476">
        <v>27019</v>
      </c>
    </row>
    <row r="44" spans="1:4" ht="15" customHeight="1" x14ac:dyDescent="0.3">
      <c r="A44" s="473" t="s">
        <v>2118</v>
      </c>
      <c r="B44" s="474" t="s">
        <v>2117</v>
      </c>
      <c r="C44" s="475" t="s">
        <v>1648</v>
      </c>
      <c r="D44" s="476">
        <v>633</v>
      </c>
    </row>
    <row r="45" spans="1:4" ht="15" customHeight="1" x14ac:dyDescent="0.3">
      <c r="A45" s="473" t="s">
        <v>2120</v>
      </c>
      <c r="B45" s="474" t="s">
        <v>2119</v>
      </c>
      <c r="C45" s="475" t="s">
        <v>1648</v>
      </c>
      <c r="D45" s="476">
        <v>10390</v>
      </c>
    </row>
    <row r="46" spans="1:4" ht="15" customHeight="1" x14ac:dyDescent="0.3">
      <c r="A46" s="473" t="s">
        <v>2122</v>
      </c>
      <c r="B46" s="474" t="s">
        <v>2121</v>
      </c>
      <c r="C46" s="475" t="s">
        <v>202</v>
      </c>
      <c r="D46" s="476">
        <v>4345</v>
      </c>
    </row>
    <row r="47" spans="1:4" ht="15" customHeight="1" x14ac:dyDescent="0.3">
      <c r="A47" s="473" t="s">
        <v>2124</v>
      </c>
      <c r="B47" s="474" t="s">
        <v>2123</v>
      </c>
      <c r="C47" s="475" t="s">
        <v>64</v>
      </c>
      <c r="D47" s="476">
        <v>10091</v>
      </c>
    </row>
    <row r="48" spans="1:4" ht="15" customHeight="1" x14ac:dyDescent="0.3">
      <c r="A48" s="473" t="s">
        <v>2126</v>
      </c>
      <c r="B48" s="474" t="s">
        <v>2125</v>
      </c>
      <c r="C48" s="475" t="s">
        <v>202</v>
      </c>
      <c r="D48" s="476">
        <v>5851</v>
      </c>
    </row>
    <row r="49" spans="1:4" ht="15" customHeight="1" x14ac:dyDescent="0.3">
      <c r="A49" s="473" t="s">
        <v>2128</v>
      </c>
      <c r="B49" s="474" t="s">
        <v>2127</v>
      </c>
      <c r="C49" s="475" t="s">
        <v>1648</v>
      </c>
      <c r="D49" s="476">
        <v>555</v>
      </c>
    </row>
    <row r="50" spans="1:4" ht="15" customHeight="1" x14ac:dyDescent="0.3">
      <c r="A50" s="473" t="s">
        <v>2130</v>
      </c>
      <c r="B50" s="474" t="s">
        <v>2129</v>
      </c>
      <c r="C50" s="475" t="s">
        <v>1648</v>
      </c>
      <c r="D50" s="476">
        <v>17885</v>
      </c>
    </row>
    <row r="51" spans="1:4" ht="15" customHeight="1" x14ac:dyDescent="0.3">
      <c r="A51" s="473" t="s">
        <v>2132</v>
      </c>
      <c r="B51" s="474" t="s">
        <v>2131</v>
      </c>
      <c r="C51" s="475" t="s">
        <v>1454</v>
      </c>
      <c r="D51" s="476">
        <v>44855</v>
      </c>
    </row>
    <row r="52" spans="1:4" ht="15" customHeight="1" x14ac:dyDescent="0.3">
      <c r="A52" s="473" t="s">
        <v>2134</v>
      </c>
      <c r="B52" s="474" t="s">
        <v>2133</v>
      </c>
      <c r="C52" s="475" t="s">
        <v>1454</v>
      </c>
      <c r="D52" s="476">
        <v>44986</v>
      </c>
    </row>
    <row r="53" spans="1:4" ht="15" customHeight="1" x14ac:dyDescent="0.3">
      <c r="A53" s="473" t="s">
        <v>2136</v>
      </c>
      <c r="B53" s="474" t="s">
        <v>2135</v>
      </c>
      <c r="C53" s="475" t="s">
        <v>1454</v>
      </c>
      <c r="D53" s="476">
        <v>34710</v>
      </c>
    </row>
    <row r="54" spans="1:4" ht="15" customHeight="1" x14ac:dyDescent="0.3">
      <c r="A54" s="473" t="s">
        <v>2138</v>
      </c>
      <c r="B54" s="474" t="s">
        <v>2137</v>
      </c>
      <c r="C54" s="475" t="s">
        <v>1454</v>
      </c>
      <c r="D54" s="476">
        <v>29950</v>
      </c>
    </row>
    <row r="55" spans="1:4" ht="15" customHeight="1" x14ac:dyDescent="0.3">
      <c r="A55" s="473" t="s">
        <v>2140</v>
      </c>
      <c r="B55" s="474" t="s">
        <v>2139</v>
      </c>
      <c r="C55" s="475" t="s">
        <v>1454</v>
      </c>
      <c r="D55" s="476">
        <v>39496</v>
      </c>
    </row>
    <row r="56" spans="1:4" ht="15" customHeight="1" x14ac:dyDescent="0.3">
      <c r="A56" s="473" t="s">
        <v>2142</v>
      </c>
      <c r="B56" s="474" t="s">
        <v>2141</v>
      </c>
      <c r="C56" s="475" t="s">
        <v>64</v>
      </c>
      <c r="D56" s="476">
        <v>2900</v>
      </c>
    </row>
    <row r="57" spans="1:4" ht="15" customHeight="1" x14ac:dyDescent="0.3">
      <c r="A57" s="473" t="s">
        <v>2144</v>
      </c>
      <c r="B57" s="474" t="s">
        <v>2143</v>
      </c>
      <c r="C57" s="475" t="s">
        <v>202</v>
      </c>
      <c r="D57" s="476">
        <v>3200</v>
      </c>
    </row>
    <row r="58" spans="1:4" ht="15" customHeight="1" x14ac:dyDescent="0.3">
      <c r="A58" s="473" t="s">
        <v>2146</v>
      </c>
      <c r="B58" s="474" t="s">
        <v>2145</v>
      </c>
      <c r="C58" s="475" t="s">
        <v>2069</v>
      </c>
      <c r="D58" s="476">
        <v>1960</v>
      </c>
    </row>
    <row r="59" spans="1:4" ht="15" customHeight="1" x14ac:dyDescent="0.3">
      <c r="A59" s="473" t="s">
        <v>2149</v>
      </c>
      <c r="B59" s="474" t="s">
        <v>2147</v>
      </c>
      <c r="C59" s="475" t="s">
        <v>2148</v>
      </c>
      <c r="D59" s="476">
        <v>7188</v>
      </c>
    </row>
    <row r="60" spans="1:4" ht="15" customHeight="1" x14ac:dyDescent="0.3">
      <c r="A60" s="473" t="s">
        <v>2151</v>
      </c>
      <c r="B60" s="474" t="s">
        <v>2150</v>
      </c>
      <c r="C60" s="475" t="s">
        <v>202</v>
      </c>
      <c r="D60" s="476">
        <v>4080</v>
      </c>
    </row>
    <row r="61" spans="1:4" ht="15" customHeight="1" x14ac:dyDescent="0.3">
      <c r="A61" s="473" t="s">
        <v>2153</v>
      </c>
      <c r="B61" s="474" t="s">
        <v>2152</v>
      </c>
      <c r="C61" s="475" t="s">
        <v>202</v>
      </c>
      <c r="D61" s="476">
        <v>3538</v>
      </c>
    </row>
    <row r="62" spans="1:4" ht="15" customHeight="1" x14ac:dyDescent="0.3">
      <c r="A62" s="473" t="s">
        <v>2155</v>
      </c>
      <c r="B62" s="474" t="s">
        <v>2154</v>
      </c>
      <c r="C62" s="475" t="s">
        <v>1454</v>
      </c>
      <c r="D62" s="476">
        <v>21560</v>
      </c>
    </row>
    <row r="63" spans="1:4" ht="15" customHeight="1" x14ac:dyDescent="0.3">
      <c r="A63" s="473" t="s">
        <v>2157</v>
      </c>
      <c r="B63" s="474" t="s">
        <v>2156</v>
      </c>
      <c r="C63" s="475" t="s">
        <v>202</v>
      </c>
      <c r="D63" s="476">
        <v>5460</v>
      </c>
    </row>
    <row r="64" spans="1:4" ht="15" customHeight="1" x14ac:dyDescent="0.3">
      <c r="A64" s="473" t="s">
        <v>2159</v>
      </c>
      <c r="B64" s="474" t="s">
        <v>2158</v>
      </c>
      <c r="C64" s="475" t="s">
        <v>3</v>
      </c>
      <c r="D64" s="476">
        <v>101260</v>
      </c>
    </row>
    <row r="65" spans="1:4" ht="15" customHeight="1" x14ac:dyDescent="0.3">
      <c r="A65" s="473" t="s">
        <v>2161</v>
      </c>
      <c r="B65" s="474" t="s">
        <v>2160</v>
      </c>
      <c r="C65" s="475" t="s">
        <v>3</v>
      </c>
      <c r="D65" s="476">
        <v>3450</v>
      </c>
    </row>
    <row r="66" spans="1:4" ht="15" customHeight="1" x14ac:dyDescent="0.3">
      <c r="A66" s="473" t="s">
        <v>2163</v>
      </c>
      <c r="B66" s="474" t="s">
        <v>2162</v>
      </c>
      <c r="C66" s="475" t="s">
        <v>1454</v>
      </c>
      <c r="D66" s="476">
        <v>27289</v>
      </c>
    </row>
    <row r="67" spans="1:4" ht="15" customHeight="1" x14ac:dyDescent="0.3">
      <c r="A67" s="473" t="s">
        <v>2165</v>
      </c>
      <c r="B67" s="474" t="s">
        <v>2164</v>
      </c>
      <c r="C67" s="475" t="s">
        <v>1648</v>
      </c>
      <c r="D67" s="476">
        <v>22700</v>
      </c>
    </row>
    <row r="68" spans="1:4" ht="15" customHeight="1" x14ac:dyDescent="0.3">
      <c r="A68" s="473" t="s">
        <v>2167</v>
      </c>
      <c r="B68" s="474" t="s">
        <v>2166</v>
      </c>
      <c r="C68" s="475" t="s">
        <v>1648</v>
      </c>
      <c r="D68" s="476">
        <v>38450</v>
      </c>
    </row>
    <row r="69" spans="1:4" ht="15" customHeight="1" x14ac:dyDescent="0.3">
      <c r="A69" s="473" t="s">
        <v>2169</v>
      </c>
      <c r="B69" s="474" t="s">
        <v>2168</v>
      </c>
      <c r="C69" s="475" t="s">
        <v>1648</v>
      </c>
      <c r="D69" s="476">
        <v>50333</v>
      </c>
    </row>
    <row r="70" spans="1:4" ht="15" customHeight="1" x14ac:dyDescent="0.3">
      <c r="A70" s="473" t="s">
        <v>2171</v>
      </c>
      <c r="B70" s="474" t="s">
        <v>2170</v>
      </c>
      <c r="C70" s="475" t="s">
        <v>64</v>
      </c>
      <c r="D70" s="476">
        <v>7060</v>
      </c>
    </row>
    <row r="71" spans="1:4" ht="15" customHeight="1" x14ac:dyDescent="0.3">
      <c r="A71" s="473" t="s">
        <v>2173</v>
      </c>
      <c r="B71" s="474" t="s">
        <v>2172</v>
      </c>
      <c r="C71" s="475" t="s">
        <v>202</v>
      </c>
      <c r="D71" s="476">
        <v>1106</v>
      </c>
    </row>
    <row r="72" spans="1:4" ht="15" customHeight="1" x14ac:dyDescent="0.3">
      <c r="A72" s="473" t="s">
        <v>2175</v>
      </c>
      <c r="B72" s="474" t="s">
        <v>2174</v>
      </c>
      <c r="C72" s="475" t="s">
        <v>202</v>
      </c>
      <c r="D72" s="476">
        <v>9727</v>
      </c>
    </row>
    <row r="73" spans="1:4" ht="15" customHeight="1" x14ac:dyDescent="0.3">
      <c r="A73" s="473" t="s">
        <v>2177</v>
      </c>
      <c r="B73" s="474" t="s">
        <v>2176</v>
      </c>
      <c r="C73" s="475" t="s">
        <v>64</v>
      </c>
      <c r="D73" s="476">
        <v>42994</v>
      </c>
    </row>
    <row r="74" spans="1:4" ht="15" customHeight="1" x14ac:dyDescent="0.3">
      <c r="A74" s="473" t="s">
        <v>2179</v>
      </c>
      <c r="B74" s="474" t="s">
        <v>2178</v>
      </c>
      <c r="C74" s="475" t="s">
        <v>1648</v>
      </c>
      <c r="D74" s="476">
        <v>12559</v>
      </c>
    </row>
    <row r="75" spans="1:4" ht="15" customHeight="1" x14ac:dyDescent="0.3">
      <c r="A75" s="473" t="s">
        <v>2181</v>
      </c>
      <c r="B75" s="474" t="s">
        <v>2180</v>
      </c>
      <c r="C75" s="475" t="s">
        <v>1648</v>
      </c>
      <c r="D75" s="476">
        <v>11501890</v>
      </c>
    </row>
    <row r="76" spans="1:4" ht="15" customHeight="1" x14ac:dyDescent="0.3">
      <c r="A76" s="473" t="s">
        <v>2183</v>
      </c>
      <c r="B76" s="474" t="s">
        <v>2182</v>
      </c>
      <c r="C76" s="475" t="s">
        <v>202</v>
      </c>
      <c r="D76" s="476">
        <v>1200</v>
      </c>
    </row>
    <row r="77" spans="1:4" ht="15" customHeight="1" x14ac:dyDescent="0.3">
      <c r="A77" s="473" t="s">
        <v>2185</v>
      </c>
      <c r="B77" s="474" t="s">
        <v>2184</v>
      </c>
      <c r="C77" s="475" t="s">
        <v>202</v>
      </c>
      <c r="D77" s="476">
        <v>1100</v>
      </c>
    </row>
    <row r="78" spans="1:4" ht="15" customHeight="1" x14ac:dyDescent="0.3">
      <c r="A78" s="473" t="s">
        <v>2187</v>
      </c>
      <c r="B78" s="474" t="s">
        <v>2186</v>
      </c>
      <c r="C78" s="475" t="s">
        <v>202</v>
      </c>
      <c r="D78" s="476">
        <v>1210</v>
      </c>
    </row>
    <row r="79" spans="1:4" ht="15" customHeight="1" x14ac:dyDescent="0.3">
      <c r="A79" s="473" t="s">
        <v>2189</v>
      </c>
      <c r="B79" s="474" t="s">
        <v>2188</v>
      </c>
      <c r="C79" s="475" t="s">
        <v>202</v>
      </c>
      <c r="D79" s="476">
        <v>1812</v>
      </c>
    </row>
    <row r="80" spans="1:4" ht="15" customHeight="1" x14ac:dyDescent="0.3">
      <c r="A80" s="473" t="s">
        <v>2191</v>
      </c>
      <c r="B80" s="474" t="s">
        <v>2190</v>
      </c>
      <c r="C80" s="475" t="s">
        <v>202</v>
      </c>
      <c r="D80" s="476">
        <v>1100</v>
      </c>
    </row>
    <row r="81" spans="1:4" ht="15" customHeight="1" x14ac:dyDescent="0.3">
      <c r="A81" s="473" t="s">
        <v>2193</v>
      </c>
      <c r="B81" s="474" t="s">
        <v>2192</v>
      </c>
      <c r="C81" s="475" t="s">
        <v>202</v>
      </c>
      <c r="D81" s="476">
        <v>1816</v>
      </c>
    </row>
    <row r="82" spans="1:4" ht="15" customHeight="1" x14ac:dyDescent="0.3">
      <c r="A82" s="473" t="s">
        <v>2195</v>
      </c>
      <c r="B82" s="474" t="s">
        <v>2194</v>
      </c>
      <c r="C82" s="475" t="s">
        <v>202</v>
      </c>
      <c r="D82" s="476">
        <v>1587</v>
      </c>
    </row>
    <row r="83" spans="1:4" ht="15" customHeight="1" x14ac:dyDescent="0.3">
      <c r="A83" s="473" t="s">
        <v>2197</v>
      </c>
      <c r="B83" s="474" t="s">
        <v>2196</v>
      </c>
      <c r="C83" s="475" t="s">
        <v>202</v>
      </c>
      <c r="D83" s="476">
        <v>1610</v>
      </c>
    </row>
    <row r="84" spans="1:4" ht="15" customHeight="1" x14ac:dyDescent="0.3">
      <c r="A84" s="473" t="s">
        <v>2199</v>
      </c>
      <c r="B84" s="474" t="s">
        <v>2198</v>
      </c>
      <c r="C84" s="475" t="s">
        <v>202</v>
      </c>
      <c r="D84" s="476">
        <v>2518</v>
      </c>
    </row>
    <row r="85" spans="1:4" ht="15" customHeight="1" x14ac:dyDescent="0.3">
      <c r="A85" s="473" t="s">
        <v>2201</v>
      </c>
      <c r="B85" s="474" t="s">
        <v>2200</v>
      </c>
      <c r="C85" s="475" t="s">
        <v>202</v>
      </c>
      <c r="D85" s="476">
        <v>2760</v>
      </c>
    </row>
    <row r="86" spans="1:4" ht="15" customHeight="1" x14ac:dyDescent="0.3">
      <c r="A86" s="473" t="s">
        <v>2203</v>
      </c>
      <c r="B86" s="474" t="s">
        <v>2202</v>
      </c>
      <c r="C86" s="475" t="s">
        <v>202</v>
      </c>
      <c r="D86" s="476">
        <v>2181</v>
      </c>
    </row>
    <row r="87" spans="1:4" ht="15" customHeight="1" x14ac:dyDescent="0.3">
      <c r="A87" s="473" t="s">
        <v>2205</v>
      </c>
      <c r="B87" s="474" t="s">
        <v>2204</v>
      </c>
      <c r="C87" s="475" t="s">
        <v>202</v>
      </c>
      <c r="D87" s="476">
        <v>2259</v>
      </c>
    </row>
    <row r="88" spans="1:4" ht="15" customHeight="1" x14ac:dyDescent="0.3">
      <c r="A88" s="473" t="s">
        <v>2207</v>
      </c>
      <c r="B88" s="474" t="s">
        <v>2206</v>
      </c>
      <c r="C88" s="475" t="s">
        <v>202</v>
      </c>
      <c r="D88" s="476">
        <v>2429</v>
      </c>
    </row>
    <row r="89" spans="1:4" ht="15" customHeight="1" x14ac:dyDescent="0.3">
      <c r="A89" s="473" t="s">
        <v>2209</v>
      </c>
      <c r="B89" s="474" t="s">
        <v>2208</v>
      </c>
      <c r="C89" s="475" t="s">
        <v>202</v>
      </c>
      <c r="D89" s="476">
        <v>1885</v>
      </c>
    </row>
    <row r="90" spans="1:4" ht="15" customHeight="1" x14ac:dyDescent="0.3">
      <c r="A90" s="473" t="s">
        <v>2211</v>
      </c>
      <c r="B90" s="474" t="s">
        <v>2210</v>
      </c>
      <c r="C90" s="475" t="s">
        <v>202</v>
      </c>
      <c r="D90" s="476">
        <v>538</v>
      </c>
    </row>
    <row r="91" spans="1:4" ht="15" customHeight="1" x14ac:dyDescent="0.3">
      <c r="A91" s="473" t="s">
        <v>2213</v>
      </c>
      <c r="B91" s="474" t="s">
        <v>2212</v>
      </c>
      <c r="C91" s="475" t="s">
        <v>202</v>
      </c>
      <c r="D91" s="476">
        <v>488</v>
      </c>
    </row>
    <row r="92" spans="1:4" ht="15" customHeight="1" x14ac:dyDescent="0.3">
      <c r="A92" s="473" t="s">
        <v>2215</v>
      </c>
      <c r="B92" s="474" t="s">
        <v>2214</v>
      </c>
      <c r="C92" s="475" t="s">
        <v>202</v>
      </c>
      <c r="D92" s="476">
        <v>423</v>
      </c>
    </row>
    <row r="93" spans="1:4" ht="15" customHeight="1" x14ac:dyDescent="0.3">
      <c r="A93" s="473" t="s">
        <v>2217</v>
      </c>
      <c r="B93" s="474" t="s">
        <v>2216</v>
      </c>
      <c r="C93" s="475" t="s">
        <v>3</v>
      </c>
      <c r="D93" s="476">
        <v>4448</v>
      </c>
    </row>
    <row r="94" spans="1:4" ht="15" customHeight="1" x14ac:dyDescent="0.3">
      <c r="A94" s="473" t="s">
        <v>2219</v>
      </c>
      <c r="B94" s="474" t="s">
        <v>2218</v>
      </c>
      <c r="C94" s="475" t="s">
        <v>202</v>
      </c>
      <c r="D94" s="476">
        <v>9011</v>
      </c>
    </row>
    <row r="95" spans="1:4" ht="15" customHeight="1" x14ac:dyDescent="0.3">
      <c r="A95" s="473" t="s">
        <v>2221</v>
      </c>
      <c r="B95" s="474" t="s">
        <v>2220</v>
      </c>
      <c r="C95" s="475" t="s">
        <v>64</v>
      </c>
      <c r="D95" s="476">
        <v>34615</v>
      </c>
    </row>
    <row r="96" spans="1:4" ht="15" customHeight="1" x14ac:dyDescent="0.3">
      <c r="A96" s="473" t="s">
        <v>2223</v>
      </c>
      <c r="B96" s="474" t="s">
        <v>2222</v>
      </c>
      <c r="C96" s="475" t="s">
        <v>64</v>
      </c>
      <c r="D96" s="476">
        <v>737</v>
      </c>
    </row>
    <row r="97" spans="1:4" ht="15" customHeight="1" x14ac:dyDescent="0.3">
      <c r="A97" s="473" t="s">
        <v>2225</v>
      </c>
      <c r="B97" s="474" t="s">
        <v>2224</v>
      </c>
      <c r="C97" s="475" t="s">
        <v>64</v>
      </c>
      <c r="D97" s="476">
        <v>635</v>
      </c>
    </row>
    <row r="98" spans="1:4" ht="15" customHeight="1" x14ac:dyDescent="0.3">
      <c r="A98" s="473" t="s">
        <v>2227</v>
      </c>
      <c r="B98" s="474" t="s">
        <v>2226</v>
      </c>
      <c r="C98" s="475" t="s">
        <v>202</v>
      </c>
      <c r="D98" s="476">
        <v>4464</v>
      </c>
    </row>
    <row r="99" spans="1:4" ht="15" customHeight="1" x14ac:dyDescent="0.3">
      <c r="A99" s="473" t="s">
        <v>2229</v>
      </c>
      <c r="B99" s="474" t="s">
        <v>2228</v>
      </c>
      <c r="C99" s="475" t="s">
        <v>202</v>
      </c>
      <c r="D99" s="476">
        <v>2459</v>
      </c>
    </row>
    <row r="100" spans="1:4" ht="15" customHeight="1" x14ac:dyDescent="0.3">
      <c r="A100" s="473" t="s">
        <v>2231</v>
      </c>
      <c r="B100" s="474" t="s">
        <v>2230</v>
      </c>
      <c r="C100" s="475" t="s">
        <v>202</v>
      </c>
      <c r="D100" s="476">
        <v>3125</v>
      </c>
    </row>
    <row r="101" spans="1:4" ht="15" customHeight="1" x14ac:dyDescent="0.3">
      <c r="A101" s="473" t="s">
        <v>2233</v>
      </c>
      <c r="B101" s="474" t="s">
        <v>2232</v>
      </c>
      <c r="C101" s="475" t="s">
        <v>2069</v>
      </c>
      <c r="D101" s="476">
        <v>2418</v>
      </c>
    </row>
    <row r="102" spans="1:4" ht="15" customHeight="1" x14ac:dyDescent="0.3">
      <c r="A102" s="473" t="s">
        <v>2235</v>
      </c>
      <c r="B102" s="474" t="s">
        <v>2234</v>
      </c>
      <c r="C102" s="475" t="s">
        <v>1454</v>
      </c>
      <c r="D102" s="476">
        <v>308464</v>
      </c>
    </row>
    <row r="103" spans="1:4" ht="15" customHeight="1" x14ac:dyDescent="0.3">
      <c r="A103" s="473" t="s">
        <v>2237</v>
      </c>
      <c r="B103" s="474" t="s">
        <v>2236</v>
      </c>
      <c r="C103" s="475" t="s">
        <v>1454</v>
      </c>
      <c r="D103" s="476">
        <v>388676</v>
      </c>
    </row>
    <row r="104" spans="1:4" ht="15" customHeight="1" x14ac:dyDescent="0.3">
      <c r="A104" s="473" t="s">
        <v>2239</v>
      </c>
      <c r="B104" s="474" t="s">
        <v>2238</v>
      </c>
      <c r="C104" s="475" t="s">
        <v>1454</v>
      </c>
      <c r="D104" s="476">
        <v>540799</v>
      </c>
    </row>
    <row r="105" spans="1:4" ht="15" customHeight="1" x14ac:dyDescent="0.3">
      <c r="A105" s="473" t="s">
        <v>2241</v>
      </c>
      <c r="B105" s="474" t="s">
        <v>2240</v>
      </c>
      <c r="C105" s="475" t="s">
        <v>1454</v>
      </c>
      <c r="D105" s="476">
        <v>458742</v>
      </c>
    </row>
    <row r="106" spans="1:4" ht="15" customHeight="1" x14ac:dyDescent="0.3">
      <c r="A106" s="473" t="s">
        <v>2243</v>
      </c>
      <c r="B106" s="474" t="s">
        <v>2242</v>
      </c>
      <c r="C106" s="475" t="s">
        <v>1454</v>
      </c>
      <c r="D106" s="476">
        <v>471089</v>
      </c>
    </row>
    <row r="107" spans="1:4" ht="15" customHeight="1" x14ac:dyDescent="0.3">
      <c r="A107" s="473" t="s">
        <v>2245</v>
      </c>
      <c r="B107" s="474" t="s">
        <v>2244</v>
      </c>
      <c r="C107" s="475" t="s">
        <v>1454</v>
      </c>
      <c r="D107" s="476">
        <v>396763</v>
      </c>
    </row>
    <row r="108" spans="1:4" ht="15" customHeight="1" x14ac:dyDescent="0.3">
      <c r="A108" s="473" t="s">
        <v>2247</v>
      </c>
      <c r="B108" s="474" t="s">
        <v>2246</v>
      </c>
      <c r="C108" s="475" t="s">
        <v>1454</v>
      </c>
      <c r="D108" s="476">
        <v>424642</v>
      </c>
    </row>
    <row r="109" spans="1:4" ht="15" customHeight="1" x14ac:dyDescent="0.3">
      <c r="A109" s="473" t="s">
        <v>2249</v>
      </c>
      <c r="B109" s="474" t="s">
        <v>2248</v>
      </c>
      <c r="C109" s="475" t="s">
        <v>1454</v>
      </c>
      <c r="D109" s="476">
        <v>457786</v>
      </c>
    </row>
    <row r="110" spans="1:4" ht="15" customHeight="1" x14ac:dyDescent="0.3">
      <c r="A110" s="473" t="s">
        <v>2250</v>
      </c>
      <c r="B110" s="474" t="s">
        <v>2248</v>
      </c>
      <c r="C110" s="475" t="s">
        <v>1454</v>
      </c>
      <c r="D110" s="476">
        <v>457786</v>
      </c>
    </row>
    <row r="111" spans="1:4" ht="15" customHeight="1" x14ac:dyDescent="0.3">
      <c r="A111" s="473" t="s">
        <v>2252</v>
      </c>
      <c r="B111" s="474" t="s">
        <v>2251</v>
      </c>
      <c r="C111" s="475" t="s">
        <v>1454</v>
      </c>
      <c r="D111" s="476">
        <v>471827</v>
      </c>
    </row>
    <row r="112" spans="1:4" ht="15" customHeight="1" x14ac:dyDescent="0.3">
      <c r="A112" s="473" t="s">
        <v>2254</v>
      </c>
      <c r="B112" s="474" t="s">
        <v>2253</v>
      </c>
      <c r="C112" s="475" t="s">
        <v>1454</v>
      </c>
      <c r="D112" s="476">
        <v>485695</v>
      </c>
    </row>
    <row r="113" spans="1:4" ht="15" customHeight="1" x14ac:dyDescent="0.3">
      <c r="A113" s="473" t="s">
        <v>2256</v>
      </c>
      <c r="B113" s="474" t="s">
        <v>2255</v>
      </c>
      <c r="C113" s="475" t="s">
        <v>1454</v>
      </c>
      <c r="D113" s="476">
        <v>396773</v>
      </c>
    </row>
    <row r="114" spans="1:4" ht="15" customHeight="1" x14ac:dyDescent="0.3">
      <c r="A114" s="473" t="s">
        <v>2258</v>
      </c>
      <c r="B114" s="474" t="s">
        <v>2257</v>
      </c>
      <c r="C114" s="475" t="s">
        <v>64</v>
      </c>
      <c r="D114" s="476">
        <v>1362</v>
      </c>
    </row>
    <row r="115" spans="1:4" ht="15" customHeight="1" x14ac:dyDescent="0.3">
      <c r="A115" s="473" t="s">
        <v>2260</v>
      </c>
      <c r="B115" s="474" t="s">
        <v>2259</v>
      </c>
      <c r="C115" s="475" t="s">
        <v>3</v>
      </c>
      <c r="D115" s="476">
        <v>993</v>
      </c>
    </row>
    <row r="116" spans="1:4" ht="15" customHeight="1" x14ac:dyDescent="0.3">
      <c r="A116" s="473" t="s">
        <v>2261</v>
      </c>
      <c r="B116" s="474" t="s">
        <v>2259</v>
      </c>
      <c r="C116" s="475" t="s">
        <v>1648</v>
      </c>
      <c r="D116" s="476">
        <v>449</v>
      </c>
    </row>
    <row r="117" spans="1:4" ht="15" customHeight="1" x14ac:dyDescent="0.3">
      <c r="A117" s="473" t="s">
        <v>2263</v>
      </c>
      <c r="B117" s="474" t="s">
        <v>2262</v>
      </c>
      <c r="C117" s="475" t="s">
        <v>64</v>
      </c>
      <c r="D117" s="476">
        <v>30200</v>
      </c>
    </row>
    <row r="118" spans="1:4" ht="15" customHeight="1" x14ac:dyDescent="0.3">
      <c r="A118" s="473" t="s">
        <v>2265</v>
      </c>
      <c r="B118" s="474" t="s">
        <v>2264</v>
      </c>
      <c r="C118" s="475" t="s">
        <v>1648</v>
      </c>
      <c r="D118" s="476">
        <v>29803</v>
      </c>
    </row>
    <row r="119" spans="1:4" ht="15" customHeight="1" x14ac:dyDescent="0.3">
      <c r="A119" s="473" t="s">
        <v>2267</v>
      </c>
      <c r="B119" s="474" t="s">
        <v>2266</v>
      </c>
      <c r="C119" s="475" t="s">
        <v>1648</v>
      </c>
      <c r="D119" s="476">
        <v>207114</v>
      </c>
    </row>
    <row r="120" spans="1:4" ht="15" customHeight="1" x14ac:dyDescent="0.3">
      <c r="A120" s="473" t="s">
        <v>2269</v>
      </c>
      <c r="B120" s="474" t="s">
        <v>2268</v>
      </c>
      <c r="C120" s="475" t="s">
        <v>1648</v>
      </c>
      <c r="D120" s="476">
        <v>23630</v>
      </c>
    </row>
    <row r="121" spans="1:4" ht="15" customHeight="1" x14ac:dyDescent="0.3">
      <c r="A121" s="473" t="s">
        <v>2271</v>
      </c>
      <c r="B121" s="474" t="s">
        <v>2270</v>
      </c>
      <c r="C121" s="475" t="s">
        <v>1648</v>
      </c>
      <c r="D121" s="476">
        <v>23800</v>
      </c>
    </row>
    <row r="122" spans="1:4" ht="15" customHeight="1" x14ac:dyDescent="0.3">
      <c r="A122" s="473" t="s">
        <v>2273</v>
      </c>
      <c r="B122" s="474" t="s">
        <v>2272</v>
      </c>
      <c r="C122" s="475" t="s">
        <v>1454</v>
      </c>
      <c r="D122" s="476">
        <v>3000</v>
      </c>
    </row>
    <row r="123" spans="1:4" ht="15" customHeight="1" x14ac:dyDescent="0.3">
      <c r="A123" s="473" t="s">
        <v>2275</v>
      </c>
      <c r="B123" s="474" t="s">
        <v>2274</v>
      </c>
      <c r="C123" s="475" t="s">
        <v>1454</v>
      </c>
      <c r="D123" s="476">
        <v>2825</v>
      </c>
    </row>
    <row r="124" spans="1:4" ht="15" customHeight="1" x14ac:dyDescent="0.3">
      <c r="A124" s="473" t="s">
        <v>2277</v>
      </c>
      <c r="B124" s="474" t="s">
        <v>2276</v>
      </c>
      <c r="C124" s="475" t="s">
        <v>2148</v>
      </c>
      <c r="D124" s="476">
        <v>20058</v>
      </c>
    </row>
    <row r="125" spans="1:4" ht="15" customHeight="1" x14ac:dyDescent="0.3">
      <c r="A125" s="473" t="s">
        <v>2279</v>
      </c>
      <c r="B125" s="474" t="s">
        <v>2278</v>
      </c>
      <c r="C125" s="475" t="s">
        <v>2148</v>
      </c>
      <c r="D125" s="476">
        <v>25883</v>
      </c>
    </row>
    <row r="126" spans="1:4" ht="15" customHeight="1" x14ac:dyDescent="0.3">
      <c r="A126" s="473" t="s">
        <v>2281</v>
      </c>
      <c r="B126" s="474" t="s">
        <v>2280</v>
      </c>
      <c r="C126" s="475" t="s">
        <v>1454</v>
      </c>
      <c r="D126" s="476">
        <v>1973</v>
      </c>
    </row>
    <row r="127" spans="1:4" ht="15" customHeight="1" x14ac:dyDescent="0.3">
      <c r="A127" s="473" t="s">
        <v>2283</v>
      </c>
      <c r="B127" s="474" t="s">
        <v>2282</v>
      </c>
      <c r="C127" s="475" t="s">
        <v>64</v>
      </c>
      <c r="D127" s="476">
        <v>11308</v>
      </c>
    </row>
    <row r="128" spans="1:4" ht="15" customHeight="1" x14ac:dyDescent="0.3">
      <c r="A128" s="473" t="s">
        <v>2285</v>
      </c>
      <c r="B128" s="474" t="s">
        <v>2284</v>
      </c>
      <c r="C128" s="475" t="s">
        <v>2069</v>
      </c>
      <c r="D128" s="476">
        <v>1228</v>
      </c>
    </row>
    <row r="129" spans="1:4" ht="15" customHeight="1" x14ac:dyDescent="0.3">
      <c r="A129" s="473" t="s">
        <v>2287</v>
      </c>
      <c r="B129" s="474" t="s">
        <v>2286</v>
      </c>
      <c r="C129" s="475" t="s">
        <v>2069</v>
      </c>
      <c r="D129" s="476">
        <v>2331</v>
      </c>
    </row>
    <row r="130" spans="1:4" ht="15" customHeight="1" x14ac:dyDescent="0.3">
      <c r="A130" s="473" t="s">
        <v>2289</v>
      </c>
      <c r="B130" s="474" t="s">
        <v>2288</v>
      </c>
      <c r="C130" s="475" t="s">
        <v>2069</v>
      </c>
      <c r="D130" s="476">
        <v>1600</v>
      </c>
    </row>
    <row r="131" spans="1:4" ht="15" customHeight="1" x14ac:dyDescent="0.3">
      <c r="A131" s="473" t="s">
        <v>2291</v>
      </c>
      <c r="B131" s="474" t="s">
        <v>2290</v>
      </c>
      <c r="C131" s="475" t="s">
        <v>2069</v>
      </c>
      <c r="D131" s="476">
        <v>1775</v>
      </c>
    </row>
    <row r="132" spans="1:4" ht="15" customHeight="1" x14ac:dyDescent="0.3">
      <c r="A132" s="473" t="s">
        <v>2293</v>
      </c>
      <c r="B132" s="474" t="s">
        <v>2292</v>
      </c>
      <c r="C132" s="475" t="s">
        <v>2069</v>
      </c>
      <c r="D132" s="476">
        <v>1820</v>
      </c>
    </row>
    <row r="133" spans="1:4" ht="15" customHeight="1" x14ac:dyDescent="0.3">
      <c r="A133" s="473" t="s">
        <v>2295</v>
      </c>
      <c r="B133" s="474" t="s">
        <v>2294</v>
      </c>
      <c r="C133" s="475" t="s">
        <v>2069</v>
      </c>
      <c r="D133" s="476">
        <v>1941</v>
      </c>
    </row>
    <row r="134" spans="1:4" ht="15" customHeight="1" x14ac:dyDescent="0.3">
      <c r="A134" s="473" t="s">
        <v>2297</v>
      </c>
      <c r="B134" s="474" t="s">
        <v>2296</v>
      </c>
      <c r="C134" s="475" t="s">
        <v>2069</v>
      </c>
      <c r="D134" s="476">
        <v>2560</v>
      </c>
    </row>
    <row r="135" spans="1:4" ht="15" customHeight="1" x14ac:dyDescent="0.3">
      <c r="A135" s="473" t="s">
        <v>2299</v>
      </c>
      <c r="B135" s="474" t="s">
        <v>2298</v>
      </c>
      <c r="C135" s="475" t="s">
        <v>2069</v>
      </c>
      <c r="D135" s="476">
        <v>1186</v>
      </c>
    </row>
    <row r="136" spans="1:4" ht="15" customHeight="1" x14ac:dyDescent="0.3">
      <c r="A136" s="473" t="s">
        <v>2301</v>
      </c>
      <c r="B136" s="474" t="s">
        <v>2300</v>
      </c>
      <c r="C136" s="475" t="s">
        <v>2069</v>
      </c>
      <c r="D136" s="476">
        <v>1812</v>
      </c>
    </row>
    <row r="137" spans="1:4" ht="15" customHeight="1" x14ac:dyDescent="0.3">
      <c r="A137" s="473" t="s">
        <v>2303</v>
      </c>
      <c r="B137" s="474" t="s">
        <v>2302</v>
      </c>
      <c r="C137" s="475" t="s">
        <v>2069</v>
      </c>
      <c r="D137" s="476">
        <v>1804</v>
      </c>
    </row>
    <row r="138" spans="1:4" ht="15" customHeight="1" x14ac:dyDescent="0.3">
      <c r="A138" s="473" t="s">
        <v>2305</v>
      </c>
      <c r="B138" s="474" t="s">
        <v>2304</v>
      </c>
      <c r="C138" s="475" t="s">
        <v>2069</v>
      </c>
      <c r="D138" s="476">
        <v>2034</v>
      </c>
    </row>
    <row r="139" spans="1:4" ht="15" customHeight="1" x14ac:dyDescent="0.3">
      <c r="A139" s="473" t="s">
        <v>2307</v>
      </c>
      <c r="B139" s="474" t="s">
        <v>2306</v>
      </c>
      <c r="C139" s="475" t="s">
        <v>2069</v>
      </c>
      <c r="D139" s="476">
        <v>2408</v>
      </c>
    </row>
    <row r="140" spans="1:4" ht="15" customHeight="1" x14ac:dyDescent="0.3">
      <c r="A140" s="473" t="s">
        <v>2309</v>
      </c>
      <c r="B140" s="474" t="s">
        <v>2308</v>
      </c>
      <c r="C140" s="475" t="s">
        <v>202</v>
      </c>
      <c r="D140" s="476">
        <v>4890</v>
      </c>
    </row>
    <row r="141" spans="1:4" ht="15" customHeight="1" x14ac:dyDescent="0.3">
      <c r="A141" s="473" t="s">
        <v>2312</v>
      </c>
      <c r="B141" s="474" t="s">
        <v>2310</v>
      </c>
      <c r="C141" s="475" t="s">
        <v>2311</v>
      </c>
      <c r="D141" s="476">
        <v>0</v>
      </c>
    </row>
    <row r="142" spans="1:4" ht="15" customHeight="1" x14ac:dyDescent="0.3">
      <c r="A142" s="473" t="s">
        <v>2314</v>
      </c>
      <c r="B142" s="474" t="s">
        <v>2313</v>
      </c>
      <c r="C142" s="475" t="s">
        <v>202</v>
      </c>
      <c r="D142" s="476">
        <v>3011</v>
      </c>
    </row>
    <row r="143" spans="1:4" ht="15" customHeight="1" x14ac:dyDescent="0.3">
      <c r="A143" s="473" t="s">
        <v>2317</v>
      </c>
      <c r="B143" s="474" t="s">
        <v>2315</v>
      </c>
      <c r="C143" s="475" t="s">
        <v>2316</v>
      </c>
      <c r="D143" s="476">
        <v>353</v>
      </c>
    </row>
    <row r="144" spans="1:4" ht="15" customHeight="1" x14ac:dyDescent="0.3">
      <c r="A144" s="473" t="s">
        <v>2319</v>
      </c>
      <c r="B144" s="474" t="s">
        <v>2318</v>
      </c>
      <c r="C144" s="475" t="s">
        <v>64</v>
      </c>
      <c r="D144" s="476">
        <v>3460</v>
      </c>
    </row>
    <row r="145" spans="1:4" ht="15" customHeight="1" x14ac:dyDescent="0.3">
      <c r="A145" s="473" t="s">
        <v>2321</v>
      </c>
      <c r="B145" s="474" t="s">
        <v>2320</v>
      </c>
      <c r="C145" s="475" t="s">
        <v>1648</v>
      </c>
      <c r="D145" s="476">
        <v>2167</v>
      </c>
    </row>
    <row r="146" spans="1:4" ht="15" customHeight="1" x14ac:dyDescent="0.3">
      <c r="A146" s="473" t="s">
        <v>2324</v>
      </c>
      <c r="B146" s="474" t="s">
        <v>2322</v>
      </c>
      <c r="C146" s="475" t="s">
        <v>2323</v>
      </c>
      <c r="D146" s="476">
        <v>6975</v>
      </c>
    </row>
    <row r="147" spans="1:4" ht="15" customHeight="1" x14ac:dyDescent="0.3">
      <c r="A147" s="473" t="s">
        <v>2326</v>
      </c>
      <c r="B147" s="474" t="s">
        <v>2325</v>
      </c>
      <c r="C147" s="475" t="s">
        <v>2069</v>
      </c>
      <c r="D147" s="476">
        <v>16390</v>
      </c>
    </row>
    <row r="148" spans="1:4" ht="15" customHeight="1" x14ac:dyDescent="0.3">
      <c r="A148" s="473" t="s">
        <v>2328</v>
      </c>
      <c r="B148" s="474" t="s">
        <v>2327</v>
      </c>
      <c r="C148" s="475" t="s">
        <v>3</v>
      </c>
      <c r="D148" s="476">
        <v>10534</v>
      </c>
    </row>
    <row r="149" spans="1:4" ht="15" customHeight="1" x14ac:dyDescent="0.3">
      <c r="A149" s="473" t="s">
        <v>2330</v>
      </c>
      <c r="B149" s="474" t="s">
        <v>2329</v>
      </c>
      <c r="C149" s="475" t="s">
        <v>3</v>
      </c>
      <c r="D149" s="476">
        <v>6096</v>
      </c>
    </row>
    <row r="150" spans="1:4" ht="15" customHeight="1" x14ac:dyDescent="0.3">
      <c r="A150" s="473" t="s">
        <v>2332</v>
      </c>
      <c r="B150" s="474" t="s">
        <v>2331</v>
      </c>
      <c r="C150" s="475" t="s">
        <v>3</v>
      </c>
      <c r="D150" s="476">
        <v>21191</v>
      </c>
    </row>
    <row r="151" spans="1:4" ht="15" customHeight="1" x14ac:dyDescent="0.3">
      <c r="A151" s="473" t="s">
        <v>2333</v>
      </c>
      <c r="B151" s="474" t="s">
        <v>1873</v>
      </c>
      <c r="C151" s="475" t="s">
        <v>3</v>
      </c>
      <c r="D151" s="476">
        <v>8300</v>
      </c>
    </row>
    <row r="152" spans="1:4" ht="15" customHeight="1" x14ac:dyDescent="0.3">
      <c r="A152" s="473" t="s">
        <v>2335</v>
      </c>
      <c r="B152" s="474" t="s">
        <v>2334</v>
      </c>
      <c r="C152" s="475" t="s">
        <v>64</v>
      </c>
      <c r="D152" s="476">
        <v>24230</v>
      </c>
    </row>
    <row r="153" spans="1:4" ht="15" customHeight="1" x14ac:dyDescent="0.3">
      <c r="A153" s="473" t="s">
        <v>2337</v>
      </c>
      <c r="B153" s="474" t="s">
        <v>2336</v>
      </c>
      <c r="C153" s="475" t="s">
        <v>3</v>
      </c>
      <c r="D153" s="476">
        <v>8089</v>
      </c>
    </row>
    <row r="154" spans="1:4" ht="15" customHeight="1" x14ac:dyDescent="0.3">
      <c r="A154" s="473" t="s">
        <v>2339</v>
      </c>
      <c r="B154" s="474" t="s">
        <v>2338</v>
      </c>
      <c r="C154" s="475" t="s">
        <v>2316</v>
      </c>
      <c r="D154" s="476">
        <v>197227</v>
      </c>
    </row>
    <row r="155" spans="1:4" ht="15" customHeight="1" x14ac:dyDescent="0.3">
      <c r="A155" s="473" t="s">
        <v>2341</v>
      </c>
      <c r="B155" s="474" t="s">
        <v>2340</v>
      </c>
      <c r="C155" s="475" t="s">
        <v>1648</v>
      </c>
      <c r="D155" s="476">
        <v>768</v>
      </c>
    </row>
    <row r="156" spans="1:4" ht="15" customHeight="1" x14ac:dyDescent="0.3">
      <c r="A156" s="473" t="s">
        <v>2343</v>
      </c>
      <c r="B156" s="474" t="s">
        <v>2342</v>
      </c>
      <c r="C156" s="475" t="s">
        <v>202</v>
      </c>
      <c r="D156" s="476">
        <v>32349</v>
      </c>
    </row>
    <row r="157" spans="1:4" ht="15" customHeight="1" x14ac:dyDescent="0.3">
      <c r="A157" s="473" t="s">
        <v>2345</v>
      </c>
      <c r="B157" s="474" t="s">
        <v>2344</v>
      </c>
      <c r="C157" s="475" t="s">
        <v>202</v>
      </c>
      <c r="D157" s="476">
        <v>4223</v>
      </c>
    </row>
    <row r="158" spans="1:4" ht="15" customHeight="1" x14ac:dyDescent="0.3">
      <c r="A158" s="473" t="s">
        <v>2347</v>
      </c>
      <c r="B158" s="474" t="s">
        <v>2346</v>
      </c>
      <c r="C158" s="475" t="s">
        <v>64</v>
      </c>
      <c r="D158" s="476">
        <v>53909</v>
      </c>
    </row>
    <row r="159" spans="1:4" ht="15" customHeight="1" x14ac:dyDescent="0.3">
      <c r="A159" s="473" t="s">
        <v>2349</v>
      </c>
      <c r="B159" s="474" t="s">
        <v>2348</v>
      </c>
      <c r="C159" s="475" t="s">
        <v>64</v>
      </c>
      <c r="D159" s="476">
        <v>13033</v>
      </c>
    </row>
    <row r="160" spans="1:4" ht="15" customHeight="1" x14ac:dyDescent="0.3">
      <c r="A160" s="473" t="s">
        <v>2351</v>
      </c>
      <c r="B160" s="474" t="s">
        <v>2350</v>
      </c>
      <c r="C160" s="475" t="s">
        <v>64</v>
      </c>
      <c r="D160" s="476">
        <v>22865</v>
      </c>
    </row>
    <row r="161" spans="1:4" ht="15" customHeight="1" x14ac:dyDescent="0.3">
      <c r="A161" s="473" t="s">
        <v>2353</v>
      </c>
      <c r="B161" s="474" t="s">
        <v>2352</v>
      </c>
      <c r="C161" s="475" t="s">
        <v>64</v>
      </c>
      <c r="D161" s="476">
        <v>45711</v>
      </c>
    </row>
    <row r="162" spans="1:4" ht="15" customHeight="1" x14ac:dyDescent="0.3">
      <c r="A162" s="473" t="s">
        <v>2355</v>
      </c>
      <c r="B162" s="474" t="s">
        <v>2354</v>
      </c>
      <c r="C162" s="475" t="s">
        <v>3</v>
      </c>
      <c r="D162" s="476">
        <v>6408</v>
      </c>
    </row>
    <row r="163" spans="1:4" ht="15" customHeight="1" x14ac:dyDescent="0.3">
      <c r="A163" s="473" t="s">
        <v>2356</v>
      </c>
      <c r="B163" s="474" t="s">
        <v>2354</v>
      </c>
      <c r="C163" s="475" t="s">
        <v>3</v>
      </c>
      <c r="D163" s="476">
        <v>5090</v>
      </c>
    </row>
    <row r="164" spans="1:4" ht="15" customHeight="1" x14ac:dyDescent="0.3">
      <c r="A164" s="473" t="s">
        <v>2358</v>
      </c>
      <c r="B164" s="474" t="s">
        <v>2357</v>
      </c>
      <c r="C164" s="475" t="s">
        <v>3</v>
      </c>
      <c r="D164" s="476">
        <v>8748</v>
      </c>
    </row>
    <row r="165" spans="1:4" ht="15" customHeight="1" x14ac:dyDescent="0.3">
      <c r="A165" s="473" t="s">
        <v>2359</v>
      </c>
      <c r="B165" s="474" t="s">
        <v>2357</v>
      </c>
      <c r="C165" s="475" t="s">
        <v>3</v>
      </c>
      <c r="D165" s="476">
        <v>6913</v>
      </c>
    </row>
    <row r="166" spans="1:4" ht="15" customHeight="1" x14ac:dyDescent="0.3">
      <c r="A166" s="473" t="s">
        <v>2361</v>
      </c>
      <c r="B166" s="474" t="s">
        <v>2360</v>
      </c>
      <c r="C166" s="475" t="s">
        <v>3</v>
      </c>
      <c r="D166" s="476">
        <v>10172</v>
      </c>
    </row>
    <row r="167" spans="1:4" ht="15" customHeight="1" x14ac:dyDescent="0.3">
      <c r="A167" s="473" t="s">
        <v>2362</v>
      </c>
      <c r="B167" s="474" t="s">
        <v>2360</v>
      </c>
      <c r="C167" s="475" t="s">
        <v>3</v>
      </c>
      <c r="D167" s="476">
        <v>5923</v>
      </c>
    </row>
    <row r="168" spans="1:4" ht="15" customHeight="1" x14ac:dyDescent="0.3">
      <c r="A168" s="473" t="s">
        <v>2365</v>
      </c>
      <c r="B168" s="474" t="s">
        <v>2363</v>
      </c>
      <c r="C168" s="475" t="s">
        <v>2364</v>
      </c>
      <c r="D168" s="476">
        <v>13174</v>
      </c>
    </row>
    <row r="169" spans="1:4" ht="15" customHeight="1" x14ac:dyDescent="0.3">
      <c r="A169" s="473" t="s">
        <v>2367</v>
      </c>
      <c r="B169" s="474" t="s">
        <v>2366</v>
      </c>
      <c r="C169" s="475" t="s">
        <v>3</v>
      </c>
      <c r="D169" s="476">
        <v>6928</v>
      </c>
    </row>
    <row r="170" spans="1:4" ht="15" customHeight="1" x14ac:dyDescent="0.3">
      <c r="A170" s="473" t="s">
        <v>2369</v>
      </c>
      <c r="B170" s="474" t="s">
        <v>2368</v>
      </c>
      <c r="C170" s="475" t="s">
        <v>3</v>
      </c>
      <c r="D170" s="476">
        <v>9151</v>
      </c>
    </row>
    <row r="171" spans="1:4" ht="15" customHeight="1" x14ac:dyDescent="0.3">
      <c r="A171" s="473" t="s">
        <v>2370</v>
      </c>
      <c r="B171" s="474" t="s">
        <v>2368</v>
      </c>
      <c r="C171" s="475" t="s">
        <v>3</v>
      </c>
      <c r="D171" s="476">
        <v>6433</v>
      </c>
    </row>
    <row r="172" spans="1:4" ht="15" customHeight="1" x14ac:dyDescent="0.3">
      <c r="A172" s="473" t="s">
        <v>2372</v>
      </c>
      <c r="B172" s="474" t="s">
        <v>2371</v>
      </c>
      <c r="C172" s="475" t="s">
        <v>3</v>
      </c>
      <c r="D172" s="476">
        <v>7930</v>
      </c>
    </row>
    <row r="173" spans="1:4" ht="15" customHeight="1" x14ac:dyDescent="0.3">
      <c r="A173" s="473" t="s">
        <v>2373</v>
      </c>
      <c r="B173" s="474" t="s">
        <v>2371</v>
      </c>
      <c r="C173" s="475" t="s">
        <v>3</v>
      </c>
      <c r="D173" s="476">
        <v>7500</v>
      </c>
    </row>
    <row r="174" spans="1:4" ht="15" customHeight="1" x14ac:dyDescent="0.3">
      <c r="A174" s="473" t="s">
        <v>2375</v>
      </c>
      <c r="B174" s="474" t="s">
        <v>2374</v>
      </c>
      <c r="C174" s="475" t="s">
        <v>3</v>
      </c>
      <c r="D174" s="476">
        <v>9845</v>
      </c>
    </row>
    <row r="175" spans="1:4" ht="15" customHeight="1" x14ac:dyDescent="0.3">
      <c r="A175" s="473" t="s">
        <v>2377</v>
      </c>
      <c r="B175" s="474" t="s">
        <v>2376</v>
      </c>
      <c r="C175" s="475" t="s">
        <v>2364</v>
      </c>
      <c r="D175" s="476">
        <v>18849</v>
      </c>
    </row>
    <row r="176" spans="1:4" ht="15" customHeight="1" x14ac:dyDescent="0.3">
      <c r="A176" s="473" t="s">
        <v>2379</v>
      </c>
      <c r="B176" s="474" t="s">
        <v>2378</v>
      </c>
      <c r="C176" s="475" t="s">
        <v>2364</v>
      </c>
      <c r="D176" s="476">
        <v>4843</v>
      </c>
    </row>
    <row r="177" spans="1:4" ht="15" customHeight="1" x14ac:dyDescent="0.3">
      <c r="A177" s="473" t="s">
        <v>2381</v>
      </c>
      <c r="B177" s="474" t="s">
        <v>2380</v>
      </c>
      <c r="C177" s="475" t="s">
        <v>3</v>
      </c>
      <c r="D177" s="476">
        <v>3268</v>
      </c>
    </row>
    <row r="178" spans="1:4" ht="15" customHeight="1" x14ac:dyDescent="0.3">
      <c r="A178" s="473" t="s">
        <v>2383</v>
      </c>
      <c r="B178" s="474" t="s">
        <v>2382</v>
      </c>
      <c r="C178" s="475" t="s">
        <v>3</v>
      </c>
      <c r="D178" s="476">
        <v>4887</v>
      </c>
    </row>
    <row r="179" spans="1:4" ht="15" customHeight="1" x14ac:dyDescent="0.3">
      <c r="A179" s="473" t="s">
        <v>2385</v>
      </c>
      <c r="B179" s="474" t="s">
        <v>2384</v>
      </c>
      <c r="C179" s="475" t="s">
        <v>3</v>
      </c>
      <c r="D179" s="476">
        <v>5597</v>
      </c>
    </row>
    <row r="180" spans="1:4" ht="15" customHeight="1" x14ac:dyDescent="0.3">
      <c r="A180" s="473" t="s">
        <v>2387</v>
      </c>
      <c r="B180" s="474" t="s">
        <v>2386</v>
      </c>
      <c r="C180" s="475" t="s">
        <v>3</v>
      </c>
      <c r="D180" s="476">
        <v>4675</v>
      </c>
    </row>
    <row r="181" spans="1:4" ht="15" customHeight="1" x14ac:dyDescent="0.3">
      <c r="A181" s="473" t="s">
        <v>2389</v>
      </c>
      <c r="B181" s="474" t="s">
        <v>2388</v>
      </c>
      <c r="C181" s="475" t="s">
        <v>3</v>
      </c>
      <c r="D181" s="476">
        <v>5550</v>
      </c>
    </row>
    <row r="182" spans="1:4" ht="15" customHeight="1" x14ac:dyDescent="0.3">
      <c r="A182" s="473" t="s">
        <v>2391</v>
      </c>
      <c r="B182" s="474" t="s">
        <v>2390</v>
      </c>
      <c r="C182" s="475" t="s">
        <v>3</v>
      </c>
      <c r="D182" s="476">
        <v>3931</v>
      </c>
    </row>
    <row r="183" spans="1:4" ht="15" customHeight="1" x14ac:dyDescent="0.3">
      <c r="A183" s="473" t="s">
        <v>2393</v>
      </c>
      <c r="B183" s="474" t="s">
        <v>2392</v>
      </c>
      <c r="C183" s="475" t="s">
        <v>3</v>
      </c>
      <c r="D183" s="476">
        <v>5217</v>
      </c>
    </row>
    <row r="184" spans="1:4" ht="15" customHeight="1" x14ac:dyDescent="0.3">
      <c r="A184" s="473" t="s">
        <v>2395</v>
      </c>
      <c r="B184" s="474" t="s">
        <v>2394</v>
      </c>
      <c r="C184" s="475" t="s">
        <v>3</v>
      </c>
      <c r="D184" s="476">
        <v>3983</v>
      </c>
    </row>
    <row r="185" spans="1:4" ht="15" customHeight="1" x14ac:dyDescent="0.3">
      <c r="A185" s="473" t="s">
        <v>2396</v>
      </c>
      <c r="B185" s="474" t="s">
        <v>2394</v>
      </c>
      <c r="C185" s="475" t="s">
        <v>3</v>
      </c>
      <c r="D185" s="476">
        <v>3553</v>
      </c>
    </row>
    <row r="186" spans="1:4" ht="15" customHeight="1" x14ac:dyDescent="0.3">
      <c r="A186" s="473" t="s">
        <v>2398</v>
      </c>
      <c r="B186" s="474" t="s">
        <v>2397</v>
      </c>
      <c r="C186" s="475" t="s">
        <v>202</v>
      </c>
      <c r="D186" s="476">
        <v>5648</v>
      </c>
    </row>
    <row r="187" spans="1:4" ht="15" customHeight="1" x14ac:dyDescent="0.3">
      <c r="A187" s="473" t="s">
        <v>2400</v>
      </c>
      <c r="B187" s="474" t="s">
        <v>2399</v>
      </c>
      <c r="C187" s="475" t="s">
        <v>1648</v>
      </c>
      <c r="D187" s="476">
        <v>4315</v>
      </c>
    </row>
    <row r="188" spans="1:4" ht="15" customHeight="1" x14ac:dyDescent="0.3">
      <c r="A188" s="473" t="s">
        <v>2402</v>
      </c>
      <c r="B188" s="474" t="s">
        <v>2401</v>
      </c>
      <c r="C188" s="475" t="s">
        <v>1454</v>
      </c>
      <c r="D188" s="476">
        <v>54524</v>
      </c>
    </row>
    <row r="189" spans="1:4" ht="15" customHeight="1" x14ac:dyDescent="0.3">
      <c r="A189" s="473" t="s">
        <v>2404</v>
      </c>
      <c r="B189" s="474" t="s">
        <v>2403</v>
      </c>
      <c r="C189" s="475" t="s">
        <v>64</v>
      </c>
      <c r="D189" s="476">
        <v>1859</v>
      </c>
    </row>
    <row r="190" spans="1:4" ht="15" customHeight="1" x14ac:dyDescent="0.3">
      <c r="A190" s="473" t="s">
        <v>2406</v>
      </c>
      <c r="B190" s="474" t="s">
        <v>2405</v>
      </c>
      <c r="C190" s="475" t="s">
        <v>202</v>
      </c>
      <c r="D190" s="476">
        <v>6582</v>
      </c>
    </row>
    <row r="191" spans="1:4" ht="15" customHeight="1" x14ac:dyDescent="0.3">
      <c r="A191" s="473" t="s">
        <v>2408</v>
      </c>
      <c r="B191" s="474" t="s">
        <v>2407</v>
      </c>
      <c r="C191" s="475" t="s">
        <v>202</v>
      </c>
      <c r="D191" s="476">
        <v>7008</v>
      </c>
    </row>
    <row r="192" spans="1:4" ht="15" customHeight="1" x14ac:dyDescent="0.3">
      <c r="A192" s="473" t="s">
        <v>2410</v>
      </c>
      <c r="B192" s="474" t="s">
        <v>2409</v>
      </c>
      <c r="C192" s="475" t="s">
        <v>202</v>
      </c>
      <c r="D192" s="476">
        <v>38195</v>
      </c>
    </row>
    <row r="193" spans="1:4" ht="15" customHeight="1" x14ac:dyDescent="0.3">
      <c r="A193" s="473" t="s">
        <v>2412</v>
      </c>
      <c r="B193" s="474" t="s">
        <v>2411</v>
      </c>
      <c r="C193" s="475" t="s">
        <v>64</v>
      </c>
      <c r="D193" s="476">
        <v>504600</v>
      </c>
    </row>
    <row r="194" spans="1:4" ht="15" customHeight="1" x14ac:dyDescent="0.3">
      <c r="A194" s="473" t="s">
        <v>2414</v>
      </c>
      <c r="B194" s="474" t="s">
        <v>2413</v>
      </c>
      <c r="C194" s="475" t="s">
        <v>1648</v>
      </c>
      <c r="D194" s="476">
        <v>462830</v>
      </c>
    </row>
    <row r="195" spans="1:4" ht="15" customHeight="1" x14ac:dyDescent="0.3">
      <c r="A195" s="473" t="s">
        <v>2416</v>
      </c>
      <c r="B195" s="474" t="s">
        <v>2415</v>
      </c>
      <c r="C195" s="475" t="s">
        <v>1648</v>
      </c>
      <c r="D195" s="476">
        <v>245666</v>
      </c>
    </row>
    <row r="196" spans="1:4" ht="15" customHeight="1" x14ac:dyDescent="0.3">
      <c r="A196" s="473" t="s">
        <v>2418</v>
      </c>
      <c r="B196" s="474" t="s">
        <v>2417</v>
      </c>
      <c r="C196" s="475" t="s">
        <v>3</v>
      </c>
      <c r="D196" s="476">
        <v>1600</v>
      </c>
    </row>
    <row r="197" spans="1:4" ht="15" customHeight="1" x14ac:dyDescent="0.3">
      <c r="A197" s="473" t="s">
        <v>2420</v>
      </c>
      <c r="B197" s="474" t="s">
        <v>2419</v>
      </c>
      <c r="C197" s="475" t="s">
        <v>1648</v>
      </c>
      <c r="D197" s="476">
        <v>688</v>
      </c>
    </row>
    <row r="198" spans="1:4" ht="15" customHeight="1" x14ac:dyDescent="0.3">
      <c r="A198" s="473" t="s">
        <v>2422</v>
      </c>
      <c r="B198" s="474" t="s">
        <v>2421</v>
      </c>
      <c r="C198" s="475" t="s">
        <v>2069</v>
      </c>
      <c r="D198" s="476">
        <v>972</v>
      </c>
    </row>
    <row r="199" spans="1:4" ht="15" customHeight="1" x14ac:dyDescent="0.3">
      <c r="A199" s="473" t="s">
        <v>2424</v>
      </c>
      <c r="B199" s="474" t="s">
        <v>2423</v>
      </c>
      <c r="C199" s="475" t="s">
        <v>1648</v>
      </c>
      <c r="D199" s="476">
        <v>34623</v>
      </c>
    </row>
    <row r="200" spans="1:4" ht="15" customHeight="1" x14ac:dyDescent="0.3">
      <c r="A200" s="473" t="s">
        <v>2426</v>
      </c>
      <c r="B200" s="474" t="s">
        <v>2425</v>
      </c>
      <c r="C200" s="475" t="s">
        <v>64</v>
      </c>
      <c r="D200" s="476">
        <v>1541</v>
      </c>
    </row>
    <row r="201" spans="1:4" ht="15" customHeight="1" x14ac:dyDescent="0.3">
      <c r="A201" s="473" t="s">
        <v>2428</v>
      </c>
      <c r="B201" s="474" t="s">
        <v>2427</v>
      </c>
      <c r="C201" s="475" t="s">
        <v>1648</v>
      </c>
      <c r="D201" s="476">
        <v>15884</v>
      </c>
    </row>
    <row r="202" spans="1:4" ht="15" customHeight="1" x14ac:dyDescent="0.3">
      <c r="A202" s="473" t="s">
        <v>2430</v>
      </c>
      <c r="B202" s="474" t="s">
        <v>2429</v>
      </c>
      <c r="C202" s="475" t="s">
        <v>1648</v>
      </c>
      <c r="D202" s="476">
        <v>84953</v>
      </c>
    </row>
    <row r="203" spans="1:4" ht="15" customHeight="1" x14ac:dyDescent="0.3">
      <c r="A203" s="473" t="s">
        <v>2432</v>
      </c>
      <c r="B203" s="474" t="s">
        <v>2431</v>
      </c>
      <c r="C203" s="475" t="s">
        <v>1648</v>
      </c>
      <c r="D203" s="476">
        <v>97339</v>
      </c>
    </row>
    <row r="204" spans="1:4" ht="15" customHeight="1" x14ac:dyDescent="0.3">
      <c r="A204" s="473" t="s">
        <v>2434</v>
      </c>
      <c r="B204" s="474" t="s">
        <v>2433</v>
      </c>
      <c r="C204" s="475" t="s">
        <v>1648</v>
      </c>
      <c r="D204" s="476">
        <v>94279</v>
      </c>
    </row>
    <row r="205" spans="1:4" ht="15" customHeight="1" x14ac:dyDescent="0.3">
      <c r="A205" s="473" t="s">
        <v>2436</v>
      </c>
      <c r="B205" s="474" t="s">
        <v>2435</v>
      </c>
      <c r="C205" s="475" t="s">
        <v>3</v>
      </c>
      <c r="D205" s="476">
        <v>4701</v>
      </c>
    </row>
    <row r="206" spans="1:4" ht="15" customHeight="1" x14ac:dyDescent="0.3">
      <c r="A206" s="473" t="s">
        <v>2438</v>
      </c>
      <c r="B206" s="474" t="s">
        <v>2437</v>
      </c>
      <c r="C206" s="475" t="s">
        <v>3</v>
      </c>
      <c r="D206" s="476">
        <v>22715</v>
      </c>
    </row>
    <row r="207" spans="1:4" ht="15" customHeight="1" x14ac:dyDescent="0.3">
      <c r="A207" s="473" t="s">
        <v>2440</v>
      </c>
      <c r="B207" s="474" t="s">
        <v>2439</v>
      </c>
      <c r="C207" s="475" t="s">
        <v>1648</v>
      </c>
      <c r="D207" s="476">
        <v>95516</v>
      </c>
    </row>
    <row r="208" spans="1:4" ht="15" customHeight="1" x14ac:dyDescent="0.3">
      <c r="A208" s="473" t="s">
        <v>2442</v>
      </c>
      <c r="B208" s="474" t="s">
        <v>2441</v>
      </c>
      <c r="C208" s="475" t="s">
        <v>1648</v>
      </c>
      <c r="D208" s="476">
        <v>86419</v>
      </c>
    </row>
    <row r="209" spans="1:4" ht="15" customHeight="1" x14ac:dyDescent="0.3">
      <c r="A209" s="473" t="s">
        <v>2444</v>
      </c>
      <c r="B209" s="474" t="s">
        <v>2443</v>
      </c>
      <c r="C209" s="475" t="s">
        <v>64</v>
      </c>
      <c r="D209" s="476">
        <v>71149</v>
      </c>
    </row>
    <row r="210" spans="1:4" ht="15" customHeight="1" x14ac:dyDescent="0.3">
      <c r="A210" s="473" t="s">
        <v>2446</v>
      </c>
      <c r="B210" s="474" t="s">
        <v>2445</v>
      </c>
      <c r="C210" s="475" t="s">
        <v>64</v>
      </c>
      <c r="D210" s="476">
        <v>69400</v>
      </c>
    </row>
    <row r="211" spans="1:4" ht="15" customHeight="1" x14ac:dyDescent="0.3">
      <c r="A211" s="473" t="s">
        <v>2448</v>
      </c>
      <c r="B211" s="474" t="s">
        <v>2447</v>
      </c>
      <c r="C211" s="475" t="s">
        <v>64</v>
      </c>
      <c r="D211" s="476">
        <v>4383</v>
      </c>
    </row>
    <row r="212" spans="1:4" ht="15" customHeight="1" x14ac:dyDescent="0.3">
      <c r="A212" s="473" t="s">
        <v>2450</v>
      </c>
      <c r="B212" s="474" t="s">
        <v>2449</v>
      </c>
      <c r="C212" s="475" t="s">
        <v>3</v>
      </c>
      <c r="D212" s="476">
        <v>7893</v>
      </c>
    </row>
    <row r="213" spans="1:4" ht="15" customHeight="1" x14ac:dyDescent="0.3">
      <c r="A213" s="473" t="s">
        <v>2452</v>
      </c>
      <c r="B213" s="474" t="s">
        <v>2451</v>
      </c>
      <c r="C213" s="475" t="s">
        <v>3</v>
      </c>
      <c r="D213" s="476">
        <v>11177</v>
      </c>
    </row>
    <row r="214" spans="1:4" ht="15" customHeight="1" x14ac:dyDescent="0.3">
      <c r="A214" s="473" t="s">
        <v>2454</v>
      </c>
      <c r="B214" s="474" t="s">
        <v>2453</v>
      </c>
      <c r="C214" s="475" t="s">
        <v>3</v>
      </c>
      <c r="D214" s="476">
        <v>4900</v>
      </c>
    </row>
    <row r="215" spans="1:4" ht="15" customHeight="1" x14ac:dyDescent="0.3">
      <c r="A215" s="473" t="s">
        <v>2456</v>
      </c>
      <c r="B215" s="474" t="s">
        <v>2455</v>
      </c>
      <c r="C215" s="475" t="s">
        <v>1454</v>
      </c>
      <c r="D215" s="476">
        <v>23772</v>
      </c>
    </row>
    <row r="216" spans="1:4" ht="15" customHeight="1" x14ac:dyDescent="0.3">
      <c r="A216" s="473" t="s">
        <v>2458</v>
      </c>
      <c r="B216" s="474" t="s">
        <v>2457</v>
      </c>
      <c r="C216" s="475" t="s">
        <v>1454</v>
      </c>
      <c r="D216" s="476">
        <v>36467</v>
      </c>
    </row>
    <row r="217" spans="1:4" ht="15" customHeight="1" x14ac:dyDescent="0.3">
      <c r="A217" s="473" t="s">
        <v>2460</v>
      </c>
      <c r="B217" s="474" t="s">
        <v>2459</v>
      </c>
      <c r="C217" s="475" t="s">
        <v>1454</v>
      </c>
      <c r="D217" s="476">
        <v>16845</v>
      </c>
    </row>
    <row r="218" spans="1:4" ht="15" customHeight="1" x14ac:dyDescent="0.3">
      <c r="A218" s="473" t="s">
        <v>2462</v>
      </c>
      <c r="B218" s="474" t="s">
        <v>2461</v>
      </c>
      <c r="C218" s="475" t="s">
        <v>1454</v>
      </c>
      <c r="D218" s="476">
        <v>31129</v>
      </c>
    </row>
    <row r="219" spans="1:4" ht="15" customHeight="1" x14ac:dyDescent="0.3">
      <c r="A219" s="473" t="s">
        <v>2464</v>
      </c>
      <c r="B219" s="474" t="s">
        <v>2463</v>
      </c>
      <c r="C219" s="475" t="s">
        <v>1454</v>
      </c>
      <c r="D219" s="476">
        <v>64407</v>
      </c>
    </row>
    <row r="220" spans="1:4" ht="15" customHeight="1" x14ac:dyDescent="0.3">
      <c r="A220" s="473" t="s">
        <v>2466</v>
      </c>
      <c r="B220" s="474" t="s">
        <v>2465</v>
      </c>
      <c r="C220" s="475" t="s">
        <v>1454</v>
      </c>
      <c r="D220" s="476">
        <v>47197</v>
      </c>
    </row>
    <row r="221" spans="1:4" ht="15" customHeight="1" x14ac:dyDescent="0.3">
      <c r="A221" s="473" t="s">
        <v>2468</v>
      </c>
      <c r="B221" s="474" t="s">
        <v>2467</v>
      </c>
      <c r="C221" s="475" t="s">
        <v>1454</v>
      </c>
      <c r="D221" s="476">
        <v>33429</v>
      </c>
    </row>
    <row r="222" spans="1:4" ht="15" customHeight="1" x14ac:dyDescent="0.3">
      <c r="A222" s="473" t="s">
        <v>2470</v>
      </c>
      <c r="B222" s="474" t="s">
        <v>2469</v>
      </c>
      <c r="C222" s="475" t="s">
        <v>1454</v>
      </c>
      <c r="D222" s="476">
        <v>31578</v>
      </c>
    </row>
    <row r="223" spans="1:4" ht="15" customHeight="1" x14ac:dyDescent="0.3">
      <c r="A223" s="473" t="s">
        <v>2472</v>
      </c>
      <c r="B223" s="474" t="s">
        <v>2471</v>
      </c>
      <c r="C223" s="475" t="s">
        <v>1454</v>
      </c>
      <c r="D223" s="476">
        <v>6200</v>
      </c>
    </row>
    <row r="224" spans="1:4" ht="15" customHeight="1" x14ac:dyDescent="0.3">
      <c r="A224" s="473" t="s">
        <v>2474</v>
      </c>
      <c r="B224" s="474" t="s">
        <v>2473</v>
      </c>
      <c r="C224" s="475" t="s">
        <v>1454</v>
      </c>
      <c r="D224" s="476">
        <v>19234</v>
      </c>
    </row>
    <row r="225" spans="1:4" ht="15" customHeight="1" x14ac:dyDescent="0.3">
      <c r="A225" s="473" t="s">
        <v>2476</v>
      </c>
      <c r="B225" s="474" t="s">
        <v>2475</v>
      </c>
      <c r="C225" s="475" t="s">
        <v>1454</v>
      </c>
      <c r="D225" s="476">
        <v>22926</v>
      </c>
    </row>
    <row r="226" spans="1:4" ht="15" customHeight="1" x14ac:dyDescent="0.3">
      <c r="A226" s="473" t="s">
        <v>2478</v>
      </c>
      <c r="B226" s="474" t="s">
        <v>2477</v>
      </c>
      <c r="C226" s="475" t="s">
        <v>1454</v>
      </c>
      <c r="D226" s="476">
        <v>3770</v>
      </c>
    </row>
    <row r="227" spans="1:4" ht="15" customHeight="1" x14ac:dyDescent="0.3">
      <c r="A227" s="473" t="s">
        <v>2480</v>
      </c>
      <c r="B227" s="474" t="s">
        <v>2479</v>
      </c>
      <c r="C227" s="475" t="s">
        <v>1454</v>
      </c>
      <c r="D227" s="476">
        <v>48911</v>
      </c>
    </row>
    <row r="228" spans="1:4" ht="15" customHeight="1" x14ac:dyDescent="0.3">
      <c r="A228" s="473" t="s">
        <v>2482</v>
      </c>
      <c r="B228" s="474" t="s">
        <v>2481</v>
      </c>
      <c r="C228" s="475" t="s">
        <v>1454</v>
      </c>
      <c r="D228" s="476">
        <v>35806</v>
      </c>
    </row>
    <row r="229" spans="1:4" ht="15" customHeight="1" x14ac:dyDescent="0.3">
      <c r="A229" s="473" t="s">
        <v>2484</v>
      </c>
      <c r="B229" s="474" t="s">
        <v>2483</v>
      </c>
      <c r="C229" s="475" t="s">
        <v>1454</v>
      </c>
      <c r="D229" s="476">
        <v>27804</v>
      </c>
    </row>
    <row r="230" spans="1:4" ht="15" customHeight="1" x14ac:dyDescent="0.3">
      <c r="A230" s="473" t="s">
        <v>2486</v>
      </c>
      <c r="B230" s="474" t="s">
        <v>2485</v>
      </c>
      <c r="C230" s="475" t="s">
        <v>1454</v>
      </c>
      <c r="D230" s="476">
        <v>40249</v>
      </c>
    </row>
    <row r="231" spans="1:4" ht="15" customHeight="1" x14ac:dyDescent="0.3">
      <c r="A231" s="473" t="s">
        <v>2488</v>
      </c>
      <c r="B231" s="474" t="s">
        <v>2487</v>
      </c>
      <c r="C231" s="475" t="s">
        <v>1454</v>
      </c>
      <c r="D231" s="476">
        <v>28006</v>
      </c>
    </row>
    <row r="232" spans="1:4" ht="15" customHeight="1" x14ac:dyDescent="0.3">
      <c r="A232" s="473" t="s">
        <v>2490</v>
      </c>
      <c r="B232" s="474" t="s">
        <v>2489</v>
      </c>
      <c r="C232" s="475" t="s">
        <v>1454</v>
      </c>
      <c r="D232" s="476">
        <v>44833</v>
      </c>
    </row>
    <row r="233" spans="1:4" ht="15" customHeight="1" x14ac:dyDescent="0.3">
      <c r="A233" s="473" t="s">
        <v>2492</v>
      </c>
      <c r="B233" s="474" t="s">
        <v>2491</v>
      </c>
      <c r="C233" s="475" t="s">
        <v>1454</v>
      </c>
      <c r="D233" s="476">
        <v>50012</v>
      </c>
    </row>
    <row r="234" spans="1:4" ht="15" customHeight="1" x14ac:dyDescent="0.3">
      <c r="A234" s="473" t="s">
        <v>2494</v>
      </c>
      <c r="B234" s="474" t="s">
        <v>2493</v>
      </c>
      <c r="C234" s="475" t="s">
        <v>1454</v>
      </c>
      <c r="D234" s="476">
        <v>42891</v>
      </c>
    </row>
    <row r="235" spans="1:4" ht="15" customHeight="1" x14ac:dyDescent="0.3">
      <c r="A235" s="473" t="s">
        <v>2496</v>
      </c>
      <c r="B235" s="474" t="s">
        <v>2495</v>
      </c>
      <c r="C235" s="475" t="s">
        <v>1454</v>
      </c>
      <c r="D235" s="476">
        <v>45692</v>
      </c>
    </row>
    <row r="236" spans="1:4" ht="15" customHeight="1" x14ac:dyDescent="0.3">
      <c r="A236" s="473" t="s">
        <v>2498</v>
      </c>
      <c r="B236" s="474" t="s">
        <v>2497</v>
      </c>
      <c r="C236" s="475" t="s">
        <v>1454</v>
      </c>
      <c r="D236" s="476">
        <v>30709</v>
      </c>
    </row>
    <row r="237" spans="1:4" ht="15" customHeight="1" x14ac:dyDescent="0.3">
      <c r="A237" s="473" t="s">
        <v>2500</v>
      </c>
      <c r="B237" s="474" t="s">
        <v>2499</v>
      </c>
      <c r="C237" s="475" t="s">
        <v>1454</v>
      </c>
      <c r="D237" s="476">
        <v>18877</v>
      </c>
    </row>
    <row r="238" spans="1:4" ht="15" customHeight="1" x14ac:dyDescent="0.3">
      <c r="A238" s="473" t="s">
        <v>2502</v>
      </c>
      <c r="B238" s="474" t="s">
        <v>2501</v>
      </c>
      <c r="C238" s="475" t="s">
        <v>64</v>
      </c>
      <c r="D238" s="476">
        <v>679</v>
      </c>
    </row>
    <row r="239" spans="1:4" ht="15" customHeight="1" x14ac:dyDescent="0.3">
      <c r="A239" s="473" t="s">
        <v>2504</v>
      </c>
      <c r="B239" s="474" t="s">
        <v>2503</v>
      </c>
      <c r="C239" s="475" t="s">
        <v>1454</v>
      </c>
      <c r="D239" s="476">
        <v>417317</v>
      </c>
    </row>
    <row r="240" spans="1:4" ht="15" customHeight="1" x14ac:dyDescent="0.3">
      <c r="A240" s="473" t="s">
        <v>2506</v>
      </c>
      <c r="B240" s="474" t="s">
        <v>2505</v>
      </c>
      <c r="C240" s="475" t="s">
        <v>1454</v>
      </c>
      <c r="D240" s="476">
        <v>424986</v>
      </c>
    </row>
    <row r="241" spans="1:4" ht="15" customHeight="1" x14ac:dyDescent="0.3">
      <c r="A241" s="473" t="s">
        <v>2508</v>
      </c>
      <c r="B241" s="474" t="s">
        <v>2507</v>
      </c>
      <c r="C241" s="475" t="s">
        <v>1454</v>
      </c>
      <c r="D241" s="476">
        <v>448885</v>
      </c>
    </row>
    <row r="242" spans="1:4" ht="15" customHeight="1" x14ac:dyDescent="0.3">
      <c r="A242" s="473" t="s">
        <v>2511</v>
      </c>
      <c r="B242" s="474" t="s">
        <v>2509</v>
      </c>
      <c r="C242" s="475" t="s">
        <v>2510</v>
      </c>
      <c r="D242" s="476">
        <v>213333</v>
      </c>
    </row>
    <row r="243" spans="1:4" ht="15" customHeight="1" x14ac:dyDescent="0.3">
      <c r="A243" s="473" t="s">
        <v>2513</v>
      </c>
      <c r="B243" s="474" t="s">
        <v>2512</v>
      </c>
      <c r="C243" s="475" t="s">
        <v>1454</v>
      </c>
      <c r="D243" s="476">
        <v>213470</v>
      </c>
    </row>
    <row r="244" spans="1:4" ht="15" customHeight="1" x14ac:dyDescent="0.3">
      <c r="A244" s="473" t="s">
        <v>2515</v>
      </c>
      <c r="B244" s="474" t="s">
        <v>2514</v>
      </c>
      <c r="C244" s="475" t="s">
        <v>1454</v>
      </c>
      <c r="D244" s="476">
        <v>206100</v>
      </c>
    </row>
    <row r="245" spans="1:4" ht="15" customHeight="1" x14ac:dyDescent="0.3">
      <c r="A245" s="473" t="s">
        <v>2517</v>
      </c>
      <c r="B245" s="474" t="s">
        <v>2516</v>
      </c>
      <c r="C245" s="475" t="s">
        <v>1454</v>
      </c>
      <c r="D245" s="476">
        <v>235451</v>
      </c>
    </row>
    <row r="246" spans="1:4" ht="15" customHeight="1" x14ac:dyDescent="0.3">
      <c r="A246" s="473" t="s">
        <v>2519</v>
      </c>
      <c r="B246" s="474" t="s">
        <v>2518</v>
      </c>
      <c r="C246" s="475" t="s">
        <v>1454</v>
      </c>
      <c r="D246" s="476">
        <v>404833</v>
      </c>
    </row>
    <row r="247" spans="1:4" ht="15" customHeight="1" x14ac:dyDescent="0.3">
      <c r="A247" s="473" t="s">
        <v>2521</v>
      </c>
      <c r="B247" s="474" t="s">
        <v>2520</v>
      </c>
      <c r="C247" s="475" t="s">
        <v>1454</v>
      </c>
      <c r="D247" s="476">
        <v>426803</v>
      </c>
    </row>
    <row r="248" spans="1:4" ht="15" customHeight="1" x14ac:dyDescent="0.3">
      <c r="A248" s="473" t="s">
        <v>2523</v>
      </c>
      <c r="B248" s="474" t="s">
        <v>2522</v>
      </c>
      <c r="C248" s="475" t="s">
        <v>1454</v>
      </c>
      <c r="D248" s="476">
        <v>397193</v>
      </c>
    </row>
    <row r="249" spans="1:4" ht="15" customHeight="1" x14ac:dyDescent="0.3">
      <c r="A249" s="473" t="s">
        <v>2525</v>
      </c>
      <c r="B249" s="474" t="s">
        <v>2524</v>
      </c>
      <c r="C249" s="475" t="s">
        <v>1454</v>
      </c>
      <c r="D249" s="476">
        <v>331187</v>
      </c>
    </row>
    <row r="250" spans="1:4" ht="15" customHeight="1" x14ac:dyDescent="0.3">
      <c r="A250" s="473" t="s">
        <v>2527</v>
      </c>
      <c r="B250" s="474" t="s">
        <v>2526</v>
      </c>
      <c r="C250" s="475" t="s">
        <v>1454</v>
      </c>
      <c r="D250" s="476">
        <v>331187</v>
      </c>
    </row>
    <row r="251" spans="1:4" ht="15" customHeight="1" x14ac:dyDescent="0.3">
      <c r="A251" s="473" t="s">
        <v>2529</v>
      </c>
      <c r="B251" s="474" t="s">
        <v>2528</v>
      </c>
      <c r="C251" s="475" t="s">
        <v>1454</v>
      </c>
      <c r="D251" s="476">
        <v>331187</v>
      </c>
    </row>
    <row r="252" spans="1:4" ht="15" customHeight="1" x14ac:dyDescent="0.3">
      <c r="A252" s="473" t="s">
        <v>2531</v>
      </c>
      <c r="B252" s="474" t="s">
        <v>2530</v>
      </c>
      <c r="C252" s="475" t="s">
        <v>1454</v>
      </c>
      <c r="D252" s="476">
        <v>218300</v>
      </c>
    </row>
    <row r="253" spans="1:4" ht="15" customHeight="1" x14ac:dyDescent="0.3">
      <c r="A253" s="473" t="s">
        <v>2533</v>
      </c>
      <c r="B253" s="474" t="s">
        <v>2532</v>
      </c>
      <c r="C253" s="475" t="s">
        <v>1454</v>
      </c>
      <c r="D253" s="476">
        <v>193751</v>
      </c>
    </row>
    <row r="254" spans="1:4" ht="15" customHeight="1" x14ac:dyDescent="0.3">
      <c r="A254" s="473" t="s">
        <v>2535</v>
      </c>
      <c r="B254" s="474" t="s">
        <v>2534</v>
      </c>
      <c r="C254" s="475" t="s">
        <v>1454</v>
      </c>
      <c r="D254" s="476">
        <v>201970</v>
      </c>
    </row>
    <row r="255" spans="1:4" ht="15" customHeight="1" x14ac:dyDescent="0.3">
      <c r="A255" s="473" t="s">
        <v>2537</v>
      </c>
      <c r="B255" s="474" t="s">
        <v>2536</v>
      </c>
      <c r="C255" s="475" t="s">
        <v>1454</v>
      </c>
      <c r="D255" s="476">
        <v>182010</v>
      </c>
    </row>
    <row r="256" spans="1:4" ht="15" customHeight="1" x14ac:dyDescent="0.3">
      <c r="A256" s="473" t="s">
        <v>2539</v>
      </c>
      <c r="B256" s="474" t="s">
        <v>2538</v>
      </c>
      <c r="C256" s="475" t="s">
        <v>1454</v>
      </c>
      <c r="D256" s="476">
        <v>201970</v>
      </c>
    </row>
    <row r="257" spans="1:4" ht="15" customHeight="1" x14ac:dyDescent="0.3">
      <c r="A257" s="473" t="s">
        <v>2541</v>
      </c>
      <c r="B257" s="474" t="s">
        <v>2540</v>
      </c>
      <c r="C257" s="475" t="s">
        <v>3</v>
      </c>
      <c r="D257" s="476">
        <v>12300</v>
      </c>
    </row>
    <row r="258" spans="1:4" ht="15" customHeight="1" x14ac:dyDescent="0.3">
      <c r="A258" s="473" t="s">
        <v>2543</v>
      </c>
      <c r="B258" s="474" t="s">
        <v>2542</v>
      </c>
      <c r="C258" s="475" t="s">
        <v>1454</v>
      </c>
      <c r="D258" s="476">
        <v>230370</v>
      </c>
    </row>
    <row r="259" spans="1:4" ht="15" customHeight="1" x14ac:dyDescent="0.3">
      <c r="A259" s="473" t="s">
        <v>2545</v>
      </c>
      <c r="B259" s="474" t="s">
        <v>2544</v>
      </c>
      <c r="C259" s="475" t="s">
        <v>1454</v>
      </c>
      <c r="D259" s="476">
        <v>220400</v>
      </c>
    </row>
    <row r="260" spans="1:4" ht="15" customHeight="1" x14ac:dyDescent="0.3">
      <c r="A260" s="473" t="s">
        <v>2547</v>
      </c>
      <c r="B260" s="474" t="s">
        <v>2546</v>
      </c>
      <c r="C260" s="475" t="s">
        <v>1454</v>
      </c>
      <c r="D260" s="476">
        <v>361437</v>
      </c>
    </row>
    <row r="261" spans="1:4" ht="15" customHeight="1" x14ac:dyDescent="0.3">
      <c r="A261" s="473" t="s">
        <v>2549</v>
      </c>
      <c r="B261" s="474" t="s">
        <v>2548</v>
      </c>
      <c r="C261" s="475" t="s">
        <v>1454</v>
      </c>
      <c r="D261" s="476">
        <v>423979</v>
      </c>
    </row>
    <row r="262" spans="1:4" ht="15" customHeight="1" x14ac:dyDescent="0.3">
      <c r="A262" s="473" t="s">
        <v>2551</v>
      </c>
      <c r="B262" s="474" t="s">
        <v>2550</v>
      </c>
      <c r="C262" s="475" t="s">
        <v>1454</v>
      </c>
      <c r="D262" s="476">
        <v>382554</v>
      </c>
    </row>
    <row r="263" spans="1:4" ht="15" customHeight="1" x14ac:dyDescent="0.3">
      <c r="A263" s="473" t="s">
        <v>2553</v>
      </c>
      <c r="B263" s="474" t="s">
        <v>2552</v>
      </c>
      <c r="C263" s="475" t="s">
        <v>1454</v>
      </c>
      <c r="D263" s="476">
        <v>432011</v>
      </c>
    </row>
    <row r="264" spans="1:4" ht="15" customHeight="1" x14ac:dyDescent="0.3">
      <c r="A264" s="473" t="s">
        <v>2555</v>
      </c>
      <c r="B264" s="474" t="s">
        <v>2554</v>
      </c>
      <c r="C264" s="475" t="s">
        <v>202</v>
      </c>
      <c r="D264" s="476">
        <v>1700</v>
      </c>
    </row>
    <row r="265" spans="1:4" ht="15" customHeight="1" x14ac:dyDescent="0.3">
      <c r="A265" s="473" t="s">
        <v>2557</v>
      </c>
      <c r="B265" s="474" t="s">
        <v>2556</v>
      </c>
      <c r="C265" s="475" t="s">
        <v>202</v>
      </c>
      <c r="D265" s="476">
        <v>2114</v>
      </c>
    </row>
    <row r="266" spans="1:4" ht="15" customHeight="1" x14ac:dyDescent="0.3">
      <c r="A266" s="473" t="s">
        <v>2559</v>
      </c>
      <c r="B266" s="474" t="s">
        <v>2558</v>
      </c>
      <c r="C266" s="475" t="s">
        <v>3</v>
      </c>
      <c r="D266" s="476">
        <v>52444</v>
      </c>
    </row>
    <row r="267" spans="1:4" ht="15" customHeight="1" x14ac:dyDescent="0.3">
      <c r="A267" s="473" t="s">
        <v>2561</v>
      </c>
      <c r="B267" s="474" t="s">
        <v>2560</v>
      </c>
      <c r="C267" s="475" t="s">
        <v>202</v>
      </c>
      <c r="D267" s="476">
        <v>12135</v>
      </c>
    </row>
    <row r="268" spans="1:4" ht="15" customHeight="1" x14ac:dyDescent="0.3">
      <c r="A268" s="473" t="s">
        <v>2563</v>
      </c>
      <c r="B268" s="474" t="s">
        <v>2562</v>
      </c>
      <c r="C268" s="475" t="s">
        <v>64</v>
      </c>
      <c r="D268" s="476">
        <v>5338</v>
      </c>
    </row>
    <row r="269" spans="1:4" ht="15" customHeight="1" x14ac:dyDescent="0.3">
      <c r="A269" s="473" t="s">
        <v>2565</v>
      </c>
      <c r="B269" s="474" t="s">
        <v>2564</v>
      </c>
      <c r="C269" s="475" t="s">
        <v>1648</v>
      </c>
      <c r="D269" s="476">
        <v>36269</v>
      </c>
    </row>
    <row r="270" spans="1:4" ht="15" customHeight="1" x14ac:dyDescent="0.3">
      <c r="A270" s="473" t="s">
        <v>2567</v>
      </c>
      <c r="B270" s="474" t="s">
        <v>2566</v>
      </c>
      <c r="C270" s="475" t="s">
        <v>1648</v>
      </c>
      <c r="D270" s="476">
        <v>40216</v>
      </c>
    </row>
    <row r="271" spans="1:4" ht="15" customHeight="1" x14ac:dyDescent="0.3">
      <c r="A271" s="473" t="s">
        <v>2569</v>
      </c>
      <c r="B271" s="474" t="s">
        <v>2568</v>
      </c>
      <c r="C271" s="475" t="s">
        <v>1648</v>
      </c>
      <c r="D271" s="476">
        <v>42904</v>
      </c>
    </row>
    <row r="272" spans="1:4" ht="15" customHeight="1" x14ac:dyDescent="0.3">
      <c r="A272" s="473" t="s">
        <v>2571</v>
      </c>
      <c r="B272" s="474" t="s">
        <v>2570</v>
      </c>
      <c r="C272" s="475" t="s">
        <v>202</v>
      </c>
      <c r="D272" s="476">
        <v>41786</v>
      </c>
    </row>
    <row r="273" spans="1:4" ht="15" customHeight="1" x14ac:dyDescent="0.3">
      <c r="A273" s="473" t="s">
        <v>2573</v>
      </c>
      <c r="B273" s="474" t="s">
        <v>2572</v>
      </c>
      <c r="C273" s="475" t="s">
        <v>64</v>
      </c>
      <c r="D273" s="476">
        <v>136340</v>
      </c>
    </row>
    <row r="274" spans="1:4" ht="15" customHeight="1" x14ac:dyDescent="0.3">
      <c r="A274" s="473" t="s">
        <v>2575</v>
      </c>
      <c r="B274" s="474" t="s">
        <v>2574</v>
      </c>
      <c r="C274" s="475" t="s">
        <v>1454</v>
      </c>
      <c r="D274" s="476">
        <v>47381</v>
      </c>
    </row>
    <row r="275" spans="1:4" ht="15" customHeight="1" x14ac:dyDescent="0.3">
      <c r="A275" s="473" t="s">
        <v>2577</v>
      </c>
      <c r="B275" s="474" t="s">
        <v>2576</v>
      </c>
      <c r="C275" s="475" t="s">
        <v>1454</v>
      </c>
      <c r="D275" s="476">
        <v>33287</v>
      </c>
    </row>
    <row r="276" spans="1:4" ht="15" customHeight="1" x14ac:dyDescent="0.3">
      <c r="A276" s="473" t="s">
        <v>2579</v>
      </c>
      <c r="B276" s="474" t="s">
        <v>2578</v>
      </c>
      <c r="C276" s="475" t="s">
        <v>1454</v>
      </c>
      <c r="D276" s="476">
        <v>40606</v>
      </c>
    </row>
    <row r="277" spans="1:4" ht="15" customHeight="1" x14ac:dyDescent="0.3">
      <c r="A277" s="473" t="s">
        <v>2581</v>
      </c>
      <c r="B277" s="474" t="s">
        <v>2580</v>
      </c>
      <c r="C277" s="475" t="s">
        <v>64</v>
      </c>
      <c r="D277" s="476">
        <v>35576</v>
      </c>
    </row>
    <row r="278" spans="1:4" ht="15" customHeight="1" x14ac:dyDescent="0.3">
      <c r="A278" s="473" t="s">
        <v>2583</v>
      </c>
      <c r="B278" s="474" t="s">
        <v>2582</v>
      </c>
      <c r="C278" s="475" t="s">
        <v>64</v>
      </c>
      <c r="D278" s="476">
        <v>47594</v>
      </c>
    </row>
    <row r="279" spans="1:4" ht="15" customHeight="1" x14ac:dyDescent="0.3">
      <c r="A279" s="473" t="s">
        <v>2585</v>
      </c>
      <c r="B279" s="474" t="s">
        <v>2584</v>
      </c>
      <c r="C279" s="475" t="s">
        <v>2148</v>
      </c>
      <c r="D279" s="476">
        <v>71233</v>
      </c>
    </row>
    <row r="280" spans="1:4" ht="15" customHeight="1" x14ac:dyDescent="0.3">
      <c r="A280" s="473" t="s">
        <v>2587</v>
      </c>
      <c r="B280" s="474" t="s">
        <v>2586</v>
      </c>
      <c r="C280" s="475" t="s">
        <v>2148</v>
      </c>
      <c r="D280" s="476">
        <v>65083</v>
      </c>
    </row>
    <row r="281" spans="1:4" ht="15" customHeight="1" x14ac:dyDescent="0.3">
      <c r="A281" s="473" t="s">
        <v>2588</v>
      </c>
      <c r="B281" s="474" t="s">
        <v>365</v>
      </c>
      <c r="C281" s="475" t="s">
        <v>2148</v>
      </c>
      <c r="D281" s="476">
        <v>42933</v>
      </c>
    </row>
    <row r="282" spans="1:4" ht="15" customHeight="1" x14ac:dyDescent="0.3">
      <c r="A282" s="473" t="s">
        <v>2591</v>
      </c>
      <c r="B282" s="474" t="s">
        <v>2589</v>
      </c>
      <c r="C282" s="475" t="s">
        <v>2590</v>
      </c>
      <c r="D282" s="476">
        <v>34537</v>
      </c>
    </row>
    <row r="283" spans="1:4" ht="15" customHeight="1" x14ac:dyDescent="0.3">
      <c r="A283" s="473" t="s">
        <v>2593</v>
      </c>
      <c r="B283" s="474" t="s">
        <v>2592</v>
      </c>
      <c r="C283" s="475" t="s">
        <v>2590</v>
      </c>
      <c r="D283" s="476">
        <v>52521</v>
      </c>
    </row>
    <row r="284" spans="1:4" ht="15" customHeight="1" x14ac:dyDescent="0.3">
      <c r="A284" s="473" t="s">
        <v>2595</v>
      </c>
      <c r="B284" s="474" t="s">
        <v>2594</v>
      </c>
      <c r="C284" s="475" t="s">
        <v>1648</v>
      </c>
      <c r="D284" s="476">
        <v>46211</v>
      </c>
    </row>
    <row r="285" spans="1:4" ht="15" customHeight="1" x14ac:dyDescent="0.3">
      <c r="A285" s="473" t="s">
        <v>2597</v>
      </c>
      <c r="B285" s="474" t="s">
        <v>2596</v>
      </c>
      <c r="C285" s="475" t="s">
        <v>202</v>
      </c>
      <c r="D285" s="476">
        <v>5790</v>
      </c>
    </row>
    <row r="286" spans="1:4" ht="15" customHeight="1" x14ac:dyDescent="0.3">
      <c r="A286" s="473" t="s">
        <v>2599</v>
      </c>
      <c r="B286" s="474" t="s">
        <v>2598</v>
      </c>
      <c r="C286" s="475" t="s">
        <v>64</v>
      </c>
      <c r="D286" s="476">
        <v>4226</v>
      </c>
    </row>
    <row r="287" spans="1:4" ht="15" customHeight="1" x14ac:dyDescent="0.3">
      <c r="A287" s="473" t="s">
        <v>2601</v>
      </c>
      <c r="B287" s="474" t="s">
        <v>2600</v>
      </c>
      <c r="C287" s="475" t="s">
        <v>1648</v>
      </c>
      <c r="D287" s="476">
        <v>9236</v>
      </c>
    </row>
    <row r="288" spans="1:4" ht="15" customHeight="1" x14ac:dyDescent="0.3">
      <c r="A288" s="473" t="s">
        <v>2603</v>
      </c>
      <c r="B288" s="474" t="s">
        <v>2602</v>
      </c>
      <c r="C288" s="475" t="s">
        <v>1648</v>
      </c>
      <c r="D288" s="476">
        <v>88122</v>
      </c>
    </row>
    <row r="289" spans="1:4" ht="15" customHeight="1" x14ac:dyDescent="0.3">
      <c r="A289" s="473" t="s">
        <v>2605</v>
      </c>
      <c r="B289" s="474" t="s">
        <v>2604</v>
      </c>
      <c r="C289" s="475" t="s">
        <v>1648</v>
      </c>
      <c r="D289" s="476">
        <v>79889</v>
      </c>
    </row>
    <row r="290" spans="1:4" ht="15" customHeight="1" x14ac:dyDescent="0.3">
      <c r="A290" s="473" t="s">
        <v>2607</v>
      </c>
      <c r="B290" s="474" t="s">
        <v>2606</v>
      </c>
      <c r="C290" s="475" t="s">
        <v>1648</v>
      </c>
      <c r="D290" s="476">
        <v>20200</v>
      </c>
    </row>
    <row r="291" spans="1:4" ht="15" customHeight="1" x14ac:dyDescent="0.3">
      <c r="A291" s="473" t="s">
        <v>2609</v>
      </c>
      <c r="B291" s="474" t="s">
        <v>2608</v>
      </c>
      <c r="C291" s="475" t="s">
        <v>1648</v>
      </c>
      <c r="D291" s="476">
        <v>29981</v>
      </c>
    </row>
    <row r="292" spans="1:4" ht="15" customHeight="1" x14ac:dyDescent="0.3">
      <c r="A292" s="473" t="s">
        <v>2611</v>
      </c>
      <c r="B292" s="474" t="s">
        <v>2610</v>
      </c>
      <c r="C292" s="475" t="s">
        <v>1648</v>
      </c>
      <c r="D292" s="476">
        <v>144880</v>
      </c>
    </row>
    <row r="293" spans="1:4" ht="15" customHeight="1" x14ac:dyDescent="0.3">
      <c r="A293" s="473" t="s">
        <v>2613</v>
      </c>
      <c r="B293" s="474" t="s">
        <v>2612</v>
      </c>
      <c r="C293" s="475" t="s">
        <v>2323</v>
      </c>
      <c r="D293" s="476">
        <v>2777</v>
      </c>
    </row>
    <row r="294" spans="1:4" ht="15" customHeight="1" x14ac:dyDescent="0.3">
      <c r="A294" s="473" t="s">
        <v>2615</v>
      </c>
      <c r="B294" s="474" t="s">
        <v>2614</v>
      </c>
      <c r="C294" s="475" t="s">
        <v>2069</v>
      </c>
      <c r="D294" s="476">
        <v>71490</v>
      </c>
    </row>
    <row r="295" spans="1:4" ht="15" customHeight="1" x14ac:dyDescent="0.3">
      <c r="A295" s="473" t="s">
        <v>2617</v>
      </c>
      <c r="B295" s="474" t="s">
        <v>2616</v>
      </c>
      <c r="C295" s="475" t="s">
        <v>202</v>
      </c>
      <c r="D295" s="476">
        <v>2983</v>
      </c>
    </row>
    <row r="296" spans="1:4" ht="15" customHeight="1" x14ac:dyDescent="0.3">
      <c r="A296" s="473" t="s">
        <v>2619</v>
      </c>
      <c r="B296" s="474" t="s">
        <v>2618</v>
      </c>
      <c r="C296" s="475" t="s">
        <v>202</v>
      </c>
      <c r="D296" s="476">
        <v>5624</v>
      </c>
    </row>
    <row r="297" spans="1:4" ht="15" customHeight="1" x14ac:dyDescent="0.3">
      <c r="A297" s="473" t="s">
        <v>2621</v>
      </c>
      <c r="B297" s="474" t="s">
        <v>2620</v>
      </c>
      <c r="C297" s="475" t="s">
        <v>1648</v>
      </c>
      <c r="D297" s="476">
        <v>2012</v>
      </c>
    </row>
    <row r="298" spans="1:4" ht="15" customHeight="1" x14ac:dyDescent="0.3">
      <c r="A298" s="473" t="s">
        <v>2623</v>
      </c>
      <c r="B298" s="474" t="s">
        <v>2622</v>
      </c>
      <c r="C298" s="475" t="s">
        <v>1648</v>
      </c>
      <c r="D298" s="476">
        <v>35950</v>
      </c>
    </row>
    <row r="299" spans="1:4" ht="15" customHeight="1" x14ac:dyDescent="0.3">
      <c r="A299" s="473" t="s">
        <v>2625</v>
      </c>
      <c r="B299" s="474" t="s">
        <v>2624</v>
      </c>
      <c r="C299" s="475" t="s">
        <v>1648</v>
      </c>
      <c r="D299" s="476">
        <v>55092</v>
      </c>
    </row>
    <row r="300" spans="1:4" ht="15" customHeight="1" x14ac:dyDescent="0.3">
      <c r="A300" s="473" t="s">
        <v>2627</v>
      </c>
      <c r="B300" s="474" t="s">
        <v>2626</v>
      </c>
      <c r="C300" s="475" t="s">
        <v>1648</v>
      </c>
      <c r="D300" s="476">
        <v>35743</v>
      </c>
    </row>
    <row r="301" spans="1:4" ht="15" customHeight="1" x14ac:dyDescent="0.3">
      <c r="A301" s="473" t="s">
        <v>2629</v>
      </c>
      <c r="B301" s="474" t="s">
        <v>2628</v>
      </c>
      <c r="C301" s="475" t="s">
        <v>64</v>
      </c>
      <c r="D301" s="476">
        <v>3414</v>
      </c>
    </row>
    <row r="302" spans="1:4" ht="15" customHeight="1" x14ac:dyDescent="0.3">
      <c r="A302" s="473" t="s">
        <v>2631</v>
      </c>
      <c r="B302" s="474" t="s">
        <v>2630</v>
      </c>
      <c r="C302" s="475" t="s">
        <v>202</v>
      </c>
      <c r="D302" s="476">
        <v>20993</v>
      </c>
    </row>
    <row r="303" spans="1:4" ht="15" customHeight="1" x14ac:dyDescent="0.3">
      <c r="A303" s="473" t="s">
        <v>2633</v>
      </c>
      <c r="B303" s="474" t="s">
        <v>2632</v>
      </c>
      <c r="C303" s="475" t="s">
        <v>202</v>
      </c>
      <c r="D303" s="476">
        <v>19922</v>
      </c>
    </row>
    <row r="304" spans="1:4" ht="15" customHeight="1" x14ac:dyDescent="0.3">
      <c r="A304" s="473" t="s">
        <v>2635</v>
      </c>
      <c r="B304" s="474" t="s">
        <v>2634</v>
      </c>
      <c r="C304" s="475" t="s">
        <v>1648</v>
      </c>
      <c r="D304" s="476">
        <v>287430</v>
      </c>
    </row>
    <row r="305" spans="1:4" ht="15" customHeight="1" x14ac:dyDescent="0.3">
      <c r="A305" s="473" t="s">
        <v>2637</v>
      </c>
      <c r="B305" s="474" t="s">
        <v>2636</v>
      </c>
      <c r="C305" s="475" t="s">
        <v>1648</v>
      </c>
      <c r="D305" s="476">
        <v>309780</v>
      </c>
    </row>
    <row r="306" spans="1:4" ht="15" customHeight="1" x14ac:dyDescent="0.3">
      <c r="A306" s="473" t="s">
        <v>2639</v>
      </c>
      <c r="B306" s="474" t="s">
        <v>2638</v>
      </c>
      <c r="C306" s="475" t="s">
        <v>1648</v>
      </c>
      <c r="D306" s="476">
        <v>232408</v>
      </c>
    </row>
    <row r="307" spans="1:4" ht="15" customHeight="1" x14ac:dyDescent="0.3">
      <c r="A307" s="473" t="s">
        <v>2641</v>
      </c>
      <c r="B307" s="474" t="s">
        <v>2640</v>
      </c>
      <c r="C307" s="475" t="s">
        <v>1648</v>
      </c>
      <c r="D307" s="476">
        <v>264207</v>
      </c>
    </row>
    <row r="308" spans="1:4" ht="15" customHeight="1" x14ac:dyDescent="0.3">
      <c r="A308" s="473" t="s">
        <v>2643</v>
      </c>
      <c r="B308" s="474" t="s">
        <v>2642</v>
      </c>
      <c r="C308" s="475" t="s">
        <v>1648</v>
      </c>
      <c r="D308" s="476">
        <v>266133</v>
      </c>
    </row>
    <row r="309" spans="1:4" ht="15" customHeight="1" x14ac:dyDescent="0.3">
      <c r="A309" s="473" t="s">
        <v>2645</v>
      </c>
      <c r="B309" s="474" t="s">
        <v>2644</v>
      </c>
      <c r="C309" s="475" t="s">
        <v>3</v>
      </c>
      <c r="D309" s="476">
        <v>273869</v>
      </c>
    </row>
    <row r="310" spans="1:4" ht="15" customHeight="1" x14ac:dyDescent="0.3">
      <c r="A310" s="473" t="s">
        <v>2647</v>
      </c>
      <c r="B310" s="474" t="s">
        <v>2646</v>
      </c>
      <c r="C310" s="475" t="s">
        <v>1648</v>
      </c>
      <c r="D310" s="476">
        <v>122507</v>
      </c>
    </row>
    <row r="311" spans="1:4" ht="15" customHeight="1" x14ac:dyDescent="0.3">
      <c r="A311" s="473" t="s">
        <v>2649</v>
      </c>
      <c r="B311" s="474" t="s">
        <v>2648</v>
      </c>
      <c r="C311" s="475" t="s">
        <v>202</v>
      </c>
      <c r="D311" s="476">
        <v>21504</v>
      </c>
    </row>
    <row r="312" spans="1:4" ht="15" customHeight="1" x14ac:dyDescent="0.3">
      <c r="A312" s="473" t="s">
        <v>2651</v>
      </c>
      <c r="B312" s="474" t="s">
        <v>2650</v>
      </c>
      <c r="C312" s="475" t="s">
        <v>202</v>
      </c>
      <c r="D312" s="476">
        <v>4929</v>
      </c>
    </row>
    <row r="313" spans="1:4" ht="15" customHeight="1" x14ac:dyDescent="0.3">
      <c r="A313" s="473" t="s">
        <v>2653</v>
      </c>
      <c r="B313" s="474" t="s">
        <v>2652</v>
      </c>
      <c r="C313" s="475" t="s">
        <v>202</v>
      </c>
      <c r="D313" s="476">
        <v>13356</v>
      </c>
    </row>
    <row r="314" spans="1:4" ht="15" customHeight="1" x14ac:dyDescent="0.3">
      <c r="A314" s="473" t="s">
        <v>2655</v>
      </c>
      <c r="B314" s="474" t="s">
        <v>2654</v>
      </c>
      <c r="C314" s="475" t="s">
        <v>202</v>
      </c>
      <c r="D314" s="476">
        <v>51024</v>
      </c>
    </row>
    <row r="315" spans="1:4" ht="15" customHeight="1" x14ac:dyDescent="0.3">
      <c r="A315" s="473" t="s">
        <v>2657</v>
      </c>
      <c r="B315" s="474" t="s">
        <v>2656</v>
      </c>
      <c r="C315" s="475" t="s">
        <v>202</v>
      </c>
      <c r="D315" s="476">
        <v>11179</v>
      </c>
    </row>
    <row r="316" spans="1:4" ht="15" customHeight="1" x14ac:dyDescent="0.3">
      <c r="A316" s="473" t="s">
        <v>2659</v>
      </c>
      <c r="B316" s="474" t="s">
        <v>2658</v>
      </c>
      <c r="C316" s="475" t="s">
        <v>202</v>
      </c>
      <c r="D316" s="476">
        <v>9755</v>
      </c>
    </row>
    <row r="317" spans="1:4" ht="15" customHeight="1" x14ac:dyDescent="0.3">
      <c r="A317" s="473" t="s">
        <v>2661</v>
      </c>
      <c r="B317" s="474" t="s">
        <v>2660</v>
      </c>
      <c r="C317" s="475" t="s">
        <v>202</v>
      </c>
      <c r="D317" s="476">
        <v>10062</v>
      </c>
    </row>
    <row r="318" spans="1:4" ht="15" customHeight="1" x14ac:dyDescent="0.3">
      <c r="A318" s="473" t="s">
        <v>2663</v>
      </c>
      <c r="B318" s="474" t="s">
        <v>2662</v>
      </c>
      <c r="C318" s="475" t="s">
        <v>202</v>
      </c>
      <c r="D318" s="476">
        <v>7000</v>
      </c>
    </row>
    <row r="319" spans="1:4" ht="15" customHeight="1" x14ac:dyDescent="0.3">
      <c r="A319" s="473" t="s">
        <v>2665</v>
      </c>
      <c r="B319" s="474" t="s">
        <v>2664</v>
      </c>
      <c r="C319" s="475" t="s">
        <v>1648</v>
      </c>
      <c r="D319" s="476">
        <v>22972</v>
      </c>
    </row>
    <row r="320" spans="1:4" ht="15" customHeight="1" x14ac:dyDescent="0.3">
      <c r="A320" s="473" t="s">
        <v>2667</v>
      </c>
      <c r="B320" s="474" t="s">
        <v>2666</v>
      </c>
      <c r="C320" s="475" t="s">
        <v>202</v>
      </c>
      <c r="D320" s="476">
        <v>20214</v>
      </c>
    </row>
    <row r="321" spans="1:4" ht="15" customHeight="1" x14ac:dyDescent="0.3">
      <c r="A321" s="473" t="s">
        <v>2669</v>
      </c>
      <c r="B321" s="474" t="s">
        <v>2668</v>
      </c>
      <c r="C321" s="475" t="s">
        <v>2148</v>
      </c>
      <c r="D321" s="476">
        <v>38955</v>
      </c>
    </row>
    <row r="322" spans="1:4" ht="15" customHeight="1" x14ac:dyDescent="0.3">
      <c r="A322" s="473" t="s">
        <v>2671</v>
      </c>
      <c r="B322" s="474" t="s">
        <v>2670</v>
      </c>
      <c r="C322" s="475" t="s">
        <v>1648</v>
      </c>
      <c r="D322" s="476">
        <v>10687</v>
      </c>
    </row>
    <row r="323" spans="1:4" ht="15" customHeight="1" x14ac:dyDescent="0.3">
      <c r="A323" s="473" t="s">
        <v>2673</v>
      </c>
      <c r="B323" s="474" t="s">
        <v>2672</v>
      </c>
      <c r="C323" s="475" t="s">
        <v>1648</v>
      </c>
      <c r="D323" s="476">
        <v>79321</v>
      </c>
    </row>
    <row r="324" spans="1:4" ht="15" customHeight="1" x14ac:dyDescent="0.3">
      <c r="A324" s="473" t="s">
        <v>2675</v>
      </c>
      <c r="B324" s="474" t="s">
        <v>2674</v>
      </c>
      <c r="C324" s="475" t="s">
        <v>1648</v>
      </c>
      <c r="D324" s="476">
        <v>126558</v>
      </c>
    </row>
    <row r="325" spans="1:4" ht="15" customHeight="1" x14ac:dyDescent="0.3">
      <c r="A325" s="473" t="s">
        <v>2677</v>
      </c>
      <c r="B325" s="474" t="s">
        <v>2676</v>
      </c>
      <c r="C325" s="475" t="s">
        <v>1648</v>
      </c>
      <c r="D325" s="476">
        <v>85579</v>
      </c>
    </row>
    <row r="326" spans="1:4" ht="15" customHeight="1" x14ac:dyDescent="0.3">
      <c r="A326" s="473" t="s">
        <v>2679</v>
      </c>
      <c r="B326" s="474" t="s">
        <v>2678</v>
      </c>
      <c r="C326" s="475" t="s">
        <v>1648</v>
      </c>
      <c r="D326" s="476">
        <v>125800</v>
      </c>
    </row>
    <row r="327" spans="1:4" ht="15" customHeight="1" x14ac:dyDescent="0.3">
      <c r="A327" s="473" t="s">
        <v>2681</v>
      </c>
      <c r="B327" s="474" t="s">
        <v>2680</v>
      </c>
      <c r="C327" s="475" t="s">
        <v>1648</v>
      </c>
      <c r="D327" s="476">
        <v>154810</v>
      </c>
    </row>
    <row r="328" spans="1:4" ht="15" customHeight="1" x14ac:dyDescent="0.3">
      <c r="A328" s="473" t="s">
        <v>2683</v>
      </c>
      <c r="B328" s="474" t="s">
        <v>2682</v>
      </c>
      <c r="C328" s="475" t="s">
        <v>1648</v>
      </c>
      <c r="D328" s="476">
        <v>16205</v>
      </c>
    </row>
    <row r="329" spans="1:4" ht="15" customHeight="1" x14ac:dyDescent="0.3">
      <c r="A329" s="473" t="s">
        <v>2685</v>
      </c>
      <c r="B329" s="474" t="s">
        <v>2684</v>
      </c>
      <c r="C329" s="475" t="s">
        <v>1648</v>
      </c>
      <c r="D329" s="476">
        <v>20150</v>
      </c>
    </row>
    <row r="330" spans="1:4" ht="15" customHeight="1" x14ac:dyDescent="0.3">
      <c r="A330" s="473" t="s">
        <v>2687</v>
      </c>
      <c r="B330" s="474" t="s">
        <v>2686</v>
      </c>
      <c r="C330" s="475" t="s">
        <v>1648</v>
      </c>
      <c r="D330" s="476">
        <v>16205</v>
      </c>
    </row>
    <row r="331" spans="1:4" ht="15" customHeight="1" x14ac:dyDescent="0.3">
      <c r="A331" s="473" t="s">
        <v>2689</v>
      </c>
      <c r="B331" s="474" t="s">
        <v>2688</v>
      </c>
      <c r="C331" s="475" t="s">
        <v>1648</v>
      </c>
      <c r="D331" s="476">
        <v>58924</v>
      </c>
    </row>
    <row r="332" spans="1:4" ht="15" customHeight="1" x14ac:dyDescent="0.3">
      <c r="A332" s="473" t="s">
        <v>2691</v>
      </c>
      <c r="B332" s="474" t="s">
        <v>2690</v>
      </c>
      <c r="C332" s="475" t="s">
        <v>1648</v>
      </c>
      <c r="D332" s="476">
        <v>5626</v>
      </c>
    </row>
    <row r="333" spans="1:4" ht="15" customHeight="1" x14ac:dyDescent="0.3">
      <c r="A333" s="473" t="s">
        <v>2693</v>
      </c>
      <c r="B333" s="474" t="s">
        <v>2692</v>
      </c>
      <c r="C333" s="475" t="s">
        <v>1648</v>
      </c>
      <c r="D333" s="476">
        <v>40744</v>
      </c>
    </row>
    <row r="334" spans="1:4" ht="15" customHeight="1" x14ac:dyDescent="0.3">
      <c r="A334" s="473" t="s">
        <v>2695</v>
      </c>
      <c r="B334" s="474" t="s">
        <v>2694</v>
      </c>
      <c r="C334" s="475" t="s">
        <v>1648</v>
      </c>
      <c r="D334" s="476">
        <v>1671</v>
      </c>
    </row>
    <row r="335" spans="1:4" ht="15" customHeight="1" x14ac:dyDescent="0.3">
      <c r="A335" s="473" t="s">
        <v>2697</v>
      </c>
      <c r="B335" s="474" t="s">
        <v>2696</v>
      </c>
      <c r="C335" s="475" t="s">
        <v>1454</v>
      </c>
      <c r="D335" s="476">
        <v>49580</v>
      </c>
    </row>
    <row r="336" spans="1:4" ht="15" customHeight="1" x14ac:dyDescent="0.3">
      <c r="A336" s="473" t="s">
        <v>2699</v>
      </c>
      <c r="B336" s="474" t="s">
        <v>2698</v>
      </c>
      <c r="C336" s="475" t="s">
        <v>1454</v>
      </c>
      <c r="D336" s="476">
        <v>14900</v>
      </c>
    </row>
    <row r="337" spans="1:4" ht="15" customHeight="1" x14ac:dyDescent="0.3">
      <c r="A337" s="473" t="s">
        <v>2701</v>
      </c>
      <c r="B337" s="474" t="s">
        <v>2700</v>
      </c>
      <c r="C337" s="475" t="s">
        <v>1648</v>
      </c>
      <c r="D337" s="476">
        <v>570</v>
      </c>
    </row>
    <row r="338" spans="1:4" ht="15" customHeight="1" x14ac:dyDescent="0.3">
      <c r="A338" s="473" t="s">
        <v>2703</v>
      </c>
      <c r="B338" s="474" t="s">
        <v>2702</v>
      </c>
      <c r="C338" s="475" t="s">
        <v>1648</v>
      </c>
      <c r="D338" s="476">
        <v>2416</v>
      </c>
    </row>
    <row r="339" spans="1:4" ht="15" customHeight="1" x14ac:dyDescent="0.3">
      <c r="A339" s="473" t="s">
        <v>2705</v>
      </c>
      <c r="B339" s="474" t="s">
        <v>2704</v>
      </c>
      <c r="C339" s="475" t="s">
        <v>202</v>
      </c>
      <c r="D339" s="476">
        <v>5267</v>
      </c>
    </row>
    <row r="340" spans="1:4" ht="15" customHeight="1" x14ac:dyDescent="0.3">
      <c r="A340" s="473" t="s">
        <v>2707</v>
      </c>
      <c r="B340" s="474" t="s">
        <v>2706</v>
      </c>
      <c r="C340" s="475" t="s">
        <v>1648</v>
      </c>
      <c r="D340" s="476">
        <v>222100</v>
      </c>
    </row>
    <row r="341" spans="1:4" ht="15" customHeight="1" x14ac:dyDescent="0.3">
      <c r="A341" s="473" t="s">
        <v>2709</v>
      </c>
      <c r="B341" s="474" t="s">
        <v>2708</v>
      </c>
      <c r="C341" s="475" t="s">
        <v>1648</v>
      </c>
      <c r="D341" s="476">
        <v>44582</v>
      </c>
    </row>
    <row r="342" spans="1:4" ht="15" customHeight="1" x14ac:dyDescent="0.3">
      <c r="A342" s="473" t="s">
        <v>2711</v>
      </c>
      <c r="B342" s="474" t="s">
        <v>2710</v>
      </c>
      <c r="C342" s="475" t="s">
        <v>64</v>
      </c>
      <c r="D342" s="476">
        <v>102665</v>
      </c>
    </row>
    <row r="343" spans="1:4" ht="15" customHeight="1" x14ac:dyDescent="0.3">
      <c r="A343" s="473" t="s">
        <v>2713</v>
      </c>
      <c r="B343" s="474" t="s">
        <v>2712</v>
      </c>
      <c r="C343" s="475" t="s">
        <v>1648</v>
      </c>
      <c r="D343" s="476">
        <v>1116389</v>
      </c>
    </row>
    <row r="344" spans="1:4" ht="15" customHeight="1" x14ac:dyDescent="0.3">
      <c r="A344" s="473" t="s">
        <v>2715</v>
      </c>
      <c r="B344" s="474" t="s">
        <v>2714</v>
      </c>
      <c r="C344" s="475" t="s">
        <v>1648</v>
      </c>
      <c r="D344" s="476">
        <v>1137285</v>
      </c>
    </row>
    <row r="345" spans="1:4" ht="15" customHeight="1" x14ac:dyDescent="0.3">
      <c r="A345" s="473" t="s">
        <v>2717</v>
      </c>
      <c r="B345" s="474" t="s">
        <v>2716</v>
      </c>
      <c r="C345" s="475" t="s">
        <v>1648</v>
      </c>
      <c r="D345" s="476">
        <v>1107608</v>
      </c>
    </row>
    <row r="346" spans="1:4" ht="15" customHeight="1" x14ac:dyDescent="0.3">
      <c r="A346" s="473" t="s">
        <v>2719</v>
      </c>
      <c r="B346" s="474" t="s">
        <v>2718</v>
      </c>
      <c r="C346" s="475" t="s">
        <v>1648</v>
      </c>
      <c r="D346" s="476">
        <v>1103690</v>
      </c>
    </row>
    <row r="347" spans="1:4" ht="15" customHeight="1" x14ac:dyDescent="0.3">
      <c r="A347" s="473" t="s">
        <v>2721</v>
      </c>
      <c r="B347" s="474" t="s">
        <v>2720</v>
      </c>
      <c r="C347" s="475" t="s">
        <v>1454</v>
      </c>
      <c r="D347" s="476">
        <v>74697</v>
      </c>
    </row>
    <row r="348" spans="1:4" ht="15" customHeight="1" x14ac:dyDescent="0.3">
      <c r="A348" s="473" t="s">
        <v>2723</v>
      </c>
      <c r="B348" s="474" t="s">
        <v>2722</v>
      </c>
      <c r="C348" s="475" t="s">
        <v>202</v>
      </c>
      <c r="D348" s="476">
        <v>64695</v>
      </c>
    </row>
    <row r="349" spans="1:4" ht="15" customHeight="1" x14ac:dyDescent="0.3">
      <c r="A349" s="473" t="s">
        <v>2725</v>
      </c>
      <c r="B349" s="474" t="s">
        <v>2724</v>
      </c>
      <c r="C349" s="475" t="s">
        <v>64</v>
      </c>
      <c r="D349" s="476">
        <v>42335</v>
      </c>
    </row>
    <row r="350" spans="1:4" ht="15" customHeight="1" x14ac:dyDescent="0.3">
      <c r="A350" s="473" t="s">
        <v>2727</v>
      </c>
      <c r="B350" s="474" t="s">
        <v>2726</v>
      </c>
      <c r="C350" s="475" t="s">
        <v>1648</v>
      </c>
      <c r="D350" s="476">
        <v>78918</v>
      </c>
    </row>
    <row r="351" spans="1:4" ht="15" customHeight="1" x14ac:dyDescent="0.3">
      <c r="A351" s="473" t="s">
        <v>2729</v>
      </c>
      <c r="B351" s="474" t="s">
        <v>2728</v>
      </c>
      <c r="C351" s="475" t="s">
        <v>64</v>
      </c>
      <c r="D351" s="476">
        <v>9980</v>
      </c>
    </row>
    <row r="352" spans="1:4" ht="15" customHeight="1" x14ac:dyDescent="0.3">
      <c r="A352" s="473" t="s">
        <v>2731</v>
      </c>
      <c r="B352" s="474" t="s">
        <v>2730</v>
      </c>
      <c r="C352" s="475" t="s">
        <v>64</v>
      </c>
      <c r="D352" s="476">
        <v>36014</v>
      </c>
    </row>
    <row r="353" spans="1:4" ht="15" customHeight="1" x14ac:dyDescent="0.3">
      <c r="A353" s="473" t="s">
        <v>2733</v>
      </c>
      <c r="B353" s="474" t="s">
        <v>2732</v>
      </c>
      <c r="C353" s="475" t="s">
        <v>64</v>
      </c>
      <c r="D353" s="476">
        <v>18021</v>
      </c>
    </row>
    <row r="354" spans="1:4" ht="15" customHeight="1" x14ac:dyDescent="0.3">
      <c r="A354" s="473" t="s">
        <v>2735</v>
      </c>
      <c r="B354" s="474" t="s">
        <v>2734</v>
      </c>
      <c r="C354" s="475" t="s">
        <v>64</v>
      </c>
      <c r="D354" s="476">
        <v>102990</v>
      </c>
    </row>
    <row r="355" spans="1:4" ht="15" customHeight="1" x14ac:dyDescent="0.3">
      <c r="A355" s="473" t="s">
        <v>2737</v>
      </c>
      <c r="B355" s="474" t="s">
        <v>2736</v>
      </c>
      <c r="C355" s="475" t="s">
        <v>64</v>
      </c>
      <c r="D355" s="476">
        <v>354339</v>
      </c>
    </row>
    <row r="356" spans="1:4" ht="15" customHeight="1" x14ac:dyDescent="0.3">
      <c r="A356" s="473" t="s">
        <v>2739</v>
      </c>
      <c r="B356" s="474" t="s">
        <v>2738</v>
      </c>
      <c r="C356" s="475" t="s">
        <v>64</v>
      </c>
      <c r="D356" s="476">
        <v>1015826</v>
      </c>
    </row>
    <row r="357" spans="1:4" ht="15" customHeight="1" x14ac:dyDescent="0.3">
      <c r="A357" s="473" t="s">
        <v>2741</v>
      </c>
      <c r="B357" s="474" t="s">
        <v>2740</v>
      </c>
      <c r="C357" s="475" t="s">
        <v>64</v>
      </c>
      <c r="D357" s="476">
        <v>4866</v>
      </c>
    </row>
    <row r="358" spans="1:4" ht="15" customHeight="1" x14ac:dyDescent="0.3">
      <c r="A358" s="473" t="s">
        <v>2743</v>
      </c>
      <c r="B358" s="474" t="s">
        <v>2742</v>
      </c>
      <c r="C358" s="475" t="s">
        <v>64</v>
      </c>
      <c r="D358" s="476">
        <v>4579</v>
      </c>
    </row>
    <row r="359" spans="1:4" ht="15" customHeight="1" x14ac:dyDescent="0.3">
      <c r="A359" s="473" t="s">
        <v>2745</v>
      </c>
      <c r="B359" s="474" t="s">
        <v>2744</v>
      </c>
      <c r="C359" s="475" t="s">
        <v>64</v>
      </c>
      <c r="D359" s="476">
        <v>27800</v>
      </c>
    </row>
    <row r="360" spans="1:4" ht="15" customHeight="1" x14ac:dyDescent="0.3">
      <c r="A360" s="473" t="s">
        <v>2747</v>
      </c>
      <c r="B360" s="474" t="s">
        <v>2746</v>
      </c>
      <c r="C360" s="475" t="s">
        <v>64</v>
      </c>
      <c r="D360" s="476">
        <v>305781</v>
      </c>
    </row>
    <row r="361" spans="1:4" ht="15" customHeight="1" x14ac:dyDescent="0.3">
      <c r="A361" s="473" t="s">
        <v>2749</v>
      </c>
      <c r="B361" s="474" t="s">
        <v>2748</v>
      </c>
      <c r="C361" s="475" t="s">
        <v>64</v>
      </c>
      <c r="D361" s="476">
        <v>319670</v>
      </c>
    </row>
    <row r="362" spans="1:4" ht="15" customHeight="1" x14ac:dyDescent="0.3">
      <c r="A362" s="473" t="s">
        <v>2751</v>
      </c>
      <c r="B362" s="474" t="s">
        <v>2750</v>
      </c>
      <c r="C362" s="475" t="s">
        <v>64</v>
      </c>
      <c r="D362" s="476">
        <v>129471</v>
      </c>
    </row>
    <row r="363" spans="1:4" ht="15" customHeight="1" x14ac:dyDescent="0.3">
      <c r="A363" s="473" t="s">
        <v>2753</v>
      </c>
      <c r="B363" s="474" t="s">
        <v>2752</v>
      </c>
      <c r="C363" s="475" t="s">
        <v>64</v>
      </c>
      <c r="D363" s="476">
        <v>161881</v>
      </c>
    </row>
    <row r="364" spans="1:4" ht="15" customHeight="1" x14ac:dyDescent="0.3">
      <c r="A364" s="473" t="s">
        <v>2755</v>
      </c>
      <c r="B364" s="474" t="s">
        <v>2754</v>
      </c>
      <c r="C364" s="475" t="s">
        <v>64</v>
      </c>
      <c r="D364" s="476">
        <v>161457</v>
      </c>
    </row>
    <row r="365" spans="1:4" ht="15" customHeight="1" x14ac:dyDescent="0.3">
      <c r="A365" s="473" t="s">
        <v>2757</v>
      </c>
      <c r="B365" s="474" t="s">
        <v>2756</v>
      </c>
      <c r="C365" s="475" t="s">
        <v>64</v>
      </c>
      <c r="D365" s="476">
        <v>192446</v>
      </c>
    </row>
    <row r="366" spans="1:4" ht="15" customHeight="1" x14ac:dyDescent="0.3">
      <c r="A366" s="473" t="s">
        <v>2759</v>
      </c>
      <c r="B366" s="474" t="s">
        <v>2758</v>
      </c>
      <c r="C366" s="475" t="s">
        <v>64</v>
      </c>
      <c r="D366" s="476">
        <v>161721</v>
      </c>
    </row>
    <row r="367" spans="1:4" ht="15" customHeight="1" x14ac:dyDescent="0.3">
      <c r="A367" s="473" t="s">
        <v>2761</v>
      </c>
      <c r="B367" s="474" t="s">
        <v>2760</v>
      </c>
      <c r="C367" s="475" t="s">
        <v>64</v>
      </c>
      <c r="D367" s="476">
        <v>105800</v>
      </c>
    </row>
    <row r="368" spans="1:4" ht="15" customHeight="1" x14ac:dyDescent="0.3">
      <c r="A368" s="473" t="s">
        <v>2763</v>
      </c>
      <c r="B368" s="474" t="s">
        <v>2762</v>
      </c>
      <c r="C368" s="475" t="s">
        <v>64</v>
      </c>
      <c r="D368" s="476">
        <v>47301</v>
      </c>
    </row>
    <row r="369" spans="1:4" ht="15" customHeight="1" x14ac:dyDescent="0.3">
      <c r="A369" s="473" t="s">
        <v>2765</v>
      </c>
      <c r="B369" s="474" t="s">
        <v>2764</v>
      </c>
      <c r="C369" s="475" t="s">
        <v>64</v>
      </c>
      <c r="D369" s="476">
        <v>47600</v>
      </c>
    </row>
    <row r="370" spans="1:4" ht="15" customHeight="1" x14ac:dyDescent="0.3">
      <c r="A370" s="473" t="s">
        <v>2767</v>
      </c>
      <c r="B370" s="474" t="s">
        <v>2766</v>
      </c>
      <c r="C370" s="475" t="s">
        <v>1648</v>
      </c>
      <c r="D370" s="476">
        <v>39480</v>
      </c>
    </row>
    <row r="371" spans="1:4" ht="15" customHeight="1" x14ac:dyDescent="0.3">
      <c r="A371" s="473" t="s">
        <v>2769</v>
      </c>
      <c r="B371" s="474" t="s">
        <v>2768</v>
      </c>
      <c r="C371" s="475" t="s">
        <v>1648</v>
      </c>
      <c r="D371" s="476">
        <v>2083</v>
      </c>
    </row>
    <row r="372" spans="1:4" ht="15" customHeight="1" x14ac:dyDescent="0.3">
      <c r="A372" s="473" t="s">
        <v>2771</v>
      </c>
      <c r="B372" s="474" t="s">
        <v>2770</v>
      </c>
      <c r="C372" s="475" t="s">
        <v>1648</v>
      </c>
      <c r="D372" s="476">
        <v>1023</v>
      </c>
    </row>
    <row r="373" spans="1:4" ht="15" customHeight="1" x14ac:dyDescent="0.3">
      <c r="A373" s="473" t="s">
        <v>2773</v>
      </c>
      <c r="B373" s="474" t="s">
        <v>2772</v>
      </c>
      <c r="C373" s="475" t="s">
        <v>1648</v>
      </c>
      <c r="D373" s="476">
        <v>28982</v>
      </c>
    </row>
    <row r="374" spans="1:4" ht="15" customHeight="1" x14ac:dyDescent="0.3">
      <c r="A374" s="473" t="s">
        <v>2775</v>
      </c>
      <c r="B374" s="474" t="s">
        <v>2774</v>
      </c>
      <c r="C374" s="475" t="s">
        <v>1648</v>
      </c>
      <c r="D374" s="476">
        <v>28300</v>
      </c>
    </row>
    <row r="375" spans="1:4" ht="15" customHeight="1" x14ac:dyDescent="0.3">
      <c r="A375" s="473" t="s">
        <v>2777</v>
      </c>
      <c r="B375" s="474" t="s">
        <v>2776</v>
      </c>
      <c r="C375" s="475" t="s">
        <v>202</v>
      </c>
      <c r="D375" s="476">
        <v>3776</v>
      </c>
    </row>
    <row r="376" spans="1:4" x14ac:dyDescent="0.3">
      <c r="A376" s="232" t="s">
        <v>43</v>
      </c>
      <c r="D376" s="1123" t="str">
        <f>D4</f>
        <v>RYR-CO-009</v>
      </c>
    </row>
  </sheetData>
  <mergeCells count="2">
    <mergeCell ref="C3:D3"/>
    <mergeCell ref="B1:D1"/>
  </mergeCells>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tint="-0.499984740745262"/>
  </sheetPr>
  <dimension ref="A1:D69"/>
  <sheetViews>
    <sheetView topLeftCell="A58" zoomScale="81" zoomScaleNormal="81" workbookViewId="0">
      <selection activeCell="D69" sqref="D69"/>
    </sheetView>
  </sheetViews>
  <sheetFormatPr baseColWidth="10" defaultColWidth="8.88671875" defaultRowHeight="14.4" x14ac:dyDescent="0.3"/>
  <cols>
    <col min="1" max="1" width="40.77734375" style="334" customWidth="1"/>
    <col min="2" max="2" width="100.77734375" style="334" customWidth="1"/>
    <col min="3" max="3" width="15.77734375" style="352" customWidth="1"/>
    <col min="4" max="4" width="30.77734375" style="334" customWidth="1"/>
  </cols>
  <sheetData>
    <row r="1" spans="1:4" ht="46.05" customHeight="1" x14ac:dyDescent="0.3">
      <c r="A1" s="477"/>
      <c r="B1" s="553" t="s">
        <v>1621</v>
      </c>
      <c r="C1" s="553"/>
      <c r="D1" s="553"/>
    </row>
    <row r="2" spans="1:4" ht="4.95" customHeight="1" x14ac:dyDescent="0.3">
      <c r="A2" s="477"/>
      <c r="B2" s="554"/>
      <c r="C2" s="555"/>
      <c r="D2" s="555"/>
    </row>
    <row r="3" spans="1:4" ht="15" customHeight="1" x14ac:dyDescent="0.3">
      <c r="A3" s="477"/>
      <c r="B3" s="312"/>
      <c r="C3" s="551" t="s">
        <v>1</v>
      </c>
      <c r="D3" s="552"/>
    </row>
    <row r="4" spans="1:4" ht="15" customHeight="1" x14ac:dyDescent="0.4">
      <c r="A4" s="477"/>
      <c r="B4" s="299" t="s">
        <v>6</v>
      </c>
      <c r="C4" s="479" t="s">
        <v>2</v>
      </c>
      <c r="D4" s="467" t="s">
        <v>2781</v>
      </c>
    </row>
    <row r="5" spans="1:4" s="334" customFormat="1" ht="15" customHeight="1" x14ac:dyDescent="0.3">
      <c r="A5" s="477"/>
      <c r="B5" s="300" t="s">
        <v>8</v>
      </c>
      <c r="C5" s="480" t="s">
        <v>9</v>
      </c>
      <c r="D5" s="468">
        <v>1</v>
      </c>
    </row>
    <row r="6" spans="1:4" ht="15" customHeight="1" x14ac:dyDescent="0.3">
      <c r="A6" s="477"/>
      <c r="B6" s="300"/>
      <c r="C6" s="480" t="s">
        <v>10</v>
      </c>
      <c r="D6" s="469" t="s">
        <v>11</v>
      </c>
    </row>
    <row r="7" spans="1:4" ht="15" customHeight="1" x14ac:dyDescent="0.3">
      <c r="A7" s="485"/>
      <c r="B7" s="312"/>
      <c r="C7" s="486" t="s">
        <v>12</v>
      </c>
      <c r="D7" s="487" t="s">
        <v>13</v>
      </c>
    </row>
    <row r="8" spans="1:4" ht="15" customHeight="1" x14ac:dyDescent="0.3">
      <c r="A8" s="496" t="s">
        <v>2778</v>
      </c>
      <c r="B8" s="497" t="s">
        <v>1446</v>
      </c>
      <c r="C8" s="497" t="s">
        <v>761</v>
      </c>
      <c r="D8" s="498" t="s">
        <v>1622</v>
      </c>
    </row>
    <row r="9" spans="1:4" ht="15" customHeight="1" x14ac:dyDescent="0.3">
      <c r="A9" s="492" t="s">
        <v>1626</v>
      </c>
      <c r="B9" s="493" t="s">
        <v>1624</v>
      </c>
      <c r="C9" s="494" t="s">
        <v>1625</v>
      </c>
      <c r="D9" s="495">
        <v>50042</v>
      </c>
    </row>
    <row r="10" spans="1:4" ht="15" customHeight="1" x14ac:dyDescent="0.3">
      <c r="A10" s="488" t="s">
        <v>1628</v>
      </c>
      <c r="B10" s="489" t="s">
        <v>1627</v>
      </c>
      <c r="C10" s="490" t="s">
        <v>1625</v>
      </c>
      <c r="D10" s="491">
        <v>45493</v>
      </c>
    </row>
    <row r="11" spans="1:4" ht="15" customHeight="1" x14ac:dyDescent="0.3">
      <c r="A11" s="488" t="s">
        <v>1630</v>
      </c>
      <c r="B11" s="489" t="s">
        <v>1629</v>
      </c>
      <c r="C11" s="490" t="s">
        <v>1625</v>
      </c>
      <c r="D11" s="491">
        <v>59140</v>
      </c>
    </row>
    <row r="12" spans="1:4" ht="15" customHeight="1" x14ac:dyDescent="0.3">
      <c r="A12" s="488" t="s">
        <v>1632</v>
      </c>
      <c r="B12" s="489" t="s">
        <v>1631</v>
      </c>
      <c r="C12" s="490" t="s">
        <v>1625</v>
      </c>
      <c r="D12" s="491">
        <v>272955</v>
      </c>
    </row>
    <row r="13" spans="1:4" ht="15" customHeight="1" x14ac:dyDescent="0.3">
      <c r="A13" s="488" t="s">
        <v>1634</v>
      </c>
      <c r="B13" s="489" t="s">
        <v>1633</v>
      </c>
      <c r="C13" s="490" t="s">
        <v>1625</v>
      </c>
      <c r="D13" s="491">
        <v>68239</v>
      </c>
    </row>
    <row r="14" spans="1:4" ht="15" customHeight="1" x14ac:dyDescent="0.3">
      <c r="A14" s="488" t="s">
        <v>1636</v>
      </c>
      <c r="B14" s="489" t="s">
        <v>1635</v>
      </c>
      <c r="C14" s="490" t="s">
        <v>1625</v>
      </c>
      <c r="D14" s="491">
        <v>500418</v>
      </c>
    </row>
    <row r="15" spans="1:4" ht="15" customHeight="1" x14ac:dyDescent="0.3">
      <c r="A15" s="488" t="s">
        <v>1638</v>
      </c>
      <c r="B15" s="489" t="s">
        <v>1637</v>
      </c>
      <c r="C15" s="490" t="s">
        <v>1625</v>
      </c>
      <c r="D15" s="491">
        <v>272955</v>
      </c>
    </row>
    <row r="16" spans="1:4" ht="15" customHeight="1" x14ac:dyDescent="0.3">
      <c r="A16" s="488" t="s">
        <v>1640</v>
      </c>
      <c r="B16" s="489" t="s">
        <v>1639</v>
      </c>
      <c r="C16" s="490" t="s">
        <v>1625</v>
      </c>
      <c r="D16" s="491">
        <v>181970</v>
      </c>
    </row>
    <row r="17" spans="1:4" ht="15" customHeight="1" x14ac:dyDescent="0.3">
      <c r="A17" s="488" t="s">
        <v>1642</v>
      </c>
      <c r="B17" s="489" t="s">
        <v>1641</v>
      </c>
      <c r="C17" s="490" t="s">
        <v>1625</v>
      </c>
      <c r="D17" s="491">
        <v>272955</v>
      </c>
    </row>
    <row r="18" spans="1:4" ht="15" customHeight="1" x14ac:dyDescent="0.3">
      <c r="A18" s="488" t="s">
        <v>1644</v>
      </c>
      <c r="B18" s="489" t="s">
        <v>1643</v>
      </c>
      <c r="C18" s="490" t="s">
        <v>1625</v>
      </c>
      <c r="D18" s="491">
        <v>90985</v>
      </c>
    </row>
    <row r="19" spans="1:4" ht="15" customHeight="1" x14ac:dyDescent="0.3">
      <c r="A19" s="488" t="s">
        <v>1646</v>
      </c>
      <c r="B19" s="489" t="s">
        <v>1645</v>
      </c>
      <c r="C19" s="490" t="s">
        <v>1625</v>
      </c>
      <c r="D19" s="491">
        <v>81887</v>
      </c>
    </row>
    <row r="20" spans="1:4" ht="15" customHeight="1" x14ac:dyDescent="0.3">
      <c r="A20" s="488" t="s">
        <v>1649</v>
      </c>
      <c r="B20" s="489" t="s">
        <v>1647</v>
      </c>
      <c r="C20" s="490" t="s">
        <v>1648</v>
      </c>
      <c r="D20" s="491">
        <v>1819702</v>
      </c>
    </row>
    <row r="21" spans="1:4" ht="15" customHeight="1" x14ac:dyDescent="0.3">
      <c r="A21" s="488" t="s">
        <v>1651</v>
      </c>
      <c r="B21" s="489" t="s">
        <v>1650</v>
      </c>
      <c r="C21" s="490" t="s">
        <v>1625</v>
      </c>
      <c r="D21" s="491">
        <v>291152</v>
      </c>
    </row>
    <row r="22" spans="1:4" ht="15" customHeight="1" x14ac:dyDescent="0.3">
      <c r="A22" s="488" t="s">
        <v>1653</v>
      </c>
      <c r="B22" s="489" t="s">
        <v>1652</v>
      </c>
      <c r="C22" s="490" t="s">
        <v>1625</v>
      </c>
      <c r="D22" s="491">
        <v>291152</v>
      </c>
    </row>
    <row r="23" spans="1:4" ht="15" customHeight="1" x14ac:dyDescent="0.3">
      <c r="A23" s="488" t="s">
        <v>1655</v>
      </c>
      <c r="B23" s="489" t="s">
        <v>1654</v>
      </c>
      <c r="C23" s="490" t="s">
        <v>1625</v>
      </c>
      <c r="D23" s="491">
        <v>341194</v>
      </c>
    </row>
    <row r="24" spans="1:4" ht="15" customHeight="1" x14ac:dyDescent="0.3">
      <c r="A24" s="488" t="s">
        <v>1657</v>
      </c>
      <c r="B24" s="489" t="s">
        <v>1656</v>
      </c>
      <c r="C24" s="490" t="s">
        <v>1625</v>
      </c>
      <c r="D24" s="491">
        <v>362908</v>
      </c>
    </row>
    <row r="25" spans="1:4" ht="15" customHeight="1" x14ac:dyDescent="0.3">
      <c r="A25" s="488" t="s">
        <v>1659</v>
      </c>
      <c r="B25" s="489" t="s">
        <v>1658</v>
      </c>
      <c r="C25" s="490" t="s">
        <v>1625</v>
      </c>
      <c r="D25" s="491">
        <v>295702</v>
      </c>
    </row>
    <row r="26" spans="1:4" ht="15" customHeight="1" x14ac:dyDescent="0.3">
      <c r="A26" s="488" t="s">
        <v>1661</v>
      </c>
      <c r="B26" s="489" t="s">
        <v>1660</v>
      </c>
      <c r="C26" s="490" t="s">
        <v>1625</v>
      </c>
      <c r="D26" s="491">
        <v>350293</v>
      </c>
    </row>
    <row r="27" spans="1:4" ht="15" customHeight="1" x14ac:dyDescent="0.3">
      <c r="A27" s="488" t="s">
        <v>1663</v>
      </c>
      <c r="B27" s="489" t="s">
        <v>1662</v>
      </c>
      <c r="C27" s="490" t="s">
        <v>1625</v>
      </c>
      <c r="D27" s="491">
        <v>354842</v>
      </c>
    </row>
    <row r="28" spans="1:4" ht="15" customHeight="1" x14ac:dyDescent="0.3">
      <c r="A28" s="488" t="s">
        <v>1665</v>
      </c>
      <c r="B28" s="489" t="s">
        <v>1664</v>
      </c>
      <c r="C28" s="490" t="s">
        <v>1625</v>
      </c>
      <c r="D28" s="491">
        <v>95534</v>
      </c>
    </row>
    <row r="29" spans="1:4" ht="15" customHeight="1" x14ac:dyDescent="0.3">
      <c r="A29" s="488" t="s">
        <v>1667</v>
      </c>
      <c r="B29" s="489" t="s">
        <v>1666</v>
      </c>
      <c r="C29" s="490" t="s">
        <v>1625</v>
      </c>
      <c r="D29" s="491">
        <v>122069</v>
      </c>
    </row>
    <row r="30" spans="1:4" ht="15" customHeight="1" x14ac:dyDescent="0.3">
      <c r="A30" s="488" t="s">
        <v>1669</v>
      </c>
      <c r="B30" s="489" t="s">
        <v>1668</v>
      </c>
      <c r="C30" s="490" t="s">
        <v>1625</v>
      </c>
      <c r="D30" s="491">
        <v>136478</v>
      </c>
    </row>
    <row r="31" spans="1:4" ht="15" customHeight="1" x14ac:dyDescent="0.3">
      <c r="A31" s="488" t="s">
        <v>1671</v>
      </c>
      <c r="B31" s="489" t="s">
        <v>1670</v>
      </c>
      <c r="C31" s="490" t="s">
        <v>1625</v>
      </c>
      <c r="D31" s="491">
        <v>136478</v>
      </c>
    </row>
    <row r="32" spans="1:4" ht="15" customHeight="1" x14ac:dyDescent="0.3">
      <c r="A32" s="488" t="s">
        <v>1673</v>
      </c>
      <c r="B32" s="489" t="s">
        <v>1672</v>
      </c>
      <c r="C32" s="490" t="s">
        <v>1625</v>
      </c>
      <c r="D32" s="491">
        <v>454925</v>
      </c>
    </row>
    <row r="33" spans="1:4" ht="15" customHeight="1" x14ac:dyDescent="0.3">
      <c r="A33" s="488" t="s">
        <v>1675</v>
      </c>
      <c r="B33" s="489" t="s">
        <v>1674</v>
      </c>
      <c r="C33" s="490" t="s">
        <v>1625</v>
      </c>
      <c r="D33" s="491">
        <v>90985</v>
      </c>
    </row>
    <row r="34" spans="1:4" ht="15" customHeight="1" x14ac:dyDescent="0.3">
      <c r="A34" s="488" t="s">
        <v>1677</v>
      </c>
      <c r="B34" s="489" t="s">
        <v>1676</v>
      </c>
      <c r="C34" s="490" t="s">
        <v>1625</v>
      </c>
      <c r="D34" s="491">
        <v>136478</v>
      </c>
    </row>
    <row r="35" spans="1:4" ht="15" customHeight="1" x14ac:dyDescent="0.3">
      <c r="A35" s="488" t="s">
        <v>1679</v>
      </c>
      <c r="B35" s="489" t="s">
        <v>1678</v>
      </c>
      <c r="C35" s="490" t="s">
        <v>1625</v>
      </c>
      <c r="D35" s="491">
        <v>181970</v>
      </c>
    </row>
    <row r="36" spans="1:4" ht="15" customHeight="1" x14ac:dyDescent="0.3">
      <c r="A36" s="488" t="s">
        <v>1681</v>
      </c>
      <c r="B36" s="489" t="s">
        <v>1680</v>
      </c>
      <c r="C36" s="490" t="s">
        <v>1625</v>
      </c>
      <c r="D36" s="491">
        <v>227463</v>
      </c>
    </row>
    <row r="37" spans="1:4" ht="15" customHeight="1" x14ac:dyDescent="0.3">
      <c r="A37" s="488" t="s">
        <v>1683</v>
      </c>
      <c r="B37" s="489" t="s">
        <v>1682</v>
      </c>
      <c r="C37" s="490" t="s">
        <v>1625</v>
      </c>
      <c r="D37" s="491">
        <v>272955</v>
      </c>
    </row>
    <row r="38" spans="1:4" ht="15" customHeight="1" x14ac:dyDescent="0.3">
      <c r="A38" s="488" t="s">
        <v>1685</v>
      </c>
      <c r="B38" s="489" t="s">
        <v>1684</v>
      </c>
      <c r="C38" s="490" t="s">
        <v>1625</v>
      </c>
      <c r="D38" s="491">
        <v>318448</v>
      </c>
    </row>
    <row r="39" spans="1:4" ht="15" customHeight="1" x14ac:dyDescent="0.3">
      <c r="A39" s="488" t="s">
        <v>1687</v>
      </c>
      <c r="B39" s="489" t="s">
        <v>1686</v>
      </c>
      <c r="C39" s="490" t="s">
        <v>1625</v>
      </c>
      <c r="D39" s="491">
        <v>363940</v>
      </c>
    </row>
    <row r="40" spans="1:4" ht="15" customHeight="1" x14ac:dyDescent="0.3">
      <c r="A40" s="488" t="s">
        <v>1689</v>
      </c>
      <c r="B40" s="489" t="s">
        <v>1688</v>
      </c>
      <c r="C40" s="490" t="s">
        <v>1625</v>
      </c>
      <c r="D40" s="491">
        <v>409433</v>
      </c>
    </row>
    <row r="41" spans="1:4" ht="15" customHeight="1" x14ac:dyDescent="0.3">
      <c r="A41" s="488" t="s">
        <v>1691</v>
      </c>
      <c r="B41" s="489" t="s">
        <v>1690</v>
      </c>
      <c r="C41" s="490" t="s">
        <v>1625</v>
      </c>
      <c r="D41" s="491">
        <v>50042</v>
      </c>
    </row>
    <row r="42" spans="1:4" ht="15" customHeight="1" x14ac:dyDescent="0.3">
      <c r="A42" s="488" t="s">
        <v>1693</v>
      </c>
      <c r="B42" s="489" t="s">
        <v>1692</v>
      </c>
      <c r="C42" s="490" t="s">
        <v>1625</v>
      </c>
      <c r="D42" s="491">
        <v>100084</v>
      </c>
    </row>
    <row r="43" spans="1:4" ht="15" customHeight="1" x14ac:dyDescent="0.3">
      <c r="A43" s="488" t="s">
        <v>1695</v>
      </c>
      <c r="B43" s="489" t="s">
        <v>1694</v>
      </c>
      <c r="C43" s="490" t="s">
        <v>1625</v>
      </c>
      <c r="D43" s="491">
        <v>100084</v>
      </c>
    </row>
    <row r="44" spans="1:4" ht="15" customHeight="1" x14ac:dyDescent="0.3">
      <c r="A44" s="488" t="s">
        <v>1697</v>
      </c>
      <c r="B44" s="489" t="s">
        <v>1696</v>
      </c>
      <c r="C44" s="490" t="s">
        <v>1625</v>
      </c>
      <c r="D44" s="491">
        <v>90985</v>
      </c>
    </row>
    <row r="45" spans="1:4" ht="15" customHeight="1" x14ac:dyDescent="0.3">
      <c r="A45" s="488" t="s">
        <v>1699</v>
      </c>
      <c r="B45" s="489" t="s">
        <v>1698</v>
      </c>
      <c r="C45" s="490" t="s">
        <v>1625</v>
      </c>
      <c r="D45" s="491">
        <v>227463</v>
      </c>
    </row>
    <row r="46" spans="1:4" ht="15" customHeight="1" x14ac:dyDescent="0.3">
      <c r="A46" s="488" t="s">
        <v>1701</v>
      </c>
      <c r="B46" s="489" t="s">
        <v>1700</v>
      </c>
      <c r="C46" s="490" t="s">
        <v>1625</v>
      </c>
      <c r="D46" s="491">
        <v>181970</v>
      </c>
    </row>
    <row r="47" spans="1:4" ht="15" customHeight="1" x14ac:dyDescent="0.3">
      <c r="A47" s="488" t="s">
        <v>1703</v>
      </c>
      <c r="B47" s="489" t="s">
        <v>1702</v>
      </c>
      <c r="C47" s="490" t="s">
        <v>1625</v>
      </c>
      <c r="D47" s="491">
        <v>272955</v>
      </c>
    </row>
    <row r="48" spans="1:4" ht="15" customHeight="1" x14ac:dyDescent="0.3">
      <c r="A48" s="488" t="s">
        <v>1705</v>
      </c>
      <c r="B48" s="489" t="s">
        <v>1704</v>
      </c>
      <c r="C48" s="490" t="s">
        <v>1625</v>
      </c>
      <c r="D48" s="491">
        <v>241111</v>
      </c>
    </row>
    <row r="49" spans="1:4" ht="15" customHeight="1" x14ac:dyDescent="0.3">
      <c r="A49" s="488" t="s">
        <v>1707</v>
      </c>
      <c r="B49" s="489" t="s">
        <v>1706</v>
      </c>
      <c r="C49" s="490" t="s">
        <v>1625</v>
      </c>
      <c r="D49" s="491">
        <v>100084</v>
      </c>
    </row>
    <row r="50" spans="1:4" ht="15" customHeight="1" x14ac:dyDescent="0.3">
      <c r="A50" s="488" t="s">
        <v>1709</v>
      </c>
      <c r="B50" s="489" t="s">
        <v>1708</v>
      </c>
      <c r="C50" s="490" t="s">
        <v>1625</v>
      </c>
      <c r="D50" s="491">
        <v>109182</v>
      </c>
    </row>
    <row r="51" spans="1:4" ht="15" customHeight="1" x14ac:dyDescent="0.3">
      <c r="A51" s="488" t="s">
        <v>1711</v>
      </c>
      <c r="B51" s="489" t="s">
        <v>1710</v>
      </c>
      <c r="C51" s="490" t="s">
        <v>1625</v>
      </c>
      <c r="D51" s="491">
        <v>113731</v>
      </c>
    </row>
    <row r="52" spans="1:4" ht="15" customHeight="1" x14ac:dyDescent="0.3">
      <c r="A52" s="488" t="s">
        <v>1713</v>
      </c>
      <c r="B52" s="489" t="s">
        <v>1712</v>
      </c>
      <c r="C52" s="490" t="s">
        <v>1625</v>
      </c>
      <c r="D52" s="491">
        <v>45493</v>
      </c>
    </row>
    <row r="53" spans="1:4" ht="15" customHeight="1" x14ac:dyDescent="0.3">
      <c r="A53" s="488" t="s">
        <v>1715</v>
      </c>
      <c r="B53" s="489" t="s">
        <v>1714</v>
      </c>
      <c r="C53" s="490" t="s">
        <v>1625</v>
      </c>
      <c r="D53" s="491">
        <v>90985</v>
      </c>
    </row>
    <row r="54" spans="1:4" ht="15" customHeight="1" x14ac:dyDescent="0.3">
      <c r="A54" s="488" t="s">
        <v>1717</v>
      </c>
      <c r="B54" s="489" t="s">
        <v>1716</v>
      </c>
      <c r="C54" s="490" t="s">
        <v>1625</v>
      </c>
      <c r="D54" s="491">
        <v>90985</v>
      </c>
    </row>
    <row r="55" spans="1:4" ht="15" customHeight="1" x14ac:dyDescent="0.3">
      <c r="A55" s="488" t="s">
        <v>1719</v>
      </c>
      <c r="B55" s="489" t="s">
        <v>1718</v>
      </c>
      <c r="C55" s="490" t="s">
        <v>1625</v>
      </c>
      <c r="D55" s="491">
        <v>181970</v>
      </c>
    </row>
    <row r="56" spans="1:4" ht="15" customHeight="1" x14ac:dyDescent="0.3">
      <c r="A56" s="488" t="s">
        <v>1721</v>
      </c>
      <c r="B56" s="489" t="s">
        <v>1720</v>
      </c>
      <c r="C56" s="490" t="s">
        <v>1625</v>
      </c>
      <c r="D56" s="491">
        <v>682388</v>
      </c>
    </row>
    <row r="57" spans="1:4" ht="15" customHeight="1" x14ac:dyDescent="0.3">
      <c r="A57" s="488" t="s">
        <v>1723</v>
      </c>
      <c r="B57" s="489" t="s">
        <v>1722</v>
      </c>
      <c r="C57" s="490" t="s">
        <v>1625</v>
      </c>
      <c r="D57" s="491">
        <v>68239</v>
      </c>
    </row>
    <row r="58" spans="1:4" ht="15" customHeight="1" x14ac:dyDescent="0.3">
      <c r="A58" s="488" t="s">
        <v>1725</v>
      </c>
      <c r="B58" s="489" t="s">
        <v>1724</v>
      </c>
      <c r="C58" s="490" t="s">
        <v>1625</v>
      </c>
      <c r="D58" s="491">
        <v>136478</v>
      </c>
    </row>
    <row r="59" spans="1:4" ht="15" customHeight="1" x14ac:dyDescent="0.3">
      <c r="A59" s="488" t="s">
        <v>1727</v>
      </c>
      <c r="B59" s="489" t="s">
        <v>1726</v>
      </c>
      <c r="C59" s="490" t="s">
        <v>1625</v>
      </c>
      <c r="D59" s="491">
        <v>90985</v>
      </c>
    </row>
    <row r="60" spans="1:4" ht="15" customHeight="1" x14ac:dyDescent="0.3">
      <c r="A60" s="488" t="s">
        <v>1729</v>
      </c>
      <c r="B60" s="489" t="s">
        <v>1728</v>
      </c>
      <c r="C60" s="490" t="s">
        <v>1625</v>
      </c>
      <c r="D60" s="491">
        <v>181970</v>
      </c>
    </row>
    <row r="61" spans="1:4" ht="15" customHeight="1" x14ac:dyDescent="0.3">
      <c r="A61" s="488" t="s">
        <v>1731</v>
      </c>
      <c r="B61" s="489" t="s">
        <v>1730</v>
      </c>
      <c r="C61" s="490" t="s">
        <v>1625</v>
      </c>
      <c r="D61" s="491">
        <v>113731</v>
      </c>
    </row>
    <row r="62" spans="1:4" ht="15" customHeight="1" x14ac:dyDescent="0.3">
      <c r="A62" s="488" t="s">
        <v>1733</v>
      </c>
      <c r="B62" s="489" t="s">
        <v>1732</v>
      </c>
      <c r="C62" s="490" t="s">
        <v>1625</v>
      </c>
      <c r="D62" s="491">
        <v>136478</v>
      </c>
    </row>
    <row r="63" spans="1:4" ht="15" customHeight="1" x14ac:dyDescent="0.3">
      <c r="A63" s="488" t="s">
        <v>1734</v>
      </c>
      <c r="B63" s="489" t="s">
        <v>1732</v>
      </c>
      <c r="C63" s="490" t="s">
        <v>1625</v>
      </c>
      <c r="D63" s="491">
        <v>136478</v>
      </c>
    </row>
    <row r="64" spans="1:4" ht="15" customHeight="1" x14ac:dyDescent="0.3">
      <c r="A64" s="488" t="s">
        <v>1736</v>
      </c>
      <c r="B64" s="489" t="s">
        <v>1735</v>
      </c>
      <c r="C64" s="490" t="s">
        <v>1625</v>
      </c>
      <c r="D64" s="491">
        <v>136478</v>
      </c>
    </row>
    <row r="65" spans="1:4" ht="15" customHeight="1" x14ac:dyDescent="0.3">
      <c r="A65" s="488" t="s">
        <v>1738</v>
      </c>
      <c r="B65" s="489" t="s">
        <v>1737</v>
      </c>
      <c r="C65" s="490" t="s">
        <v>1625</v>
      </c>
      <c r="D65" s="491">
        <v>45493</v>
      </c>
    </row>
    <row r="66" spans="1:4" ht="15" customHeight="1" x14ac:dyDescent="0.3">
      <c r="A66" s="488" t="s">
        <v>1740</v>
      </c>
      <c r="B66" s="489" t="s">
        <v>1739</v>
      </c>
      <c r="C66" s="490" t="s">
        <v>1648</v>
      </c>
      <c r="D66" s="491">
        <v>454925</v>
      </c>
    </row>
    <row r="67" spans="1:4" ht="15" customHeight="1" x14ac:dyDescent="0.3">
      <c r="A67" s="488" t="s">
        <v>1742</v>
      </c>
      <c r="B67" s="489" t="s">
        <v>1741</v>
      </c>
      <c r="C67" s="490" t="s">
        <v>1648</v>
      </c>
      <c r="D67" s="491">
        <v>227463</v>
      </c>
    </row>
    <row r="68" spans="1:4" ht="15" customHeight="1" x14ac:dyDescent="0.3">
      <c r="A68" s="488" t="s">
        <v>1744</v>
      </c>
      <c r="B68" s="489" t="s">
        <v>1743</v>
      </c>
      <c r="C68" s="490" t="s">
        <v>1625</v>
      </c>
      <c r="D68" s="491">
        <v>45493</v>
      </c>
    </row>
    <row r="69" spans="1:4" x14ac:dyDescent="0.3">
      <c r="A69" s="232" t="s">
        <v>43</v>
      </c>
      <c r="D69" s="1124" t="str">
        <f>D4</f>
        <v>RYR-CO-007</v>
      </c>
    </row>
  </sheetData>
  <mergeCells count="3">
    <mergeCell ref="B1:D1"/>
    <mergeCell ref="C3:D3"/>
    <mergeCell ref="B2:D2"/>
  </mergeCells>
  <pageMargins left="0.75" right="0.75" top="1" bottom="1" header="0.5" footer="0.5"/>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tint="-0.499984740745262"/>
  </sheetPr>
  <dimension ref="A1:E157"/>
  <sheetViews>
    <sheetView topLeftCell="A126" zoomScale="81" zoomScaleNormal="81" workbookViewId="0">
      <selection activeCell="A157" sqref="A157"/>
    </sheetView>
  </sheetViews>
  <sheetFormatPr baseColWidth="10" defaultColWidth="8.88671875" defaultRowHeight="14.4" x14ac:dyDescent="0.3"/>
  <cols>
    <col min="1" max="1" width="40.77734375" style="478" customWidth="1"/>
    <col min="2" max="2" width="100.77734375" style="334" customWidth="1"/>
    <col min="3" max="3" width="15.77734375" style="352" customWidth="1"/>
    <col min="4" max="4" width="30.77734375" style="334" customWidth="1"/>
  </cols>
  <sheetData>
    <row r="1" spans="1:5" ht="40.049999999999997" customHeight="1" x14ac:dyDescent="0.3">
      <c r="A1" s="499"/>
      <c r="B1" s="553" t="s">
        <v>2779</v>
      </c>
      <c r="C1" s="553"/>
      <c r="D1" s="553"/>
      <c r="E1" s="334"/>
    </row>
    <row r="2" spans="1:5" s="334" customFormat="1" ht="4.95" customHeight="1" x14ac:dyDescent="0.3">
      <c r="A2" s="499"/>
      <c r="B2" s="556"/>
      <c r="C2" s="555"/>
      <c r="D2" s="555"/>
    </row>
    <row r="3" spans="1:5" ht="15" customHeight="1" x14ac:dyDescent="0.3">
      <c r="A3" s="499"/>
      <c r="B3" s="312"/>
      <c r="C3" s="551" t="s">
        <v>1</v>
      </c>
      <c r="D3" s="552"/>
      <c r="E3" s="334"/>
    </row>
    <row r="4" spans="1:5" ht="15" customHeight="1" x14ac:dyDescent="0.4">
      <c r="A4" s="499"/>
      <c r="B4" s="299" t="s">
        <v>6</v>
      </c>
      <c r="C4" s="479" t="s">
        <v>2</v>
      </c>
      <c r="D4" s="467" t="s">
        <v>2782</v>
      </c>
      <c r="E4" s="334"/>
    </row>
    <row r="5" spans="1:5" ht="15" customHeight="1" x14ac:dyDescent="0.3">
      <c r="A5" s="499"/>
      <c r="B5" s="300" t="s">
        <v>8</v>
      </c>
      <c r="C5" s="480" t="s">
        <v>9</v>
      </c>
      <c r="D5" s="468">
        <v>1</v>
      </c>
      <c r="E5" s="334"/>
    </row>
    <row r="6" spans="1:5" ht="15" customHeight="1" x14ac:dyDescent="0.3">
      <c r="A6" s="499"/>
      <c r="B6" s="300"/>
      <c r="C6" s="480" t="s">
        <v>10</v>
      </c>
      <c r="D6" s="469" t="s">
        <v>11</v>
      </c>
      <c r="E6" s="334"/>
    </row>
    <row r="7" spans="1:5" ht="15" customHeight="1" x14ac:dyDescent="0.3">
      <c r="A7" s="499"/>
      <c r="B7" s="312"/>
      <c r="C7" s="486" t="s">
        <v>12</v>
      </c>
      <c r="D7" s="487" t="s">
        <v>13</v>
      </c>
      <c r="E7" s="334"/>
    </row>
    <row r="8" spans="1:5" ht="15" customHeight="1" x14ac:dyDescent="0.3">
      <c r="A8" s="500" t="s">
        <v>1623</v>
      </c>
      <c r="B8" s="501" t="s">
        <v>1446</v>
      </c>
      <c r="C8" s="501" t="s">
        <v>761</v>
      </c>
      <c r="D8" s="502" t="s">
        <v>1622</v>
      </c>
    </row>
    <row r="9" spans="1:5" ht="15" customHeight="1" x14ac:dyDescent="0.3">
      <c r="A9" s="503" t="s">
        <v>1746</v>
      </c>
      <c r="B9" s="489" t="s">
        <v>1745</v>
      </c>
      <c r="C9" s="490" t="s">
        <v>1648</v>
      </c>
      <c r="D9" s="491">
        <v>41350</v>
      </c>
    </row>
    <row r="10" spans="1:5" ht="15" customHeight="1" x14ac:dyDescent="0.3">
      <c r="A10" s="503" t="s">
        <v>1749</v>
      </c>
      <c r="B10" s="489" t="s">
        <v>1747</v>
      </c>
      <c r="C10" s="490" t="s">
        <v>1748</v>
      </c>
      <c r="D10" s="491">
        <v>2554</v>
      </c>
    </row>
    <row r="11" spans="1:5" ht="15" customHeight="1" x14ac:dyDescent="0.3">
      <c r="A11" s="503" t="s">
        <v>1751</v>
      </c>
      <c r="B11" s="489" t="s">
        <v>1750</v>
      </c>
      <c r="C11" s="490" t="s">
        <v>1748</v>
      </c>
      <c r="D11" s="491">
        <v>72348</v>
      </c>
    </row>
    <row r="12" spans="1:5" ht="15" customHeight="1" x14ac:dyDescent="0.3">
      <c r="A12" s="503" t="s">
        <v>1753</v>
      </c>
      <c r="B12" s="489" t="s">
        <v>1752</v>
      </c>
      <c r="C12" s="490" t="s">
        <v>1748</v>
      </c>
      <c r="D12" s="491">
        <v>43861</v>
      </c>
    </row>
    <row r="13" spans="1:5" ht="15" customHeight="1" x14ac:dyDescent="0.3">
      <c r="A13" s="503" t="s">
        <v>1755</v>
      </c>
      <c r="B13" s="489" t="s">
        <v>1754</v>
      </c>
      <c r="C13" s="490" t="s">
        <v>1748</v>
      </c>
      <c r="D13" s="491">
        <v>16071</v>
      </c>
    </row>
    <row r="14" spans="1:5" ht="15" customHeight="1" x14ac:dyDescent="0.3">
      <c r="A14" s="503" t="s">
        <v>1757</v>
      </c>
      <c r="B14" s="489" t="s">
        <v>1756</v>
      </c>
      <c r="C14" s="490" t="s">
        <v>1748</v>
      </c>
      <c r="D14" s="491">
        <v>41470</v>
      </c>
    </row>
    <row r="15" spans="1:5" ht="15" customHeight="1" x14ac:dyDescent="0.3">
      <c r="A15" s="503" t="s">
        <v>1759</v>
      </c>
      <c r="B15" s="489" t="s">
        <v>1758</v>
      </c>
      <c r="C15" s="490" t="s">
        <v>1748</v>
      </c>
      <c r="D15" s="491">
        <v>51311</v>
      </c>
    </row>
    <row r="16" spans="1:5" ht="15" customHeight="1" x14ac:dyDescent="0.3">
      <c r="A16" s="503" t="s">
        <v>1761</v>
      </c>
      <c r="B16" s="489" t="s">
        <v>1760</v>
      </c>
      <c r="C16" s="490" t="s">
        <v>1748</v>
      </c>
      <c r="D16" s="491">
        <v>140888</v>
      </c>
    </row>
    <row r="17" spans="1:4" ht="15" customHeight="1" x14ac:dyDescent="0.3">
      <c r="A17" s="503" t="s">
        <v>1763</v>
      </c>
      <c r="B17" s="489" t="s">
        <v>1762</v>
      </c>
      <c r="C17" s="490" t="s">
        <v>1748</v>
      </c>
      <c r="D17" s="491">
        <v>141426</v>
      </c>
    </row>
    <row r="18" spans="1:4" ht="15" customHeight="1" x14ac:dyDescent="0.3">
      <c r="A18" s="503" t="s">
        <v>1765</v>
      </c>
      <c r="B18" s="489" t="s">
        <v>1764</v>
      </c>
      <c r="C18" s="490" t="s">
        <v>1748</v>
      </c>
      <c r="D18" s="491">
        <v>156413</v>
      </c>
    </row>
    <row r="19" spans="1:4" ht="15" customHeight="1" x14ac:dyDescent="0.3">
      <c r="A19" s="503" t="s">
        <v>1767</v>
      </c>
      <c r="B19" s="489" t="s">
        <v>1766</v>
      </c>
      <c r="C19" s="490" t="s">
        <v>1748</v>
      </c>
      <c r="D19" s="491">
        <v>41637</v>
      </c>
    </row>
    <row r="20" spans="1:4" ht="15" customHeight="1" x14ac:dyDescent="0.3">
      <c r="A20" s="503" t="s">
        <v>1769</v>
      </c>
      <c r="B20" s="489" t="s">
        <v>1768</v>
      </c>
      <c r="C20" s="490" t="s">
        <v>1748</v>
      </c>
      <c r="D20" s="491">
        <v>80237</v>
      </c>
    </row>
    <row r="21" spans="1:4" ht="15" customHeight="1" x14ac:dyDescent="0.3">
      <c r="A21" s="503" t="s">
        <v>1771</v>
      </c>
      <c r="B21" s="489" t="s">
        <v>1770</v>
      </c>
      <c r="C21" s="490" t="s">
        <v>1748</v>
      </c>
      <c r="D21" s="491">
        <v>167948</v>
      </c>
    </row>
    <row r="22" spans="1:4" ht="15" customHeight="1" x14ac:dyDescent="0.3">
      <c r="A22" s="503" t="s">
        <v>1773</v>
      </c>
      <c r="B22" s="489" t="s">
        <v>1772</v>
      </c>
      <c r="C22" s="490" t="s">
        <v>1748</v>
      </c>
      <c r="D22" s="491">
        <v>41333</v>
      </c>
    </row>
    <row r="23" spans="1:4" ht="15" customHeight="1" x14ac:dyDescent="0.3">
      <c r="A23" s="503" t="s">
        <v>1775</v>
      </c>
      <c r="B23" s="489" t="s">
        <v>1774</v>
      </c>
      <c r="C23" s="490" t="s">
        <v>1748</v>
      </c>
      <c r="D23" s="491">
        <v>99283</v>
      </c>
    </row>
    <row r="24" spans="1:4" ht="15" customHeight="1" x14ac:dyDescent="0.3">
      <c r="A24" s="503" t="s">
        <v>1777</v>
      </c>
      <c r="B24" s="489" t="s">
        <v>1776</v>
      </c>
      <c r="C24" s="490" t="s">
        <v>1748</v>
      </c>
      <c r="D24" s="491">
        <v>37120</v>
      </c>
    </row>
    <row r="25" spans="1:4" ht="15" customHeight="1" x14ac:dyDescent="0.3">
      <c r="A25" s="503" t="s">
        <v>1779</v>
      </c>
      <c r="B25" s="489" t="s">
        <v>1778</v>
      </c>
      <c r="C25" s="490" t="s">
        <v>64</v>
      </c>
      <c r="D25" s="491">
        <v>22144</v>
      </c>
    </row>
    <row r="26" spans="1:4" ht="15" customHeight="1" x14ac:dyDescent="0.3">
      <c r="A26" s="503" t="s">
        <v>1782</v>
      </c>
      <c r="B26" s="489" t="s">
        <v>1780</v>
      </c>
      <c r="C26" s="490" t="s">
        <v>1781</v>
      </c>
      <c r="D26" s="491">
        <v>23550</v>
      </c>
    </row>
    <row r="27" spans="1:4" ht="15" customHeight="1" x14ac:dyDescent="0.3">
      <c r="A27" s="503" t="s">
        <v>1784</v>
      </c>
      <c r="B27" s="489" t="s">
        <v>1783</v>
      </c>
      <c r="C27" s="490" t="s">
        <v>1748</v>
      </c>
      <c r="D27" s="491">
        <v>122006</v>
      </c>
    </row>
    <row r="28" spans="1:4" ht="15" customHeight="1" x14ac:dyDescent="0.3">
      <c r="A28" s="503" t="s">
        <v>1786</v>
      </c>
      <c r="B28" s="489" t="s">
        <v>1785</v>
      </c>
      <c r="C28" s="490" t="s">
        <v>1748</v>
      </c>
      <c r="D28" s="491">
        <v>130307</v>
      </c>
    </row>
    <row r="29" spans="1:4" ht="15" customHeight="1" x14ac:dyDescent="0.3">
      <c r="A29" s="503" t="s">
        <v>1788</v>
      </c>
      <c r="B29" s="489" t="s">
        <v>1787</v>
      </c>
      <c r="C29" s="490" t="s">
        <v>1748</v>
      </c>
      <c r="D29" s="491">
        <v>62653</v>
      </c>
    </row>
    <row r="30" spans="1:4" ht="15" customHeight="1" x14ac:dyDescent="0.3">
      <c r="A30" s="503" t="s">
        <v>1790</v>
      </c>
      <c r="B30" s="489" t="s">
        <v>1789</v>
      </c>
      <c r="C30" s="490" t="s">
        <v>1748</v>
      </c>
      <c r="D30" s="491">
        <v>78566</v>
      </c>
    </row>
    <row r="31" spans="1:4" ht="15" customHeight="1" x14ac:dyDescent="0.3">
      <c r="A31" s="503" t="s">
        <v>1792</v>
      </c>
      <c r="B31" s="489" t="s">
        <v>1791</v>
      </c>
      <c r="C31" s="490" t="s">
        <v>1748</v>
      </c>
      <c r="D31" s="491">
        <v>657</v>
      </c>
    </row>
    <row r="32" spans="1:4" ht="15" customHeight="1" x14ac:dyDescent="0.3">
      <c r="A32" s="503" t="s">
        <v>1794</v>
      </c>
      <c r="B32" s="489" t="s">
        <v>1793</v>
      </c>
      <c r="C32" s="490" t="s">
        <v>1748</v>
      </c>
      <c r="D32" s="491">
        <v>117292</v>
      </c>
    </row>
    <row r="33" spans="1:4" ht="15" customHeight="1" x14ac:dyDescent="0.3">
      <c r="A33" s="503" t="s">
        <v>1796</v>
      </c>
      <c r="B33" s="489" t="s">
        <v>1795</v>
      </c>
      <c r="C33" s="490" t="s">
        <v>1748</v>
      </c>
      <c r="D33" s="491">
        <v>10181</v>
      </c>
    </row>
    <row r="34" spans="1:4" ht="15" customHeight="1" x14ac:dyDescent="0.3">
      <c r="A34" s="503" t="s">
        <v>1798</v>
      </c>
      <c r="B34" s="489" t="s">
        <v>1797</v>
      </c>
      <c r="C34" s="490" t="s">
        <v>1748</v>
      </c>
      <c r="D34" s="491">
        <v>15442</v>
      </c>
    </row>
    <row r="35" spans="1:4" ht="15" customHeight="1" x14ac:dyDescent="0.3">
      <c r="A35" s="503" t="s">
        <v>1800</v>
      </c>
      <c r="B35" s="489" t="s">
        <v>1799</v>
      </c>
      <c r="C35" s="490" t="s">
        <v>1748</v>
      </c>
      <c r="D35" s="491">
        <v>10998</v>
      </c>
    </row>
    <row r="36" spans="1:4" ht="15" customHeight="1" x14ac:dyDescent="0.3">
      <c r="A36" s="503" t="s">
        <v>1802</v>
      </c>
      <c r="B36" s="489" t="s">
        <v>1801</v>
      </c>
      <c r="C36" s="490" t="s">
        <v>1748</v>
      </c>
      <c r="D36" s="491">
        <v>7788</v>
      </c>
    </row>
    <row r="37" spans="1:4" ht="15" customHeight="1" x14ac:dyDescent="0.3">
      <c r="A37" s="503" t="s">
        <v>1804</v>
      </c>
      <c r="B37" s="489" t="s">
        <v>1803</v>
      </c>
      <c r="C37" s="490" t="s">
        <v>1748</v>
      </c>
      <c r="D37" s="491">
        <v>115333</v>
      </c>
    </row>
    <row r="38" spans="1:4" ht="15" customHeight="1" x14ac:dyDescent="0.3">
      <c r="A38" s="503" t="s">
        <v>1806</v>
      </c>
      <c r="B38" s="489" t="s">
        <v>1805</v>
      </c>
      <c r="C38" s="490" t="s">
        <v>1748</v>
      </c>
      <c r="D38" s="491">
        <v>61877</v>
      </c>
    </row>
    <row r="39" spans="1:4" ht="15" customHeight="1" x14ac:dyDescent="0.3">
      <c r="A39" s="503" t="s">
        <v>1808</v>
      </c>
      <c r="B39" s="489" t="s">
        <v>1807</v>
      </c>
      <c r="C39" s="490" t="s">
        <v>1748</v>
      </c>
      <c r="D39" s="491">
        <v>109471</v>
      </c>
    </row>
    <row r="40" spans="1:4" ht="15" customHeight="1" x14ac:dyDescent="0.3">
      <c r="A40" s="503" t="s">
        <v>1810</v>
      </c>
      <c r="B40" s="489" t="s">
        <v>1809</v>
      </c>
      <c r="C40" s="490" t="s">
        <v>1748</v>
      </c>
      <c r="D40" s="491">
        <v>84700</v>
      </c>
    </row>
    <row r="41" spans="1:4" ht="15" customHeight="1" x14ac:dyDescent="0.3">
      <c r="A41" s="503" t="s">
        <v>1812</v>
      </c>
      <c r="B41" s="489" t="s">
        <v>1811</v>
      </c>
      <c r="C41" s="490" t="s">
        <v>1748</v>
      </c>
      <c r="D41" s="491">
        <v>48346</v>
      </c>
    </row>
    <row r="42" spans="1:4" ht="15" customHeight="1" x14ac:dyDescent="0.3">
      <c r="A42" s="503" t="s">
        <v>1814</v>
      </c>
      <c r="B42" s="489" t="s">
        <v>1813</v>
      </c>
      <c r="C42" s="490" t="s">
        <v>1748</v>
      </c>
      <c r="D42" s="491">
        <v>75944</v>
      </c>
    </row>
    <row r="43" spans="1:4" ht="15" customHeight="1" x14ac:dyDescent="0.3">
      <c r="A43" s="503" t="s">
        <v>1816</v>
      </c>
      <c r="B43" s="489" t="s">
        <v>1815</v>
      </c>
      <c r="C43" s="490" t="s">
        <v>1748</v>
      </c>
      <c r="D43" s="491">
        <v>70996</v>
      </c>
    </row>
    <row r="44" spans="1:4" ht="15" customHeight="1" x14ac:dyDescent="0.3">
      <c r="A44" s="503" t="s">
        <v>1818</v>
      </c>
      <c r="B44" s="489" t="s">
        <v>1817</v>
      </c>
      <c r="C44" s="490" t="s">
        <v>1748</v>
      </c>
      <c r="D44" s="491">
        <v>59194</v>
      </c>
    </row>
    <row r="45" spans="1:4" ht="15" customHeight="1" x14ac:dyDescent="0.3">
      <c r="A45" s="503" t="s">
        <v>1820</v>
      </c>
      <c r="B45" s="489" t="s">
        <v>1819</v>
      </c>
      <c r="C45" s="490" t="s">
        <v>1748</v>
      </c>
      <c r="D45" s="491">
        <v>8349</v>
      </c>
    </row>
    <row r="46" spans="1:4" ht="15" customHeight="1" x14ac:dyDescent="0.3">
      <c r="A46" s="503" t="s">
        <v>1822</v>
      </c>
      <c r="B46" s="489" t="s">
        <v>1821</v>
      </c>
      <c r="C46" s="490" t="s">
        <v>1748</v>
      </c>
      <c r="D46" s="491">
        <v>14120</v>
      </c>
    </row>
    <row r="47" spans="1:4" ht="15" customHeight="1" x14ac:dyDescent="0.3">
      <c r="A47" s="503" t="s">
        <v>1824</v>
      </c>
      <c r="B47" s="489" t="s">
        <v>1823</v>
      </c>
      <c r="C47" s="490" t="s">
        <v>1748</v>
      </c>
      <c r="D47" s="491">
        <v>2050</v>
      </c>
    </row>
    <row r="48" spans="1:4" ht="15" customHeight="1" x14ac:dyDescent="0.3">
      <c r="A48" s="503" t="s">
        <v>1826</v>
      </c>
      <c r="B48" s="489" t="s">
        <v>1825</v>
      </c>
      <c r="C48" s="490" t="s">
        <v>1748</v>
      </c>
      <c r="D48" s="491">
        <v>3853</v>
      </c>
    </row>
    <row r="49" spans="1:4" ht="15" customHeight="1" x14ac:dyDescent="0.3">
      <c r="A49" s="503" t="s">
        <v>1828</v>
      </c>
      <c r="B49" s="489" t="s">
        <v>1827</v>
      </c>
      <c r="C49" s="490" t="s">
        <v>1748</v>
      </c>
      <c r="D49" s="491">
        <v>3706</v>
      </c>
    </row>
    <row r="50" spans="1:4" ht="15" customHeight="1" x14ac:dyDescent="0.3">
      <c r="A50" s="503" t="s">
        <v>1830</v>
      </c>
      <c r="B50" s="489" t="s">
        <v>1829</v>
      </c>
      <c r="C50" s="490" t="s">
        <v>1748</v>
      </c>
      <c r="D50" s="491">
        <v>4993</v>
      </c>
    </row>
    <row r="51" spans="1:4" ht="15" customHeight="1" x14ac:dyDescent="0.3">
      <c r="A51" s="503" t="s">
        <v>1832</v>
      </c>
      <c r="B51" s="489" t="s">
        <v>1831</v>
      </c>
      <c r="C51" s="490" t="s">
        <v>1748</v>
      </c>
      <c r="D51" s="491">
        <v>71200</v>
      </c>
    </row>
    <row r="52" spans="1:4" ht="15" customHeight="1" x14ac:dyDescent="0.3">
      <c r="A52" s="503" t="s">
        <v>1834</v>
      </c>
      <c r="B52" s="489" t="s">
        <v>1833</v>
      </c>
      <c r="C52" s="490" t="s">
        <v>1748</v>
      </c>
      <c r="D52" s="491">
        <v>39550</v>
      </c>
    </row>
    <row r="53" spans="1:4" ht="15" customHeight="1" x14ac:dyDescent="0.3">
      <c r="A53" s="503" t="s">
        <v>1836</v>
      </c>
      <c r="B53" s="489" t="s">
        <v>1835</v>
      </c>
      <c r="C53" s="490" t="s">
        <v>1748</v>
      </c>
      <c r="D53" s="491">
        <v>1868</v>
      </c>
    </row>
    <row r="54" spans="1:4" ht="15" customHeight="1" x14ac:dyDescent="0.3">
      <c r="A54" s="503" t="s">
        <v>1838</v>
      </c>
      <c r="B54" s="489" t="s">
        <v>1837</v>
      </c>
      <c r="C54" s="490" t="s">
        <v>1648</v>
      </c>
      <c r="D54" s="491">
        <v>122250</v>
      </c>
    </row>
    <row r="55" spans="1:4" ht="15" customHeight="1" x14ac:dyDescent="0.3">
      <c r="A55" s="503" t="s">
        <v>1840</v>
      </c>
      <c r="B55" s="489" t="s">
        <v>1839</v>
      </c>
      <c r="C55" s="490" t="s">
        <v>1748</v>
      </c>
      <c r="D55" s="491">
        <v>16003</v>
      </c>
    </row>
    <row r="56" spans="1:4" ht="15" customHeight="1" x14ac:dyDescent="0.3">
      <c r="A56" s="503" t="s">
        <v>1842</v>
      </c>
      <c r="B56" s="489" t="s">
        <v>1841</v>
      </c>
      <c r="C56" s="490" t="s">
        <v>1748</v>
      </c>
      <c r="D56" s="491">
        <v>8810</v>
      </c>
    </row>
    <row r="57" spans="1:4" ht="15" customHeight="1" x14ac:dyDescent="0.3">
      <c r="A57" s="503" t="s">
        <v>1844</v>
      </c>
      <c r="B57" s="489" t="s">
        <v>1843</v>
      </c>
      <c r="C57" s="490" t="s">
        <v>1748</v>
      </c>
      <c r="D57" s="491">
        <v>128839</v>
      </c>
    </row>
    <row r="58" spans="1:4" ht="15" customHeight="1" x14ac:dyDescent="0.3">
      <c r="A58" s="503" t="s">
        <v>1846</v>
      </c>
      <c r="B58" s="489" t="s">
        <v>1845</v>
      </c>
      <c r="C58" s="490" t="s">
        <v>1748</v>
      </c>
      <c r="D58" s="491">
        <v>13802</v>
      </c>
    </row>
    <row r="59" spans="1:4" ht="15" customHeight="1" x14ac:dyDescent="0.3">
      <c r="A59" s="503" t="s">
        <v>1848</v>
      </c>
      <c r="B59" s="489" t="s">
        <v>1847</v>
      </c>
      <c r="C59" s="490" t="s">
        <v>1748</v>
      </c>
      <c r="D59" s="491">
        <v>58110</v>
      </c>
    </row>
    <row r="60" spans="1:4" ht="15" customHeight="1" x14ac:dyDescent="0.3">
      <c r="A60" s="503" t="s">
        <v>1850</v>
      </c>
      <c r="B60" s="489" t="s">
        <v>1849</v>
      </c>
      <c r="C60" s="490" t="s">
        <v>1748</v>
      </c>
      <c r="D60" s="491">
        <v>24906</v>
      </c>
    </row>
    <row r="61" spans="1:4" ht="15" customHeight="1" x14ac:dyDescent="0.3">
      <c r="A61" s="503" t="s">
        <v>1852</v>
      </c>
      <c r="B61" s="489" t="s">
        <v>1851</v>
      </c>
      <c r="C61" s="490" t="s">
        <v>1748</v>
      </c>
      <c r="D61" s="491">
        <v>6510</v>
      </c>
    </row>
    <row r="62" spans="1:4" ht="15" customHeight="1" x14ac:dyDescent="0.3">
      <c r="A62" s="503" t="s">
        <v>1854</v>
      </c>
      <c r="B62" s="489" t="s">
        <v>1853</v>
      </c>
      <c r="C62" s="490" t="s">
        <v>1748</v>
      </c>
      <c r="D62" s="491">
        <v>13836</v>
      </c>
    </row>
    <row r="63" spans="1:4" ht="15" customHeight="1" x14ac:dyDescent="0.3">
      <c r="A63" s="503" t="s">
        <v>1856</v>
      </c>
      <c r="B63" s="489" t="s">
        <v>1855</v>
      </c>
      <c r="C63" s="490" t="s">
        <v>1748</v>
      </c>
      <c r="D63" s="491">
        <v>12536</v>
      </c>
    </row>
    <row r="64" spans="1:4" ht="15" customHeight="1" x14ac:dyDescent="0.3">
      <c r="A64" s="503" t="s">
        <v>1858</v>
      </c>
      <c r="B64" s="489" t="s">
        <v>1857</v>
      </c>
      <c r="C64" s="490" t="s">
        <v>1748</v>
      </c>
      <c r="D64" s="491">
        <v>15783</v>
      </c>
    </row>
    <row r="65" spans="1:4" ht="15" customHeight="1" x14ac:dyDescent="0.3">
      <c r="A65" s="503" t="s">
        <v>1860</v>
      </c>
      <c r="B65" s="489" t="s">
        <v>1859</v>
      </c>
      <c r="C65" s="490" t="s">
        <v>1748</v>
      </c>
      <c r="D65" s="491">
        <v>19166</v>
      </c>
    </row>
    <row r="66" spans="1:4" ht="15" customHeight="1" x14ac:dyDescent="0.3">
      <c r="A66" s="503" t="s">
        <v>1862</v>
      </c>
      <c r="B66" s="489" t="s">
        <v>1861</v>
      </c>
      <c r="C66" s="490" t="s">
        <v>1748</v>
      </c>
      <c r="D66" s="491">
        <v>13618</v>
      </c>
    </row>
    <row r="67" spans="1:4" ht="15" customHeight="1" x14ac:dyDescent="0.3">
      <c r="A67" s="503" t="s">
        <v>1864</v>
      </c>
      <c r="B67" s="489" t="s">
        <v>1863</v>
      </c>
      <c r="C67" s="490" t="s">
        <v>1748</v>
      </c>
      <c r="D67" s="491">
        <v>14484</v>
      </c>
    </row>
    <row r="68" spans="1:4" ht="15" customHeight="1" x14ac:dyDescent="0.3">
      <c r="A68" s="503" t="s">
        <v>1866</v>
      </c>
      <c r="B68" s="489" t="s">
        <v>1865</v>
      </c>
      <c r="C68" s="490" t="s">
        <v>1748</v>
      </c>
      <c r="D68" s="491">
        <v>55400</v>
      </c>
    </row>
    <row r="69" spans="1:4" ht="15" customHeight="1" x14ac:dyDescent="0.3">
      <c r="A69" s="503" t="s">
        <v>1868</v>
      </c>
      <c r="B69" s="489" t="s">
        <v>1867</v>
      </c>
      <c r="C69" s="490" t="s">
        <v>1748</v>
      </c>
      <c r="D69" s="491">
        <v>31552</v>
      </c>
    </row>
    <row r="70" spans="1:4" ht="15" customHeight="1" x14ac:dyDescent="0.3">
      <c r="A70" s="503" t="s">
        <v>1870</v>
      </c>
      <c r="B70" s="489" t="s">
        <v>1869</v>
      </c>
      <c r="C70" s="490" t="s">
        <v>1748</v>
      </c>
      <c r="D70" s="491">
        <v>80156</v>
      </c>
    </row>
    <row r="71" spans="1:4" ht="15" customHeight="1" x14ac:dyDescent="0.3">
      <c r="A71" s="503" t="s">
        <v>1872</v>
      </c>
      <c r="B71" s="489" t="s">
        <v>1871</v>
      </c>
      <c r="C71" s="490" t="s">
        <v>1748</v>
      </c>
      <c r="D71" s="491">
        <v>14495</v>
      </c>
    </row>
    <row r="72" spans="1:4" ht="15" customHeight="1" x14ac:dyDescent="0.3">
      <c r="A72" s="503" t="s">
        <v>1874</v>
      </c>
      <c r="B72" s="489" t="s">
        <v>1873</v>
      </c>
      <c r="C72" s="490" t="s">
        <v>3</v>
      </c>
      <c r="D72" s="491">
        <v>3100</v>
      </c>
    </row>
    <row r="73" spans="1:4" ht="15" customHeight="1" x14ac:dyDescent="0.3">
      <c r="A73" s="503" t="s">
        <v>1876</v>
      </c>
      <c r="B73" s="489" t="s">
        <v>1875</v>
      </c>
      <c r="C73" s="490" t="s">
        <v>1748</v>
      </c>
      <c r="D73" s="491">
        <v>3110</v>
      </c>
    </row>
    <row r="74" spans="1:4" ht="15" customHeight="1" x14ac:dyDescent="0.3">
      <c r="A74" s="503" t="s">
        <v>1878</v>
      </c>
      <c r="B74" s="489" t="s">
        <v>1877</v>
      </c>
      <c r="C74" s="490" t="s">
        <v>1748</v>
      </c>
      <c r="D74" s="491">
        <v>9641</v>
      </c>
    </row>
    <row r="75" spans="1:4" ht="15" customHeight="1" x14ac:dyDescent="0.3">
      <c r="A75" s="503" t="s">
        <v>1880</v>
      </c>
      <c r="B75" s="489" t="s">
        <v>1879</v>
      </c>
      <c r="C75" s="490" t="s">
        <v>1748</v>
      </c>
      <c r="D75" s="491">
        <v>2863</v>
      </c>
    </row>
    <row r="76" spans="1:4" ht="15" customHeight="1" x14ac:dyDescent="0.3">
      <c r="A76" s="503" t="s">
        <v>1882</v>
      </c>
      <c r="B76" s="489" t="s">
        <v>1881</v>
      </c>
      <c r="C76" s="490" t="s">
        <v>1748</v>
      </c>
      <c r="D76" s="491">
        <v>9865</v>
      </c>
    </row>
    <row r="77" spans="1:4" ht="15" customHeight="1" x14ac:dyDescent="0.3">
      <c r="A77" s="503" t="s">
        <v>1884</v>
      </c>
      <c r="B77" s="489" t="s">
        <v>1883</v>
      </c>
      <c r="C77" s="490" t="s">
        <v>1748</v>
      </c>
      <c r="D77" s="491">
        <v>342084</v>
      </c>
    </row>
    <row r="78" spans="1:4" ht="15" customHeight="1" x14ac:dyDescent="0.3">
      <c r="A78" s="503" t="s">
        <v>1886</v>
      </c>
      <c r="B78" s="489" t="s">
        <v>1885</v>
      </c>
      <c r="C78" s="490" t="s">
        <v>1748</v>
      </c>
      <c r="D78" s="491">
        <v>457206</v>
      </c>
    </row>
    <row r="79" spans="1:4" ht="15" customHeight="1" x14ac:dyDescent="0.3">
      <c r="A79" s="503" t="s">
        <v>1888</v>
      </c>
      <c r="B79" s="489" t="s">
        <v>1887</v>
      </c>
      <c r="C79" s="490" t="s">
        <v>1748</v>
      </c>
      <c r="D79" s="491">
        <v>159070</v>
      </c>
    </row>
    <row r="80" spans="1:4" ht="15" customHeight="1" x14ac:dyDescent="0.3">
      <c r="A80" s="503" t="s">
        <v>1890</v>
      </c>
      <c r="B80" s="489" t="s">
        <v>1889</v>
      </c>
      <c r="C80" s="490" t="s">
        <v>1748</v>
      </c>
      <c r="D80" s="491">
        <v>157729</v>
      </c>
    </row>
    <row r="81" spans="1:4" ht="15" customHeight="1" x14ac:dyDescent="0.3">
      <c r="A81" s="503" t="s">
        <v>1892</v>
      </c>
      <c r="B81" s="489" t="s">
        <v>1891</v>
      </c>
      <c r="C81" s="490" t="s">
        <v>1748</v>
      </c>
      <c r="D81" s="491">
        <v>86760</v>
      </c>
    </row>
    <row r="82" spans="1:4" ht="15" customHeight="1" x14ac:dyDescent="0.3">
      <c r="A82" s="503" t="s">
        <v>1894</v>
      </c>
      <c r="B82" s="489" t="s">
        <v>1893</v>
      </c>
      <c r="C82" s="490" t="s">
        <v>1748</v>
      </c>
      <c r="D82" s="491">
        <v>180919</v>
      </c>
    </row>
    <row r="83" spans="1:4" ht="15" customHeight="1" x14ac:dyDescent="0.3">
      <c r="A83" s="503" t="s">
        <v>1896</v>
      </c>
      <c r="B83" s="489" t="s">
        <v>1895</v>
      </c>
      <c r="C83" s="490" t="s">
        <v>1748</v>
      </c>
      <c r="D83" s="491">
        <v>230716</v>
      </c>
    </row>
    <row r="84" spans="1:4" ht="15" customHeight="1" x14ac:dyDescent="0.3">
      <c r="A84" s="503" t="s">
        <v>1898</v>
      </c>
      <c r="B84" s="489" t="s">
        <v>1897</v>
      </c>
      <c r="C84" s="490" t="s">
        <v>1748</v>
      </c>
      <c r="D84" s="491">
        <v>197219</v>
      </c>
    </row>
    <row r="85" spans="1:4" ht="15" customHeight="1" x14ac:dyDescent="0.3">
      <c r="A85" s="503" t="s">
        <v>1900</v>
      </c>
      <c r="B85" s="489" t="s">
        <v>1899</v>
      </c>
      <c r="C85" s="490" t="s">
        <v>1748</v>
      </c>
      <c r="D85" s="491">
        <v>116340</v>
      </c>
    </row>
    <row r="86" spans="1:4" ht="15" customHeight="1" x14ac:dyDescent="0.3">
      <c r="A86" s="503" t="s">
        <v>1902</v>
      </c>
      <c r="B86" s="489" t="s">
        <v>1901</v>
      </c>
      <c r="C86" s="490" t="s">
        <v>1748</v>
      </c>
      <c r="D86" s="491">
        <v>123900</v>
      </c>
    </row>
    <row r="87" spans="1:4" ht="15" customHeight="1" x14ac:dyDescent="0.3">
      <c r="A87" s="503" t="s">
        <v>1904</v>
      </c>
      <c r="B87" s="489" t="s">
        <v>1903</v>
      </c>
      <c r="C87" s="490" t="s">
        <v>1748</v>
      </c>
      <c r="D87" s="491">
        <v>249844</v>
      </c>
    </row>
    <row r="88" spans="1:4" ht="15" customHeight="1" x14ac:dyDescent="0.3">
      <c r="A88" s="503" t="s">
        <v>1906</v>
      </c>
      <c r="B88" s="489" t="s">
        <v>1905</v>
      </c>
      <c r="C88" s="490" t="s">
        <v>1748</v>
      </c>
      <c r="D88" s="491">
        <v>5351</v>
      </c>
    </row>
    <row r="89" spans="1:4" ht="15" customHeight="1" x14ac:dyDescent="0.3">
      <c r="A89" s="503" t="s">
        <v>1908</v>
      </c>
      <c r="B89" s="489" t="s">
        <v>1907</v>
      </c>
      <c r="C89" s="490" t="s">
        <v>1748</v>
      </c>
      <c r="D89" s="491">
        <v>1100100</v>
      </c>
    </row>
    <row r="90" spans="1:4" ht="15" customHeight="1" x14ac:dyDescent="0.3">
      <c r="A90" s="503" t="s">
        <v>1910</v>
      </c>
      <c r="B90" s="489" t="s">
        <v>1909</v>
      </c>
      <c r="C90" s="490" t="s">
        <v>1748</v>
      </c>
      <c r="D90" s="491">
        <v>16100</v>
      </c>
    </row>
    <row r="91" spans="1:4" ht="15" customHeight="1" x14ac:dyDescent="0.3">
      <c r="A91" s="503" t="s">
        <v>1912</v>
      </c>
      <c r="B91" s="489" t="s">
        <v>1911</v>
      </c>
      <c r="C91" s="490" t="s">
        <v>1748</v>
      </c>
      <c r="D91" s="491">
        <v>23785</v>
      </c>
    </row>
    <row r="92" spans="1:4" ht="15" customHeight="1" x14ac:dyDescent="0.3">
      <c r="A92" s="503" t="s">
        <v>1914</v>
      </c>
      <c r="B92" s="489" t="s">
        <v>1913</v>
      </c>
      <c r="C92" s="490" t="s">
        <v>1748</v>
      </c>
      <c r="D92" s="491">
        <v>6549</v>
      </c>
    </row>
    <row r="93" spans="1:4" ht="15" customHeight="1" x14ac:dyDescent="0.3">
      <c r="A93" s="503" t="s">
        <v>1916</v>
      </c>
      <c r="B93" s="489" t="s">
        <v>1915</v>
      </c>
      <c r="C93" s="490" t="s">
        <v>1748</v>
      </c>
      <c r="D93" s="491">
        <v>49992</v>
      </c>
    </row>
    <row r="94" spans="1:4" ht="15" customHeight="1" x14ac:dyDescent="0.3">
      <c r="A94" s="503" t="s">
        <v>1918</v>
      </c>
      <c r="B94" s="489" t="s">
        <v>1917</v>
      </c>
      <c r="C94" s="490" t="s">
        <v>1748</v>
      </c>
      <c r="D94" s="491">
        <v>7382</v>
      </c>
    </row>
    <row r="95" spans="1:4" ht="15" customHeight="1" x14ac:dyDescent="0.3">
      <c r="A95" s="503" t="s">
        <v>1920</v>
      </c>
      <c r="B95" s="489" t="s">
        <v>1919</v>
      </c>
      <c r="C95" s="490" t="s">
        <v>1748</v>
      </c>
      <c r="D95" s="491">
        <v>9045</v>
      </c>
    </row>
    <row r="96" spans="1:4" ht="15" customHeight="1" x14ac:dyDescent="0.3">
      <c r="A96" s="503" t="s">
        <v>1922</v>
      </c>
      <c r="B96" s="489" t="s">
        <v>1921</v>
      </c>
      <c r="C96" s="490" t="s">
        <v>1748</v>
      </c>
      <c r="D96" s="491">
        <v>28353</v>
      </c>
    </row>
    <row r="97" spans="1:4" ht="15" customHeight="1" x14ac:dyDescent="0.3">
      <c r="A97" s="503" t="s">
        <v>1924</v>
      </c>
      <c r="B97" s="489" t="s">
        <v>1923</v>
      </c>
      <c r="C97" s="490" t="s">
        <v>1748</v>
      </c>
      <c r="D97" s="491">
        <v>82898</v>
      </c>
    </row>
    <row r="98" spans="1:4" ht="15" customHeight="1" x14ac:dyDescent="0.3">
      <c r="A98" s="503" t="s">
        <v>1926</v>
      </c>
      <c r="B98" s="489" t="s">
        <v>1925</v>
      </c>
      <c r="C98" s="490" t="s">
        <v>1748</v>
      </c>
      <c r="D98" s="491">
        <v>172833</v>
      </c>
    </row>
    <row r="99" spans="1:4" ht="15" customHeight="1" x14ac:dyDescent="0.3">
      <c r="A99" s="503" t="s">
        <v>1928</v>
      </c>
      <c r="B99" s="489" t="s">
        <v>1927</v>
      </c>
      <c r="C99" s="490" t="s">
        <v>1748</v>
      </c>
      <c r="D99" s="491">
        <v>108713</v>
      </c>
    </row>
    <row r="100" spans="1:4" ht="15" customHeight="1" x14ac:dyDescent="0.3">
      <c r="A100" s="503" t="s">
        <v>1930</v>
      </c>
      <c r="B100" s="489" t="s">
        <v>1929</v>
      </c>
      <c r="C100" s="490" t="s">
        <v>1748</v>
      </c>
      <c r="D100" s="491">
        <v>8427</v>
      </c>
    </row>
    <row r="101" spans="1:4" ht="15" customHeight="1" x14ac:dyDescent="0.3">
      <c r="A101" s="503" t="s">
        <v>1932</v>
      </c>
      <c r="B101" s="489" t="s">
        <v>1931</v>
      </c>
      <c r="C101" s="490" t="s">
        <v>1748</v>
      </c>
      <c r="D101" s="491">
        <v>10978</v>
      </c>
    </row>
    <row r="102" spans="1:4" ht="15" customHeight="1" x14ac:dyDescent="0.3">
      <c r="A102" s="503" t="s">
        <v>1934</v>
      </c>
      <c r="B102" s="489" t="s">
        <v>1933</v>
      </c>
      <c r="C102" s="490" t="s">
        <v>1748</v>
      </c>
      <c r="D102" s="491">
        <v>235854</v>
      </c>
    </row>
    <row r="103" spans="1:4" ht="15" customHeight="1" x14ac:dyDescent="0.3">
      <c r="A103" s="503" t="s">
        <v>1936</v>
      </c>
      <c r="B103" s="489" t="s">
        <v>1935</v>
      </c>
      <c r="C103" s="490" t="s">
        <v>1748</v>
      </c>
      <c r="D103" s="491">
        <v>238457</v>
      </c>
    </row>
    <row r="104" spans="1:4" ht="15" customHeight="1" x14ac:dyDescent="0.3">
      <c r="A104" s="503" t="s">
        <v>1938</v>
      </c>
      <c r="B104" s="489" t="s">
        <v>1937</v>
      </c>
      <c r="C104" s="490" t="s">
        <v>1748</v>
      </c>
      <c r="D104" s="491">
        <v>591657</v>
      </c>
    </row>
    <row r="105" spans="1:4" ht="15" customHeight="1" x14ac:dyDescent="0.3">
      <c r="A105" s="503" t="s">
        <v>1940</v>
      </c>
      <c r="B105" s="489" t="s">
        <v>1939</v>
      </c>
      <c r="C105" s="490" t="s">
        <v>1748</v>
      </c>
      <c r="D105" s="491">
        <v>374800</v>
      </c>
    </row>
    <row r="106" spans="1:4" ht="15" customHeight="1" x14ac:dyDescent="0.3">
      <c r="A106" s="503" t="s">
        <v>1942</v>
      </c>
      <c r="B106" s="489" t="s">
        <v>1941</v>
      </c>
      <c r="C106" s="490" t="s">
        <v>1748</v>
      </c>
      <c r="D106" s="491">
        <v>558869</v>
      </c>
    </row>
    <row r="107" spans="1:4" ht="15" customHeight="1" x14ac:dyDescent="0.3">
      <c r="A107" s="503" t="s">
        <v>1944</v>
      </c>
      <c r="B107" s="489" t="s">
        <v>1943</v>
      </c>
      <c r="C107" s="490" t="s">
        <v>1748</v>
      </c>
      <c r="D107" s="491">
        <v>243242</v>
      </c>
    </row>
    <row r="108" spans="1:4" ht="15" customHeight="1" x14ac:dyDescent="0.3">
      <c r="A108" s="503" t="s">
        <v>1946</v>
      </c>
      <c r="B108" s="489" t="s">
        <v>1945</v>
      </c>
      <c r="C108" s="490" t="s">
        <v>1748</v>
      </c>
      <c r="D108" s="491">
        <v>11180</v>
      </c>
    </row>
    <row r="109" spans="1:4" ht="15" customHeight="1" x14ac:dyDescent="0.3">
      <c r="A109" s="503" t="s">
        <v>1948</v>
      </c>
      <c r="B109" s="489" t="s">
        <v>1947</v>
      </c>
      <c r="C109" s="490" t="s">
        <v>1748</v>
      </c>
      <c r="D109" s="491">
        <v>479884</v>
      </c>
    </row>
    <row r="110" spans="1:4" ht="15" customHeight="1" x14ac:dyDescent="0.3">
      <c r="A110" s="503" t="s">
        <v>1950</v>
      </c>
      <c r="B110" s="489" t="s">
        <v>1949</v>
      </c>
      <c r="C110" s="490" t="s">
        <v>1748</v>
      </c>
      <c r="D110" s="491">
        <v>8375</v>
      </c>
    </row>
    <row r="111" spans="1:4" ht="15" customHeight="1" x14ac:dyDescent="0.3">
      <c r="A111" s="503" t="s">
        <v>1952</v>
      </c>
      <c r="B111" s="489" t="s">
        <v>1951</v>
      </c>
      <c r="C111" s="490" t="s">
        <v>1748</v>
      </c>
      <c r="D111" s="491">
        <v>486207</v>
      </c>
    </row>
    <row r="112" spans="1:4" ht="15" customHeight="1" x14ac:dyDescent="0.3">
      <c r="A112" s="503" t="s">
        <v>1954</v>
      </c>
      <c r="B112" s="489" t="s">
        <v>1953</v>
      </c>
      <c r="C112" s="490" t="s">
        <v>1748</v>
      </c>
      <c r="D112" s="491">
        <v>4197</v>
      </c>
    </row>
    <row r="113" spans="1:4" ht="15" customHeight="1" x14ac:dyDescent="0.3">
      <c r="A113" s="503" t="s">
        <v>1956</v>
      </c>
      <c r="B113" s="489" t="s">
        <v>1955</v>
      </c>
      <c r="C113" s="490" t="s">
        <v>1748</v>
      </c>
      <c r="D113" s="491">
        <v>87723</v>
      </c>
    </row>
    <row r="114" spans="1:4" ht="15" customHeight="1" x14ac:dyDescent="0.3">
      <c r="A114" s="503" t="s">
        <v>1958</v>
      </c>
      <c r="B114" s="489" t="s">
        <v>1957</v>
      </c>
      <c r="C114" s="490" t="s">
        <v>1748</v>
      </c>
      <c r="D114" s="491">
        <v>437294</v>
      </c>
    </row>
    <row r="115" spans="1:4" ht="15" customHeight="1" x14ac:dyDescent="0.3">
      <c r="A115" s="503" t="s">
        <v>1960</v>
      </c>
      <c r="B115" s="489" t="s">
        <v>1959</v>
      </c>
      <c r="C115" s="490" t="s">
        <v>1748</v>
      </c>
      <c r="D115" s="491">
        <v>6997</v>
      </c>
    </row>
    <row r="116" spans="1:4" ht="15" customHeight="1" x14ac:dyDescent="0.3">
      <c r="A116" s="503" t="s">
        <v>1962</v>
      </c>
      <c r="B116" s="489" t="s">
        <v>1961</v>
      </c>
      <c r="C116" s="490" t="s">
        <v>1748</v>
      </c>
      <c r="D116" s="491">
        <v>95239</v>
      </c>
    </row>
    <row r="117" spans="1:4" ht="15" customHeight="1" x14ac:dyDescent="0.3">
      <c r="A117" s="503" t="s">
        <v>1964</v>
      </c>
      <c r="B117" s="489" t="s">
        <v>1963</v>
      </c>
      <c r="C117" s="490" t="s">
        <v>1748</v>
      </c>
      <c r="D117" s="491">
        <v>78474</v>
      </c>
    </row>
    <row r="118" spans="1:4" ht="15" customHeight="1" x14ac:dyDescent="0.3">
      <c r="A118" s="503" t="s">
        <v>1966</v>
      </c>
      <c r="B118" s="489" t="s">
        <v>1965</v>
      </c>
      <c r="C118" s="490" t="s">
        <v>1748</v>
      </c>
      <c r="D118" s="491">
        <v>85739</v>
      </c>
    </row>
    <row r="119" spans="1:4" ht="15" customHeight="1" x14ac:dyDescent="0.3">
      <c r="A119" s="503" t="s">
        <v>1968</v>
      </c>
      <c r="B119" s="489" t="s">
        <v>1967</v>
      </c>
      <c r="C119" s="490" t="s">
        <v>1748</v>
      </c>
      <c r="D119" s="491">
        <v>192448</v>
      </c>
    </row>
    <row r="120" spans="1:4" ht="15" customHeight="1" x14ac:dyDescent="0.3">
      <c r="A120" s="503" t="s">
        <v>1970</v>
      </c>
      <c r="B120" s="489" t="s">
        <v>1969</v>
      </c>
      <c r="C120" s="490" t="s">
        <v>1748</v>
      </c>
      <c r="D120" s="491">
        <v>216064</v>
      </c>
    </row>
    <row r="121" spans="1:4" ht="15" customHeight="1" x14ac:dyDescent="0.3">
      <c r="A121" s="503" t="s">
        <v>1972</v>
      </c>
      <c r="B121" s="489" t="s">
        <v>1971</v>
      </c>
      <c r="C121" s="490" t="s">
        <v>1748</v>
      </c>
      <c r="D121" s="491">
        <v>198010</v>
      </c>
    </row>
    <row r="122" spans="1:4" ht="15" customHeight="1" x14ac:dyDescent="0.3">
      <c r="A122" s="503" t="s">
        <v>1974</v>
      </c>
      <c r="B122" s="489" t="s">
        <v>1973</v>
      </c>
      <c r="C122" s="490" t="s">
        <v>1748</v>
      </c>
      <c r="D122" s="491">
        <v>185757</v>
      </c>
    </row>
    <row r="123" spans="1:4" ht="15" customHeight="1" x14ac:dyDescent="0.3">
      <c r="A123" s="503" t="s">
        <v>1976</v>
      </c>
      <c r="B123" s="489" t="s">
        <v>1975</v>
      </c>
      <c r="C123" s="490" t="s">
        <v>1748</v>
      </c>
      <c r="D123" s="491">
        <v>91228</v>
      </c>
    </row>
    <row r="124" spans="1:4" ht="15" customHeight="1" x14ac:dyDescent="0.3">
      <c r="A124" s="503" t="s">
        <v>1978</v>
      </c>
      <c r="B124" s="489" t="s">
        <v>1977</v>
      </c>
      <c r="C124" s="490" t="s">
        <v>1748</v>
      </c>
      <c r="D124" s="491">
        <v>112890</v>
      </c>
    </row>
    <row r="125" spans="1:4" ht="15" customHeight="1" x14ac:dyDescent="0.3">
      <c r="A125" s="503" t="s">
        <v>1980</v>
      </c>
      <c r="B125" s="489" t="s">
        <v>1979</v>
      </c>
      <c r="C125" s="490" t="s">
        <v>1748</v>
      </c>
      <c r="D125" s="491">
        <v>104872</v>
      </c>
    </row>
    <row r="126" spans="1:4" ht="15" customHeight="1" x14ac:dyDescent="0.3">
      <c r="A126" s="503" t="s">
        <v>1982</v>
      </c>
      <c r="B126" s="489" t="s">
        <v>1981</v>
      </c>
      <c r="C126" s="490" t="s">
        <v>1748</v>
      </c>
      <c r="D126" s="491">
        <v>184344</v>
      </c>
    </row>
    <row r="127" spans="1:4" ht="15" customHeight="1" x14ac:dyDescent="0.3">
      <c r="A127" s="503" t="s">
        <v>1984</v>
      </c>
      <c r="B127" s="489" t="s">
        <v>1983</v>
      </c>
      <c r="C127" s="490" t="s">
        <v>1748</v>
      </c>
      <c r="D127" s="491">
        <v>112957</v>
      </c>
    </row>
    <row r="128" spans="1:4" ht="15" customHeight="1" x14ac:dyDescent="0.3">
      <c r="A128" s="503" t="s">
        <v>1986</v>
      </c>
      <c r="B128" s="489" t="s">
        <v>1985</v>
      </c>
      <c r="C128" s="490" t="s">
        <v>1748</v>
      </c>
      <c r="D128" s="491">
        <v>105093</v>
      </c>
    </row>
    <row r="129" spans="1:4" ht="15" customHeight="1" x14ac:dyDescent="0.3">
      <c r="A129" s="503" t="s">
        <v>1988</v>
      </c>
      <c r="B129" s="489" t="s">
        <v>1987</v>
      </c>
      <c r="C129" s="490" t="s">
        <v>1748</v>
      </c>
      <c r="D129" s="491">
        <v>3319</v>
      </c>
    </row>
    <row r="130" spans="1:4" ht="15" customHeight="1" x14ac:dyDescent="0.3">
      <c r="A130" s="503" t="s">
        <v>1990</v>
      </c>
      <c r="B130" s="489" t="s">
        <v>1989</v>
      </c>
      <c r="C130" s="490" t="s">
        <v>1748</v>
      </c>
      <c r="D130" s="491">
        <v>72450</v>
      </c>
    </row>
    <row r="131" spans="1:4" ht="15" customHeight="1" x14ac:dyDescent="0.3">
      <c r="A131" s="503" t="s">
        <v>1992</v>
      </c>
      <c r="B131" s="489" t="s">
        <v>1991</v>
      </c>
      <c r="C131" s="490" t="s">
        <v>1748</v>
      </c>
      <c r="D131" s="491">
        <v>67</v>
      </c>
    </row>
    <row r="132" spans="1:4" ht="15" customHeight="1" x14ac:dyDescent="0.3">
      <c r="A132" s="503" t="s">
        <v>1994</v>
      </c>
      <c r="B132" s="489" t="s">
        <v>1993</v>
      </c>
      <c r="C132" s="490" t="s">
        <v>1748</v>
      </c>
      <c r="D132" s="491">
        <v>1743</v>
      </c>
    </row>
    <row r="133" spans="1:4" ht="15" customHeight="1" x14ac:dyDescent="0.3">
      <c r="A133" s="503" t="s">
        <v>1996</v>
      </c>
      <c r="B133" s="489" t="s">
        <v>1995</v>
      </c>
      <c r="C133" s="490" t="s">
        <v>1748</v>
      </c>
      <c r="D133" s="491">
        <v>1544</v>
      </c>
    </row>
    <row r="134" spans="1:4" ht="15" customHeight="1" x14ac:dyDescent="0.3">
      <c r="A134" s="503" t="s">
        <v>1998</v>
      </c>
      <c r="B134" s="489" t="s">
        <v>1997</v>
      </c>
      <c r="C134" s="490" t="s">
        <v>1748</v>
      </c>
      <c r="D134" s="491">
        <v>2969</v>
      </c>
    </row>
    <row r="135" spans="1:4" ht="15" customHeight="1" x14ac:dyDescent="0.3">
      <c r="A135" s="503" t="s">
        <v>2000</v>
      </c>
      <c r="B135" s="489" t="s">
        <v>1999</v>
      </c>
      <c r="C135" s="490" t="s">
        <v>1648</v>
      </c>
      <c r="D135" s="491">
        <v>199200</v>
      </c>
    </row>
    <row r="136" spans="1:4" ht="15" customHeight="1" x14ac:dyDescent="0.3">
      <c r="A136" s="503" t="s">
        <v>2002</v>
      </c>
      <c r="B136" s="489" t="s">
        <v>2001</v>
      </c>
      <c r="C136" s="490" t="s">
        <v>1748</v>
      </c>
      <c r="D136" s="491">
        <v>35660</v>
      </c>
    </row>
    <row r="137" spans="1:4" ht="15" customHeight="1" x14ac:dyDescent="0.3">
      <c r="A137" s="503" t="s">
        <v>2005</v>
      </c>
      <c r="B137" s="489" t="s">
        <v>2003</v>
      </c>
      <c r="C137" s="490" t="s">
        <v>2004</v>
      </c>
      <c r="D137" s="491">
        <v>1155</v>
      </c>
    </row>
    <row r="138" spans="1:4" ht="15" customHeight="1" x14ac:dyDescent="0.3">
      <c r="A138" s="503" t="s">
        <v>2007</v>
      </c>
      <c r="B138" s="489" t="s">
        <v>2006</v>
      </c>
      <c r="C138" s="490" t="s">
        <v>2004</v>
      </c>
      <c r="D138" s="491">
        <v>965</v>
      </c>
    </row>
    <row r="139" spans="1:4" ht="15" customHeight="1" x14ac:dyDescent="0.3">
      <c r="A139" s="503" t="s">
        <v>2010</v>
      </c>
      <c r="B139" s="489" t="s">
        <v>2008</v>
      </c>
      <c r="C139" s="490" t="s">
        <v>2009</v>
      </c>
      <c r="D139" s="491">
        <v>0</v>
      </c>
    </row>
    <row r="140" spans="1:4" ht="15" customHeight="1" x14ac:dyDescent="0.3">
      <c r="A140" s="503" t="s">
        <v>2012</v>
      </c>
      <c r="B140" s="489" t="s">
        <v>2011</v>
      </c>
      <c r="C140" s="490" t="s">
        <v>2009</v>
      </c>
      <c r="D140" s="491">
        <v>0</v>
      </c>
    </row>
    <row r="141" spans="1:4" ht="15" customHeight="1" x14ac:dyDescent="0.3">
      <c r="A141" s="503" t="s">
        <v>2014</v>
      </c>
      <c r="B141" s="489" t="s">
        <v>2013</v>
      </c>
      <c r="C141" s="490" t="s">
        <v>2004</v>
      </c>
      <c r="D141" s="491">
        <v>1375</v>
      </c>
    </row>
    <row r="142" spans="1:4" ht="15" customHeight="1" x14ac:dyDescent="0.3">
      <c r="A142" s="503" t="s">
        <v>2016</v>
      </c>
      <c r="B142" s="489" t="s">
        <v>2015</v>
      </c>
      <c r="C142" s="490" t="s">
        <v>2004</v>
      </c>
      <c r="D142" s="491">
        <v>1237</v>
      </c>
    </row>
    <row r="143" spans="1:4" ht="15" customHeight="1" x14ac:dyDescent="0.3">
      <c r="A143" s="503" t="s">
        <v>2018</v>
      </c>
      <c r="B143" s="489" t="s">
        <v>2017</v>
      </c>
      <c r="C143" s="490" t="s">
        <v>1748</v>
      </c>
      <c r="D143" s="491">
        <v>44820</v>
      </c>
    </row>
    <row r="144" spans="1:4" ht="15" customHeight="1" x14ac:dyDescent="0.3">
      <c r="A144" s="503" t="s">
        <v>2020</v>
      </c>
      <c r="B144" s="489" t="s">
        <v>2019</v>
      </c>
      <c r="C144" s="490" t="s">
        <v>2004</v>
      </c>
      <c r="D144" s="491">
        <v>822</v>
      </c>
    </row>
    <row r="145" spans="1:4" ht="15" customHeight="1" x14ac:dyDescent="0.3">
      <c r="A145" s="503" t="s">
        <v>2022</v>
      </c>
      <c r="B145" s="489" t="s">
        <v>2021</v>
      </c>
      <c r="C145" s="490" t="s">
        <v>1748</v>
      </c>
      <c r="D145" s="491">
        <v>40790</v>
      </c>
    </row>
    <row r="146" spans="1:4" ht="15" customHeight="1" x14ac:dyDescent="0.3">
      <c r="A146" s="503" t="s">
        <v>2024</v>
      </c>
      <c r="B146" s="489" t="s">
        <v>2023</v>
      </c>
      <c r="C146" s="490" t="s">
        <v>1748</v>
      </c>
      <c r="D146" s="491">
        <v>129187</v>
      </c>
    </row>
    <row r="147" spans="1:4" ht="15" customHeight="1" x14ac:dyDescent="0.3">
      <c r="A147" s="503" t="s">
        <v>2026</v>
      </c>
      <c r="B147" s="489" t="s">
        <v>2025</v>
      </c>
      <c r="C147" s="490" t="s">
        <v>1748</v>
      </c>
      <c r="D147" s="491">
        <v>154966</v>
      </c>
    </row>
    <row r="148" spans="1:4" ht="15" customHeight="1" x14ac:dyDescent="0.3">
      <c r="A148" s="503" t="s">
        <v>2028</v>
      </c>
      <c r="B148" s="489" t="s">
        <v>2027</v>
      </c>
      <c r="C148" s="490" t="s">
        <v>1748</v>
      </c>
      <c r="D148" s="491">
        <v>111752</v>
      </c>
    </row>
    <row r="149" spans="1:4" ht="15" customHeight="1" x14ac:dyDescent="0.3">
      <c r="A149" s="503" t="s">
        <v>2030</v>
      </c>
      <c r="B149" s="489" t="s">
        <v>2029</v>
      </c>
      <c r="C149" s="490" t="s">
        <v>1748</v>
      </c>
      <c r="D149" s="491">
        <v>90003</v>
      </c>
    </row>
    <row r="150" spans="1:4" ht="15" customHeight="1" x14ac:dyDescent="0.3">
      <c r="A150" s="503" t="s">
        <v>2032</v>
      </c>
      <c r="B150" s="489" t="s">
        <v>2031</v>
      </c>
      <c r="C150" s="490" t="s">
        <v>1748</v>
      </c>
      <c r="D150" s="491">
        <v>7571</v>
      </c>
    </row>
    <row r="151" spans="1:4" ht="15" customHeight="1" x14ac:dyDescent="0.3">
      <c r="A151" s="503" t="s">
        <v>2034</v>
      </c>
      <c r="B151" s="489" t="s">
        <v>2033</v>
      </c>
      <c r="C151" s="490" t="s">
        <v>1748</v>
      </c>
      <c r="D151" s="491">
        <v>4930</v>
      </c>
    </row>
    <row r="152" spans="1:4" ht="15" customHeight="1" x14ac:dyDescent="0.3">
      <c r="A152" s="503" t="s">
        <v>2036</v>
      </c>
      <c r="B152" s="489" t="s">
        <v>2035</v>
      </c>
      <c r="C152" s="490" t="s">
        <v>1748</v>
      </c>
      <c r="D152" s="491">
        <v>37037</v>
      </c>
    </row>
    <row r="153" spans="1:4" ht="15" customHeight="1" x14ac:dyDescent="0.3">
      <c r="A153" s="503" t="s">
        <v>2038</v>
      </c>
      <c r="B153" s="489" t="s">
        <v>2037</v>
      </c>
      <c r="C153" s="490" t="s">
        <v>1748</v>
      </c>
      <c r="D153" s="491">
        <v>89918</v>
      </c>
    </row>
    <row r="154" spans="1:4" ht="15" customHeight="1" x14ac:dyDescent="0.3">
      <c r="A154" s="503" t="s">
        <v>2040</v>
      </c>
      <c r="B154" s="489" t="s">
        <v>2039</v>
      </c>
      <c r="C154" s="490" t="s">
        <v>1748</v>
      </c>
      <c r="D154" s="491">
        <v>144891</v>
      </c>
    </row>
    <row r="155" spans="1:4" ht="15" customHeight="1" x14ac:dyDescent="0.3">
      <c r="A155" s="503" t="s">
        <v>2042</v>
      </c>
      <c r="B155" s="489" t="s">
        <v>2041</v>
      </c>
      <c r="C155" s="490" t="s">
        <v>1748</v>
      </c>
      <c r="D155" s="491">
        <v>91333</v>
      </c>
    </row>
    <row r="156" spans="1:4" ht="15" customHeight="1" x14ac:dyDescent="0.3">
      <c r="A156" s="503" t="s">
        <v>2044</v>
      </c>
      <c r="B156" s="489" t="s">
        <v>2043</v>
      </c>
      <c r="C156" s="490" t="s">
        <v>1748</v>
      </c>
      <c r="D156" s="491">
        <v>58148</v>
      </c>
    </row>
    <row r="157" spans="1:4" x14ac:dyDescent="0.3">
      <c r="A157" s="232" t="s">
        <v>43</v>
      </c>
      <c r="D157" s="1123" t="str">
        <f>D4</f>
        <v>RYR-CO-008</v>
      </c>
    </row>
  </sheetData>
  <mergeCells count="3">
    <mergeCell ref="B1:D1"/>
    <mergeCell ref="B2:D2"/>
    <mergeCell ref="C3:D3"/>
  </mergeCells>
  <pageMargins left="0.75" right="0.75" top="1" bottom="1" header="0.5" footer="0.5"/>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565C0"/>
  </sheetPr>
  <dimension ref="A1:Y146"/>
  <sheetViews>
    <sheetView zoomScale="80" zoomScaleNormal="80" workbookViewId="0">
      <pane xSplit="3" ySplit="8" topLeftCell="Q138" activePane="bottomRight" state="frozen"/>
      <selection pane="topRight" activeCell="D1" sqref="D1"/>
      <selection pane="bottomLeft" activeCell="A2" sqref="A2"/>
      <selection pane="bottomRight" activeCell="A146" sqref="A146"/>
    </sheetView>
  </sheetViews>
  <sheetFormatPr baseColWidth="10" defaultColWidth="8.88671875" defaultRowHeight="14.4" x14ac:dyDescent="0.3"/>
  <cols>
    <col min="1" max="1" width="12" style="352" customWidth="1"/>
    <col min="2" max="2" width="30.77734375" style="334" customWidth="1"/>
    <col min="3" max="3" width="20.77734375" style="334" customWidth="1"/>
    <col min="4" max="4" width="12.77734375" style="352" customWidth="1"/>
    <col min="5" max="5" width="44" style="334" customWidth="1"/>
    <col min="6" max="6" width="24" style="334" customWidth="1"/>
    <col min="7" max="7" width="18" style="334" customWidth="1"/>
    <col min="8" max="8" width="15.77734375" style="334" customWidth="1"/>
    <col min="9" max="9" width="15.77734375" style="352" customWidth="1"/>
    <col min="10" max="10" width="15.77734375" style="334" customWidth="1"/>
    <col min="12" max="12" width="12" style="334" customWidth="1"/>
    <col min="13" max="13" width="11" style="334" customWidth="1"/>
    <col min="14" max="14" width="12.77734375" style="334" customWidth="1"/>
    <col min="15" max="15" width="10.77734375" style="334" customWidth="1"/>
    <col min="16" max="16" width="10" style="334" customWidth="1"/>
    <col min="17" max="17" width="13" style="334" customWidth="1"/>
    <col min="18" max="18" width="14" style="334" customWidth="1"/>
    <col min="19" max="19" width="15" style="334" customWidth="1"/>
    <col min="20" max="20" width="12.77734375" style="334" customWidth="1"/>
    <col min="21" max="21" width="52" style="352" customWidth="1"/>
    <col min="22" max="22" width="42" style="334" customWidth="1"/>
    <col min="23" max="23" width="18" style="334" customWidth="1"/>
    <col min="24" max="24" width="12" style="334" customWidth="1"/>
    <col min="25" max="25" width="15" style="334" customWidth="1"/>
  </cols>
  <sheetData>
    <row r="1" spans="1:25" ht="40.049999999999997" customHeight="1" x14ac:dyDescent="0.3">
      <c r="A1" s="568"/>
      <c r="B1" s="505"/>
      <c r="C1" s="505"/>
      <c r="D1" s="553" t="s">
        <v>84</v>
      </c>
      <c r="E1" s="505"/>
      <c r="F1" s="505"/>
      <c r="G1" s="505"/>
      <c r="H1" s="505"/>
      <c r="I1" s="537"/>
      <c r="J1" s="505"/>
      <c r="K1" s="568"/>
      <c r="L1" s="505"/>
      <c r="M1" s="505"/>
      <c r="N1" s="505"/>
      <c r="O1" s="505"/>
      <c r="P1" s="505"/>
      <c r="Q1" s="505"/>
      <c r="R1" s="505"/>
      <c r="S1" s="505"/>
      <c r="T1" s="505"/>
      <c r="U1" s="537"/>
      <c r="V1" s="505"/>
      <c r="W1" s="505"/>
      <c r="X1" s="505"/>
      <c r="Y1" s="505"/>
    </row>
    <row r="2" spans="1:25" ht="4.95" customHeight="1" x14ac:dyDescent="0.3">
      <c r="A2" s="537"/>
      <c r="B2" s="505"/>
      <c r="C2" s="505"/>
      <c r="D2" s="296"/>
      <c r="E2" s="296"/>
      <c r="F2" s="296"/>
      <c r="G2" s="296"/>
      <c r="H2" s="296"/>
      <c r="I2" s="296"/>
      <c r="J2" s="296"/>
      <c r="K2" s="505"/>
      <c r="L2" s="505"/>
      <c r="M2" s="505"/>
      <c r="N2" s="505"/>
      <c r="O2" s="505"/>
      <c r="P2" s="505"/>
      <c r="Q2" s="505"/>
      <c r="R2" s="505"/>
      <c r="S2" s="505"/>
      <c r="T2" s="505"/>
      <c r="U2" s="537"/>
      <c r="V2" s="505"/>
      <c r="W2" s="505"/>
      <c r="X2" s="505"/>
      <c r="Y2" s="505"/>
    </row>
    <row r="3" spans="1:25" ht="15" customHeight="1" x14ac:dyDescent="0.3">
      <c r="A3" s="537"/>
      <c r="B3" s="505"/>
      <c r="C3" s="505"/>
      <c r="D3" s="579"/>
      <c r="E3" s="505"/>
      <c r="F3" s="505"/>
      <c r="G3" s="580"/>
      <c r="H3" s="573" t="s">
        <v>1</v>
      </c>
      <c r="I3" s="574"/>
      <c r="J3" s="575"/>
      <c r="K3" s="505"/>
      <c r="L3" s="505"/>
      <c r="M3" s="505"/>
      <c r="N3" s="505"/>
      <c r="O3" s="505"/>
      <c r="P3" s="505"/>
      <c r="Q3" s="505"/>
      <c r="R3" s="505"/>
      <c r="S3" s="505"/>
      <c r="T3" s="505"/>
      <c r="U3" s="537"/>
      <c r="V3" s="505"/>
      <c r="W3" s="505"/>
      <c r="X3" s="505"/>
      <c r="Y3" s="505"/>
    </row>
    <row r="4" spans="1:25" ht="15" customHeight="1" x14ac:dyDescent="0.4">
      <c r="A4" s="537"/>
      <c r="B4" s="505"/>
      <c r="C4" s="505"/>
      <c r="D4" s="576" t="s">
        <v>6</v>
      </c>
      <c r="E4" s="571"/>
      <c r="F4" s="571"/>
      <c r="G4" s="572"/>
      <c r="H4" s="268" t="s">
        <v>2</v>
      </c>
      <c r="I4" s="577" t="s">
        <v>85</v>
      </c>
      <c r="J4" s="578"/>
      <c r="K4" s="505"/>
      <c r="L4" s="505"/>
      <c r="M4" s="505"/>
      <c r="N4" s="505"/>
      <c r="O4" s="505"/>
      <c r="P4" s="505"/>
      <c r="Q4" s="505"/>
      <c r="R4" s="505"/>
      <c r="S4" s="505"/>
      <c r="T4" s="505"/>
      <c r="U4" s="537"/>
      <c r="V4" s="505"/>
      <c r="W4" s="505"/>
      <c r="X4" s="505"/>
      <c r="Y4" s="505"/>
    </row>
    <row r="5" spans="1:25" ht="15" customHeight="1" x14ac:dyDescent="0.3">
      <c r="A5" s="537"/>
      <c r="B5" s="505"/>
      <c r="C5" s="505"/>
      <c r="D5" s="570" t="s">
        <v>8</v>
      </c>
      <c r="E5" s="571"/>
      <c r="F5" s="571"/>
      <c r="G5" s="572"/>
      <c r="H5" s="266" t="s">
        <v>9</v>
      </c>
      <c r="I5" s="585">
        <v>1</v>
      </c>
      <c r="J5" s="582"/>
      <c r="K5" s="505"/>
      <c r="L5" s="505"/>
      <c r="M5" s="505"/>
      <c r="N5" s="505"/>
      <c r="O5" s="505"/>
      <c r="P5" s="505"/>
      <c r="Q5" s="505"/>
      <c r="R5" s="505"/>
      <c r="S5" s="505"/>
      <c r="T5" s="505"/>
      <c r="U5" s="537"/>
      <c r="V5" s="505"/>
      <c r="W5" s="505"/>
      <c r="X5" s="505"/>
      <c r="Y5" s="505"/>
    </row>
    <row r="6" spans="1:25" ht="15" customHeight="1" x14ac:dyDescent="0.3">
      <c r="A6" s="537"/>
      <c r="B6" s="505"/>
      <c r="C6" s="505"/>
      <c r="D6" s="568"/>
      <c r="E6" s="505"/>
      <c r="F6" s="505"/>
      <c r="G6" s="505"/>
      <c r="H6" s="266" t="s">
        <v>10</v>
      </c>
      <c r="I6" s="581" t="s">
        <v>11</v>
      </c>
      <c r="J6" s="582"/>
      <c r="K6" s="505"/>
      <c r="L6" s="505"/>
      <c r="M6" s="505"/>
      <c r="N6" s="505"/>
      <c r="O6" s="505"/>
      <c r="P6" s="505"/>
      <c r="Q6" s="505"/>
      <c r="R6" s="505"/>
      <c r="S6" s="505"/>
      <c r="T6" s="505"/>
      <c r="U6" s="537"/>
      <c r="V6" s="505"/>
      <c r="W6" s="505"/>
      <c r="X6" s="505"/>
      <c r="Y6" s="505"/>
    </row>
    <row r="7" spans="1:25" ht="15" customHeight="1" x14ac:dyDescent="0.3">
      <c r="A7" s="569"/>
      <c r="B7" s="569"/>
      <c r="C7" s="569"/>
      <c r="D7" s="569"/>
      <c r="E7" s="569"/>
      <c r="F7" s="569"/>
      <c r="G7" s="569"/>
      <c r="H7" s="267" t="s">
        <v>12</v>
      </c>
      <c r="I7" s="583" t="s">
        <v>13</v>
      </c>
      <c r="J7" s="584"/>
      <c r="K7" s="569"/>
      <c r="L7" s="569"/>
      <c r="M7" s="569"/>
      <c r="N7" s="569"/>
      <c r="O7" s="569"/>
      <c r="P7" s="569"/>
      <c r="Q7" s="569"/>
      <c r="R7" s="569"/>
      <c r="S7" s="569"/>
      <c r="T7" s="569"/>
      <c r="U7" s="569"/>
      <c r="V7" s="569"/>
      <c r="W7" s="569"/>
      <c r="X7" s="569"/>
      <c r="Y7" s="569"/>
    </row>
    <row r="8" spans="1:25" s="270" customFormat="1" ht="19.95" customHeight="1" x14ac:dyDescent="0.25">
      <c r="A8" s="365" t="s">
        <v>86</v>
      </c>
      <c r="B8" s="365" t="s">
        <v>87</v>
      </c>
      <c r="C8" s="365" t="s">
        <v>88</v>
      </c>
      <c r="D8" s="365" t="s">
        <v>89</v>
      </c>
      <c r="E8" s="365" t="s">
        <v>90</v>
      </c>
      <c r="F8" s="365" t="s">
        <v>91</v>
      </c>
      <c r="G8" s="365" t="s">
        <v>92</v>
      </c>
      <c r="H8" s="365" t="s">
        <v>93</v>
      </c>
      <c r="I8" s="365" t="s">
        <v>94</v>
      </c>
      <c r="J8" s="365" t="s">
        <v>95</v>
      </c>
      <c r="K8" s="365" t="s">
        <v>96</v>
      </c>
      <c r="L8" s="365" t="s">
        <v>97</v>
      </c>
      <c r="M8" s="365" t="s">
        <v>98</v>
      </c>
      <c r="N8" s="365" t="s">
        <v>99</v>
      </c>
      <c r="O8" s="365" t="s">
        <v>100</v>
      </c>
      <c r="P8" s="365" t="s">
        <v>101</v>
      </c>
      <c r="Q8" s="365" t="s">
        <v>102</v>
      </c>
      <c r="R8" s="365" t="s">
        <v>103</v>
      </c>
      <c r="S8" s="365" t="s">
        <v>104</v>
      </c>
      <c r="T8" s="365" t="s">
        <v>105</v>
      </c>
      <c r="U8" s="365" t="s">
        <v>106</v>
      </c>
      <c r="V8" s="365" t="s">
        <v>107</v>
      </c>
      <c r="W8" s="365" t="s">
        <v>108</v>
      </c>
      <c r="X8" s="365" t="s">
        <v>109</v>
      </c>
      <c r="Y8" s="365" t="s">
        <v>110</v>
      </c>
    </row>
    <row r="9" spans="1:25" s="270" customFormat="1" ht="15" customHeight="1" x14ac:dyDescent="0.25">
      <c r="A9" s="366" t="s">
        <v>111</v>
      </c>
      <c r="B9" s="367" t="s">
        <v>112</v>
      </c>
      <c r="C9" s="368" t="s">
        <v>113</v>
      </c>
      <c r="D9" s="369" t="s">
        <v>114</v>
      </c>
      <c r="E9" s="370" t="s">
        <v>115</v>
      </c>
      <c r="F9" s="371"/>
      <c r="G9" s="371"/>
      <c r="H9" s="371"/>
      <c r="I9" s="369" t="s">
        <v>116</v>
      </c>
      <c r="J9" s="389">
        <v>0</v>
      </c>
      <c r="K9" s="389">
        <v>0</v>
      </c>
      <c r="L9" s="389">
        <v>0</v>
      </c>
      <c r="M9" s="389">
        <v>0</v>
      </c>
      <c r="N9" s="389">
        <v>1</v>
      </c>
      <c r="O9" s="389">
        <v>1</v>
      </c>
      <c r="P9" s="389">
        <v>1</v>
      </c>
      <c r="Q9" s="389">
        <v>0</v>
      </c>
      <c r="R9" s="390">
        <v>0</v>
      </c>
      <c r="S9" s="389">
        <f t="shared" ref="S9:S40" si="0">IF(I9="","",ROUND(IF(OR(I9="m²",I9="m2"),J9*IF(K9=0,1,K9)*IF(N9=0,1,N9)*IF(O9=0,1,O9)*P9-Q9,IF(OR(I9="m³",I9="m3"),J9*K9*L9*IF(N9=0,1,N9)*IF(O9=0,1,O9)*P9-Q9,IF(OR(I9="ml",I9="ML"),J9*IF(N9=0,1,N9)*IF(O9=0,1,O9)*P9-Q9,IF(OR(I9="und",I9="UND"),IF(N9=0,1,N9)*IF(O9=0,1,O9)*P9-Q9,IF(I9="kg",J9*IF(N9=0,1,N9)*IF(O9=0,1,O9)*P9-Q9,0))))),3))</f>
        <v>0</v>
      </c>
      <c r="T9" s="389">
        <f t="shared" ref="T9:T40" si="1">IF(S9="","",ROUND(S9*(1+R9),3))</f>
        <v>0</v>
      </c>
      <c r="U9" s="369" t="s">
        <v>116</v>
      </c>
      <c r="V9" s="371"/>
      <c r="W9" s="371"/>
      <c r="X9" s="391"/>
      <c r="Y9" s="371" t="s">
        <v>117</v>
      </c>
    </row>
    <row r="10" spans="1:25" s="270" customFormat="1" ht="15" customHeight="1" x14ac:dyDescent="0.25">
      <c r="A10" s="366" t="s">
        <v>118</v>
      </c>
      <c r="B10" s="367" t="s">
        <v>112</v>
      </c>
      <c r="C10" s="368" t="s">
        <v>113</v>
      </c>
      <c r="D10" s="369" t="s">
        <v>119</v>
      </c>
      <c r="E10" s="370" t="s">
        <v>120</v>
      </c>
      <c r="F10" s="371"/>
      <c r="G10" s="371"/>
      <c r="H10" s="371"/>
      <c r="I10" s="369" t="s">
        <v>116</v>
      </c>
      <c r="J10" s="389">
        <v>0</v>
      </c>
      <c r="K10" s="389">
        <v>0</v>
      </c>
      <c r="L10" s="389">
        <v>0</v>
      </c>
      <c r="M10" s="389">
        <v>0</v>
      </c>
      <c r="N10" s="389">
        <v>1</v>
      </c>
      <c r="O10" s="389">
        <v>1</v>
      </c>
      <c r="P10" s="389">
        <v>1</v>
      </c>
      <c r="Q10" s="389">
        <v>0</v>
      </c>
      <c r="R10" s="390">
        <v>0</v>
      </c>
      <c r="S10" s="389">
        <f t="shared" si="0"/>
        <v>0</v>
      </c>
      <c r="T10" s="389">
        <f t="shared" si="1"/>
        <v>0</v>
      </c>
      <c r="U10" s="369" t="s">
        <v>116</v>
      </c>
      <c r="V10" s="371"/>
      <c r="W10" s="371"/>
      <c r="X10" s="391"/>
      <c r="Y10" s="371" t="s">
        <v>117</v>
      </c>
    </row>
    <row r="11" spans="1:25" s="270" customFormat="1" ht="15" customHeight="1" x14ac:dyDescent="0.25">
      <c r="A11" s="366" t="s">
        <v>121</v>
      </c>
      <c r="B11" s="367" t="s">
        <v>112</v>
      </c>
      <c r="C11" s="368" t="s">
        <v>113</v>
      </c>
      <c r="D11" s="369" t="s">
        <v>122</v>
      </c>
      <c r="E11" s="370" t="s">
        <v>123</v>
      </c>
      <c r="F11" s="371"/>
      <c r="G11" s="371"/>
      <c r="H11" s="371"/>
      <c r="I11" s="369" t="s">
        <v>52</v>
      </c>
      <c r="J11" s="389">
        <v>0</v>
      </c>
      <c r="K11" s="389">
        <v>0</v>
      </c>
      <c r="L11" s="389">
        <v>0</v>
      </c>
      <c r="M11" s="389">
        <v>0</v>
      </c>
      <c r="N11" s="389">
        <v>1</v>
      </c>
      <c r="O11" s="389">
        <v>1</v>
      </c>
      <c r="P11" s="389">
        <v>1</v>
      </c>
      <c r="Q11" s="389">
        <v>0</v>
      </c>
      <c r="R11" s="390">
        <v>0</v>
      </c>
      <c r="S11" s="389">
        <f t="shared" si="0"/>
        <v>0</v>
      </c>
      <c r="T11" s="389">
        <f t="shared" si="1"/>
        <v>0</v>
      </c>
      <c r="U11" s="369" t="s">
        <v>52</v>
      </c>
      <c r="V11" s="371"/>
      <c r="W11" s="371"/>
      <c r="X11" s="391"/>
      <c r="Y11" s="371" t="s">
        <v>117</v>
      </c>
    </row>
    <row r="12" spans="1:25" s="270" customFormat="1" ht="15" customHeight="1" x14ac:dyDescent="0.25">
      <c r="A12" s="366" t="s">
        <v>124</v>
      </c>
      <c r="B12" s="367" t="s">
        <v>112</v>
      </c>
      <c r="C12" s="368" t="s">
        <v>113</v>
      </c>
      <c r="D12" s="369" t="s">
        <v>125</v>
      </c>
      <c r="E12" s="370" t="s">
        <v>126</v>
      </c>
      <c r="F12" s="371"/>
      <c r="G12" s="371"/>
      <c r="H12" s="371"/>
      <c r="I12" s="369" t="s">
        <v>52</v>
      </c>
      <c r="J12" s="389">
        <v>0</v>
      </c>
      <c r="K12" s="389">
        <v>0</v>
      </c>
      <c r="L12" s="389">
        <v>0</v>
      </c>
      <c r="M12" s="389">
        <v>0</v>
      </c>
      <c r="N12" s="389">
        <v>1</v>
      </c>
      <c r="O12" s="389">
        <v>1</v>
      </c>
      <c r="P12" s="389">
        <v>1</v>
      </c>
      <c r="Q12" s="389">
        <v>0</v>
      </c>
      <c r="R12" s="390">
        <v>0</v>
      </c>
      <c r="S12" s="389">
        <f t="shared" si="0"/>
        <v>0</v>
      </c>
      <c r="T12" s="389">
        <f t="shared" si="1"/>
        <v>0</v>
      </c>
      <c r="U12" s="369" t="s">
        <v>52</v>
      </c>
      <c r="V12" s="371"/>
      <c r="W12" s="371"/>
      <c r="X12" s="391"/>
      <c r="Y12" s="371" t="s">
        <v>117</v>
      </c>
    </row>
    <row r="13" spans="1:25" s="270" customFormat="1" ht="15" customHeight="1" x14ac:dyDescent="0.25">
      <c r="A13" s="366" t="s">
        <v>127</v>
      </c>
      <c r="B13" s="367" t="s">
        <v>112</v>
      </c>
      <c r="C13" s="368" t="s">
        <v>113</v>
      </c>
      <c r="D13" s="369" t="s">
        <v>128</v>
      </c>
      <c r="E13" s="370" t="s">
        <v>129</v>
      </c>
      <c r="F13" s="371"/>
      <c r="G13" s="371"/>
      <c r="H13" s="371"/>
      <c r="I13" s="369" t="s">
        <v>59</v>
      </c>
      <c r="J13" s="389">
        <v>0</v>
      </c>
      <c r="K13" s="389">
        <v>0</v>
      </c>
      <c r="L13" s="389">
        <v>0</v>
      </c>
      <c r="M13" s="389">
        <v>0</v>
      </c>
      <c r="N13" s="389">
        <v>1</v>
      </c>
      <c r="O13" s="389">
        <v>1</v>
      </c>
      <c r="P13" s="389">
        <v>1</v>
      </c>
      <c r="Q13" s="389">
        <v>0</v>
      </c>
      <c r="R13" s="390">
        <v>0</v>
      </c>
      <c r="S13" s="389">
        <f t="shared" si="0"/>
        <v>1</v>
      </c>
      <c r="T13" s="389">
        <f t="shared" si="1"/>
        <v>1</v>
      </c>
      <c r="U13" s="369" t="s">
        <v>59</v>
      </c>
      <c r="V13" s="371"/>
      <c r="W13" s="371"/>
      <c r="X13" s="391"/>
      <c r="Y13" s="371" t="s">
        <v>117</v>
      </c>
    </row>
    <row r="14" spans="1:25" s="270" customFormat="1" ht="15" customHeight="1" x14ac:dyDescent="0.25">
      <c r="A14" s="366" t="s">
        <v>130</v>
      </c>
      <c r="B14" s="367" t="s">
        <v>112</v>
      </c>
      <c r="C14" s="368" t="s">
        <v>113</v>
      </c>
      <c r="D14" s="369" t="s">
        <v>131</v>
      </c>
      <c r="E14" s="370" t="s">
        <v>132</v>
      </c>
      <c r="F14" s="371"/>
      <c r="G14" s="371"/>
      <c r="H14" s="371"/>
      <c r="I14" s="369" t="s">
        <v>133</v>
      </c>
      <c r="J14" s="389">
        <v>0</v>
      </c>
      <c r="K14" s="389">
        <v>0</v>
      </c>
      <c r="L14" s="389">
        <v>0</v>
      </c>
      <c r="M14" s="389">
        <v>0</v>
      </c>
      <c r="N14" s="389">
        <v>1</v>
      </c>
      <c r="O14" s="389">
        <v>1</v>
      </c>
      <c r="P14" s="389">
        <v>1</v>
      </c>
      <c r="Q14" s="389">
        <v>0</v>
      </c>
      <c r="R14" s="390">
        <v>0</v>
      </c>
      <c r="S14" s="389">
        <f t="shared" si="0"/>
        <v>0</v>
      </c>
      <c r="T14" s="389">
        <f t="shared" si="1"/>
        <v>0</v>
      </c>
      <c r="U14" s="369" t="s">
        <v>133</v>
      </c>
      <c r="V14" s="371"/>
      <c r="W14" s="371"/>
      <c r="X14" s="391"/>
      <c r="Y14" s="371" t="s">
        <v>117</v>
      </c>
    </row>
    <row r="15" spans="1:25" s="270" customFormat="1" ht="15" customHeight="1" x14ac:dyDescent="0.25">
      <c r="A15" s="366" t="s">
        <v>134</v>
      </c>
      <c r="B15" s="367" t="s">
        <v>112</v>
      </c>
      <c r="C15" s="368" t="s">
        <v>113</v>
      </c>
      <c r="D15" s="369" t="s">
        <v>135</v>
      </c>
      <c r="E15" s="370" t="s">
        <v>136</v>
      </c>
      <c r="F15" s="371"/>
      <c r="G15" s="371"/>
      <c r="H15" s="371"/>
      <c r="I15" s="369" t="s">
        <v>52</v>
      </c>
      <c r="J15" s="389">
        <v>0</v>
      </c>
      <c r="K15" s="389">
        <v>0</v>
      </c>
      <c r="L15" s="389">
        <v>0</v>
      </c>
      <c r="M15" s="389">
        <v>0</v>
      </c>
      <c r="N15" s="389">
        <v>1</v>
      </c>
      <c r="O15" s="389">
        <v>1</v>
      </c>
      <c r="P15" s="389">
        <v>1</v>
      </c>
      <c r="Q15" s="389">
        <v>0</v>
      </c>
      <c r="R15" s="390">
        <v>0</v>
      </c>
      <c r="S15" s="389">
        <f t="shared" si="0"/>
        <v>0</v>
      </c>
      <c r="T15" s="389">
        <f t="shared" si="1"/>
        <v>0</v>
      </c>
      <c r="U15" s="369" t="s">
        <v>52</v>
      </c>
      <c r="V15" s="371"/>
      <c r="W15" s="371"/>
      <c r="X15" s="391"/>
      <c r="Y15" s="371" t="s">
        <v>117</v>
      </c>
    </row>
    <row r="16" spans="1:25" s="270" customFormat="1" ht="15" customHeight="1" x14ac:dyDescent="0.25">
      <c r="A16" s="366" t="s">
        <v>137</v>
      </c>
      <c r="B16" s="367" t="s">
        <v>112</v>
      </c>
      <c r="C16" s="368" t="s">
        <v>113</v>
      </c>
      <c r="D16" s="369" t="s">
        <v>138</v>
      </c>
      <c r="E16" s="370" t="s">
        <v>139</v>
      </c>
      <c r="F16" s="371"/>
      <c r="G16" s="371"/>
      <c r="H16" s="371"/>
      <c r="I16" s="369" t="s">
        <v>52</v>
      </c>
      <c r="J16" s="389">
        <v>0</v>
      </c>
      <c r="K16" s="389">
        <v>0</v>
      </c>
      <c r="L16" s="389">
        <v>0</v>
      </c>
      <c r="M16" s="389">
        <v>0</v>
      </c>
      <c r="N16" s="389">
        <v>1</v>
      </c>
      <c r="O16" s="389">
        <v>1</v>
      </c>
      <c r="P16" s="389">
        <v>1</v>
      </c>
      <c r="Q16" s="389">
        <v>0</v>
      </c>
      <c r="R16" s="390">
        <v>0</v>
      </c>
      <c r="S16" s="389">
        <f t="shared" si="0"/>
        <v>0</v>
      </c>
      <c r="T16" s="389">
        <f t="shared" si="1"/>
        <v>0</v>
      </c>
      <c r="U16" s="369" t="s">
        <v>52</v>
      </c>
      <c r="V16" s="371"/>
      <c r="W16" s="371"/>
      <c r="X16" s="391"/>
      <c r="Y16" s="371" t="s">
        <v>117</v>
      </c>
    </row>
    <row r="17" spans="1:25" s="270" customFormat="1" ht="15" customHeight="1" x14ac:dyDescent="0.25">
      <c r="A17" s="366" t="s">
        <v>140</v>
      </c>
      <c r="B17" s="367" t="s">
        <v>112</v>
      </c>
      <c r="C17" s="368" t="s">
        <v>113</v>
      </c>
      <c r="D17" s="369" t="s">
        <v>141</v>
      </c>
      <c r="E17" s="370" t="s">
        <v>142</v>
      </c>
      <c r="F17" s="371"/>
      <c r="G17" s="371"/>
      <c r="H17" s="371"/>
      <c r="I17" s="369" t="s">
        <v>143</v>
      </c>
      <c r="J17" s="389">
        <v>0</v>
      </c>
      <c r="K17" s="389">
        <v>0</v>
      </c>
      <c r="L17" s="389">
        <v>0</v>
      </c>
      <c r="M17" s="389">
        <v>0</v>
      </c>
      <c r="N17" s="389">
        <v>1</v>
      </c>
      <c r="O17" s="389">
        <v>1</v>
      </c>
      <c r="P17" s="389">
        <v>1</v>
      </c>
      <c r="Q17" s="389">
        <v>0</v>
      </c>
      <c r="R17" s="390">
        <v>0</v>
      </c>
      <c r="S17" s="389">
        <f t="shared" si="0"/>
        <v>0</v>
      </c>
      <c r="T17" s="389">
        <f t="shared" si="1"/>
        <v>0</v>
      </c>
      <c r="U17" s="369" t="s">
        <v>143</v>
      </c>
      <c r="V17" s="371"/>
      <c r="W17" s="371"/>
      <c r="X17" s="391"/>
      <c r="Y17" s="371" t="s">
        <v>117</v>
      </c>
    </row>
    <row r="18" spans="1:25" s="270" customFormat="1" ht="15" customHeight="1" x14ac:dyDescent="0.25">
      <c r="A18" s="366" t="s">
        <v>144</v>
      </c>
      <c r="B18" s="367" t="s">
        <v>145</v>
      </c>
      <c r="C18" s="368" t="s">
        <v>146</v>
      </c>
      <c r="D18" s="369" t="s">
        <v>147</v>
      </c>
      <c r="E18" s="370" t="s">
        <v>148</v>
      </c>
      <c r="F18" s="371"/>
      <c r="G18" s="371"/>
      <c r="H18" s="371"/>
      <c r="I18" s="369" t="s">
        <v>143</v>
      </c>
      <c r="J18" s="389">
        <v>0</v>
      </c>
      <c r="K18" s="389">
        <v>0</v>
      </c>
      <c r="L18" s="389">
        <v>0</v>
      </c>
      <c r="M18" s="389">
        <v>0</v>
      </c>
      <c r="N18" s="389">
        <v>1</v>
      </c>
      <c r="O18" s="389">
        <v>1</v>
      </c>
      <c r="P18" s="389">
        <v>1</v>
      </c>
      <c r="Q18" s="389">
        <v>0</v>
      </c>
      <c r="R18" s="390">
        <v>0</v>
      </c>
      <c r="S18" s="389">
        <f t="shared" si="0"/>
        <v>0</v>
      </c>
      <c r="T18" s="389">
        <f t="shared" si="1"/>
        <v>0</v>
      </c>
      <c r="U18" s="369" t="s">
        <v>143</v>
      </c>
      <c r="V18" s="371"/>
      <c r="W18" s="371"/>
      <c r="X18" s="391"/>
      <c r="Y18" s="371" t="s">
        <v>117</v>
      </c>
    </row>
    <row r="19" spans="1:25" s="270" customFormat="1" ht="15" customHeight="1" x14ac:dyDescent="0.25">
      <c r="A19" s="366" t="s">
        <v>149</v>
      </c>
      <c r="B19" s="367" t="s">
        <v>145</v>
      </c>
      <c r="C19" s="368" t="s">
        <v>146</v>
      </c>
      <c r="D19" s="369" t="s">
        <v>150</v>
      </c>
      <c r="E19" s="370" t="s">
        <v>151</v>
      </c>
      <c r="F19" s="371"/>
      <c r="G19" s="371"/>
      <c r="H19" s="371"/>
      <c r="I19" s="369" t="s">
        <v>143</v>
      </c>
      <c r="J19" s="389">
        <v>0</v>
      </c>
      <c r="K19" s="389">
        <v>0</v>
      </c>
      <c r="L19" s="389">
        <v>0</v>
      </c>
      <c r="M19" s="389">
        <v>0</v>
      </c>
      <c r="N19" s="389">
        <v>1</v>
      </c>
      <c r="O19" s="389">
        <v>1</v>
      </c>
      <c r="P19" s="389">
        <v>1</v>
      </c>
      <c r="Q19" s="389">
        <v>0</v>
      </c>
      <c r="R19" s="390">
        <v>0</v>
      </c>
      <c r="S19" s="389">
        <f t="shared" si="0"/>
        <v>0</v>
      </c>
      <c r="T19" s="389">
        <f t="shared" si="1"/>
        <v>0</v>
      </c>
      <c r="U19" s="369" t="s">
        <v>143</v>
      </c>
      <c r="V19" s="371"/>
      <c r="W19" s="371"/>
      <c r="X19" s="391"/>
      <c r="Y19" s="371" t="s">
        <v>117</v>
      </c>
    </row>
    <row r="20" spans="1:25" s="270" customFormat="1" ht="15" customHeight="1" x14ac:dyDescent="0.25">
      <c r="A20" s="366" t="s">
        <v>152</v>
      </c>
      <c r="B20" s="367" t="s">
        <v>145</v>
      </c>
      <c r="C20" s="368" t="s">
        <v>146</v>
      </c>
      <c r="D20" s="369" t="s">
        <v>153</v>
      </c>
      <c r="E20" s="370" t="s">
        <v>154</v>
      </c>
      <c r="F20" s="371"/>
      <c r="G20" s="371"/>
      <c r="H20" s="371"/>
      <c r="I20" s="369" t="s">
        <v>143</v>
      </c>
      <c r="J20" s="389">
        <v>0</v>
      </c>
      <c r="K20" s="389">
        <v>0</v>
      </c>
      <c r="L20" s="389">
        <v>0</v>
      </c>
      <c r="M20" s="389">
        <v>0</v>
      </c>
      <c r="N20" s="389">
        <v>1</v>
      </c>
      <c r="O20" s="389">
        <v>1</v>
      </c>
      <c r="P20" s="389">
        <v>1</v>
      </c>
      <c r="Q20" s="389">
        <v>0</v>
      </c>
      <c r="R20" s="390">
        <v>0</v>
      </c>
      <c r="S20" s="389">
        <f t="shared" si="0"/>
        <v>0</v>
      </c>
      <c r="T20" s="389">
        <f t="shared" si="1"/>
        <v>0</v>
      </c>
      <c r="U20" s="369" t="s">
        <v>143</v>
      </c>
      <c r="V20" s="371"/>
      <c r="W20" s="371"/>
      <c r="X20" s="391"/>
      <c r="Y20" s="371" t="s">
        <v>117</v>
      </c>
    </row>
    <row r="21" spans="1:25" s="270" customFormat="1" ht="15" customHeight="1" x14ac:dyDescent="0.25">
      <c r="A21" s="366" t="s">
        <v>155</v>
      </c>
      <c r="B21" s="367" t="s">
        <v>145</v>
      </c>
      <c r="C21" s="368" t="s">
        <v>146</v>
      </c>
      <c r="D21" s="369" t="s">
        <v>156</v>
      </c>
      <c r="E21" s="370" t="s">
        <v>157</v>
      </c>
      <c r="F21" s="371"/>
      <c r="G21" s="371"/>
      <c r="H21" s="371"/>
      <c r="I21" s="369" t="s">
        <v>52</v>
      </c>
      <c r="J21" s="389">
        <v>0</v>
      </c>
      <c r="K21" s="389">
        <v>0</v>
      </c>
      <c r="L21" s="389">
        <v>0</v>
      </c>
      <c r="M21" s="389">
        <v>0</v>
      </c>
      <c r="N21" s="389">
        <v>1</v>
      </c>
      <c r="O21" s="389">
        <v>1</v>
      </c>
      <c r="P21" s="389">
        <v>1</v>
      </c>
      <c r="Q21" s="389">
        <v>0</v>
      </c>
      <c r="R21" s="390">
        <v>0</v>
      </c>
      <c r="S21" s="389">
        <f t="shared" si="0"/>
        <v>0</v>
      </c>
      <c r="T21" s="389">
        <f t="shared" si="1"/>
        <v>0</v>
      </c>
      <c r="U21" s="369" t="s">
        <v>52</v>
      </c>
      <c r="V21" s="371"/>
      <c r="W21" s="371"/>
      <c r="X21" s="391"/>
      <c r="Y21" s="371" t="s">
        <v>117</v>
      </c>
    </row>
    <row r="22" spans="1:25" s="270" customFormat="1" ht="15" customHeight="1" x14ac:dyDescent="0.25">
      <c r="A22" s="366" t="s">
        <v>158</v>
      </c>
      <c r="B22" s="367" t="s">
        <v>145</v>
      </c>
      <c r="C22" s="368" t="s">
        <v>159</v>
      </c>
      <c r="D22" s="369" t="s">
        <v>160</v>
      </c>
      <c r="E22" s="370" t="s">
        <v>161</v>
      </c>
      <c r="F22" s="371"/>
      <c r="G22" s="371"/>
      <c r="H22" s="371"/>
      <c r="I22" s="369" t="s">
        <v>143</v>
      </c>
      <c r="J22" s="389">
        <v>0</v>
      </c>
      <c r="K22" s="389">
        <v>0</v>
      </c>
      <c r="L22" s="389">
        <v>0</v>
      </c>
      <c r="M22" s="389">
        <v>0</v>
      </c>
      <c r="N22" s="389">
        <v>1</v>
      </c>
      <c r="O22" s="389">
        <v>1</v>
      </c>
      <c r="P22" s="389">
        <v>1</v>
      </c>
      <c r="Q22" s="389">
        <v>0</v>
      </c>
      <c r="R22" s="390">
        <v>0</v>
      </c>
      <c r="S22" s="389">
        <f t="shared" si="0"/>
        <v>0</v>
      </c>
      <c r="T22" s="389">
        <f t="shared" si="1"/>
        <v>0</v>
      </c>
      <c r="U22" s="369" t="s">
        <v>143</v>
      </c>
      <c r="V22" s="371"/>
      <c r="W22" s="371"/>
      <c r="X22" s="391"/>
      <c r="Y22" s="371" t="s">
        <v>117</v>
      </c>
    </row>
    <row r="23" spans="1:25" s="270" customFormat="1" ht="15" customHeight="1" x14ac:dyDescent="0.25">
      <c r="A23" s="366" t="s">
        <v>162</v>
      </c>
      <c r="B23" s="367" t="s">
        <v>145</v>
      </c>
      <c r="C23" s="368" t="s">
        <v>159</v>
      </c>
      <c r="D23" s="369" t="s">
        <v>163</v>
      </c>
      <c r="E23" s="370" t="s">
        <v>164</v>
      </c>
      <c r="F23" s="371"/>
      <c r="G23" s="371"/>
      <c r="H23" s="371"/>
      <c r="I23" s="369" t="s">
        <v>143</v>
      </c>
      <c r="J23" s="389">
        <v>0</v>
      </c>
      <c r="K23" s="389">
        <v>0</v>
      </c>
      <c r="L23" s="389">
        <v>0</v>
      </c>
      <c r="M23" s="389">
        <v>0</v>
      </c>
      <c r="N23" s="389">
        <v>1</v>
      </c>
      <c r="O23" s="389">
        <v>1</v>
      </c>
      <c r="P23" s="389">
        <v>1</v>
      </c>
      <c r="Q23" s="389">
        <v>0</v>
      </c>
      <c r="R23" s="390">
        <v>0</v>
      </c>
      <c r="S23" s="389">
        <f t="shared" si="0"/>
        <v>0</v>
      </c>
      <c r="T23" s="389">
        <f t="shared" si="1"/>
        <v>0</v>
      </c>
      <c r="U23" s="369" t="s">
        <v>143</v>
      </c>
      <c r="V23" s="371"/>
      <c r="W23" s="371"/>
      <c r="X23" s="391"/>
      <c r="Y23" s="371" t="s">
        <v>117</v>
      </c>
    </row>
    <row r="24" spans="1:25" s="270" customFormat="1" ht="15" customHeight="1" x14ac:dyDescent="0.25">
      <c r="A24" s="366" t="s">
        <v>165</v>
      </c>
      <c r="B24" s="367" t="s">
        <v>145</v>
      </c>
      <c r="C24" s="368" t="s">
        <v>159</v>
      </c>
      <c r="D24" s="369" t="s">
        <v>166</v>
      </c>
      <c r="E24" s="370" t="s">
        <v>167</v>
      </c>
      <c r="F24" s="371"/>
      <c r="G24" s="371"/>
      <c r="H24" s="371"/>
      <c r="I24" s="369" t="s">
        <v>143</v>
      </c>
      <c r="J24" s="389">
        <v>0</v>
      </c>
      <c r="K24" s="389">
        <v>0</v>
      </c>
      <c r="L24" s="389">
        <v>0</v>
      </c>
      <c r="M24" s="389">
        <v>0</v>
      </c>
      <c r="N24" s="389">
        <v>1</v>
      </c>
      <c r="O24" s="389">
        <v>1</v>
      </c>
      <c r="P24" s="389">
        <v>1</v>
      </c>
      <c r="Q24" s="389">
        <v>0</v>
      </c>
      <c r="R24" s="390">
        <v>0</v>
      </c>
      <c r="S24" s="389">
        <f t="shared" si="0"/>
        <v>0</v>
      </c>
      <c r="T24" s="389">
        <f t="shared" si="1"/>
        <v>0</v>
      </c>
      <c r="U24" s="369" t="s">
        <v>143</v>
      </c>
      <c r="V24" s="371"/>
      <c r="W24" s="371"/>
      <c r="X24" s="391"/>
      <c r="Y24" s="371" t="s">
        <v>117</v>
      </c>
    </row>
    <row r="25" spans="1:25" s="270" customFormat="1" ht="15" customHeight="1" x14ac:dyDescent="0.25">
      <c r="A25" s="366" t="s">
        <v>168</v>
      </c>
      <c r="B25" s="367" t="s">
        <v>145</v>
      </c>
      <c r="C25" s="368" t="s">
        <v>159</v>
      </c>
      <c r="D25" s="369" t="s">
        <v>169</v>
      </c>
      <c r="E25" s="370" t="s">
        <v>170</v>
      </c>
      <c r="F25" s="371"/>
      <c r="G25" s="371"/>
      <c r="H25" s="371"/>
      <c r="I25" s="369" t="s">
        <v>143</v>
      </c>
      <c r="J25" s="389">
        <v>0</v>
      </c>
      <c r="K25" s="389">
        <v>0</v>
      </c>
      <c r="L25" s="389">
        <v>0</v>
      </c>
      <c r="M25" s="389">
        <v>0</v>
      </c>
      <c r="N25" s="389">
        <v>1</v>
      </c>
      <c r="O25" s="389">
        <v>1</v>
      </c>
      <c r="P25" s="389">
        <v>1</v>
      </c>
      <c r="Q25" s="389">
        <v>0</v>
      </c>
      <c r="R25" s="390">
        <v>0</v>
      </c>
      <c r="S25" s="389">
        <f t="shared" si="0"/>
        <v>0</v>
      </c>
      <c r="T25" s="389">
        <f t="shared" si="1"/>
        <v>0</v>
      </c>
      <c r="U25" s="369" t="s">
        <v>143</v>
      </c>
      <c r="V25" s="371"/>
      <c r="W25" s="371"/>
      <c r="X25" s="391"/>
      <c r="Y25" s="371" t="s">
        <v>117</v>
      </c>
    </row>
    <row r="26" spans="1:25" s="270" customFormat="1" ht="15" customHeight="1" x14ac:dyDescent="0.25">
      <c r="A26" s="366" t="s">
        <v>171</v>
      </c>
      <c r="B26" s="367" t="s">
        <v>145</v>
      </c>
      <c r="C26" s="368" t="s">
        <v>172</v>
      </c>
      <c r="D26" s="369" t="s">
        <v>173</v>
      </c>
      <c r="E26" s="370" t="s">
        <v>174</v>
      </c>
      <c r="F26" s="371"/>
      <c r="G26" s="371"/>
      <c r="H26" s="371"/>
      <c r="I26" s="369" t="s">
        <v>143</v>
      </c>
      <c r="J26" s="389">
        <v>0</v>
      </c>
      <c r="K26" s="389">
        <v>0</v>
      </c>
      <c r="L26" s="389">
        <v>0</v>
      </c>
      <c r="M26" s="389">
        <v>0</v>
      </c>
      <c r="N26" s="389">
        <v>1</v>
      </c>
      <c r="O26" s="389">
        <v>1</v>
      </c>
      <c r="P26" s="389">
        <v>1</v>
      </c>
      <c r="Q26" s="389">
        <v>0</v>
      </c>
      <c r="R26" s="390">
        <v>0</v>
      </c>
      <c r="S26" s="389">
        <f t="shared" si="0"/>
        <v>0</v>
      </c>
      <c r="T26" s="389">
        <f t="shared" si="1"/>
        <v>0</v>
      </c>
      <c r="U26" s="369" t="s">
        <v>143</v>
      </c>
      <c r="V26" s="371"/>
      <c r="W26" s="371"/>
      <c r="X26" s="391"/>
      <c r="Y26" s="371" t="s">
        <v>117</v>
      </c>
    </row>
    <row r="27" spans="1:25" s="270" customFormat="1" ht="15" customHeight="1" x14ac:dyDescent="0.25">
      <c r="A27" s="366" t="s">
        <v>175</v>
      </c>
      <c r="B27" s="367" t="s">
        <v>145</v>
      </c>
      <c r="C27" s="368" t="s">
        <v>172</v>
      </c>
      <c r="D27" s="369" t="s">
        <v>176</v>
      </c>
      <c r="E27" s="370" t="s">
        <v>177</v>
      </c>
      <c r="F27" s="371"/>
      <c r="G27" s="371"/>
      <c r="H27" s="371"/>
      <c r="I27" s="369" t="s">
        <v>143</v>
      </c>
      <c r="J27" s="389">
        <v>0</v>
      </c>
      <c r="K27" s="389">
        <v>0</v>
      </c>
      <c r="L27" s="389">
        <v>0</v>
      </c>
      <c r="M27" s="389">
        <v>0</v>
      </c>
      <c r="N27" s="389">
        <v>1</v>
      </c>
      <c r="O27" s="389">
        <v>1</v>
      </c>
      <c r="P27" s="389">
        <v>1</v>
      </c>
      <c r="Q27" s="389">
        <v>0</v>
      </c>
      <c r="R27" s="390">
        <v>0</v>
      </c>
      <c r="S27" s="389">
        <f t="shared" si="0"/>
        <v>0</v>
      </c>
      <c r="T27" s="389">
        <f t="shared" si="1"/>
        <v>0</v>
      </c>
      <c r="U27" s="369" t="s">
        <v>143</v>
      </c>
      <c r="V27" s="371"/>
      <c r="W27" s="371"/>
      <c r="X27" s="391"/>
      <c r="Y27" s="371" t="s">
        <v>117</v>
      </c>
    </row>
    <row r="28" spans="1:25" s="270" customFormat="1" ht="15" customHeight="1" x14ac:dyDescent="0.25">
      <c r="A28" s="366" t="s">
        <v>178</v>
      </c>
      <c r="B28" s="367" t="s">
        <v>145</v>
      </c>
      <c r="C28" s="368" t="s">
        <v>172</v>
      </c>
      <c r="D28" s="369" t="s">
        <v>179</v>
      </c>
      <c r="E28" s="370" t="s">
        <v>180</v>
      </c>
      <c r="F28" s="371"/>
      <c r="G28" s="371"/>
      <c r="H28" s="371"/>
      <c r="I28" s="369" t="s">
        <v>143</v>
      </c>
      <c r="J28" s="389">
        <v>0</v>
      </c>
      <c r="K28" s="389">
        <v>0</v>
      </c>
      <c r="L28" s="389">
        <v>0</v>
      </c>
      <c r="M28" s="389">
        <v>0</v>
      </c>
      <c r="N28" s="389">
        <v>1</v>
      </c>
      <c r="O28" s="389">
        <v>1</v>
      </c>
      <c r="P28" s="389">
        <v>1</v>
      </c>
      <c r="Q28" s="389">
        <v>0</v>
      </c>
      <c r="R28" s="390">
        <v>0</v>
      </c>
      <c r="S28" s="389">
        <f t="shared" si="0"/>
        <v>0</v>
      </c>
      <c r="T28" s="389">
        <f t="shared" si="1"/>
        <v>0</v>
      </c>
      <c r="U28" s="369" t="s">
        <v>143</v>
      </c>
      <c r="V28" s="371"/>
      <c r="W28" s="371"/>
      <c r="X28" s="391"/>
      <c r="Y28" s="371" t="s">
        <v>117</v>
      </c>
    </row>
    <row r="29" spans="1:25" s="270" customFormat="1" ht="15" customHeight="1" x14ac:dyDescent="0.25">
      <c r="A29" s="366" t="s">
        <v>181</v>
      </c>
      <c r="B29" s="367" t="s">
        <v>182</v>
      </c>
      <c r="C29" s="368" t="s">
        <v>183</v>
      </c>
      <c r="D29" s="369" t="s">
        <v>184</v>
      </c>
      <c r="E29" s="370" t="s">
        <v>185</v>
      </c>
      <c r="F29" s="371"/>
      <c r="G29" s="371"/>
      <c r="H29" s="371"/>
      <c r="I29" s="369" t="s">
        <v>143</v>
      </c>
      <c r="J29" s="389">
        <v>0</v>
      </c>
      <c r="K29" s="389">
        <v>0</v>
      </c>
      <c r="L29" s="389">
        <v>0</v>
      </c>
      <c r="M29" s="389">
        <v>0</v>
      </c>
      <c r="N29" s="389">
        <v>1</v>
      </c>
      <c r="O29" s="389">
        <v>1</v>
      </c>
      <c r="P29" s="389">
        <v>1</v>
      </c>
      <c r="Q29" s="389">
        <v>0</v>
      </c>
      <c r="R29" s="390">
        <v>0</v>
      </c>
      <c r="S29" s="389">
        <f t="shared" si="0"/>
        <v>0</v>
      </c>
      <c r="T29" s="389">
        <f t="shared" si="1"/>
        <v>0</v>
      </c>
      <c r="U29" s="369" t="s">
        <v>143</v>
      </c>
      <c r="V29" s="371"/>
      <c r="W29" s="371"/>
      <c r="X29" s="391"/>
      <c r="Y29" s="371" t="s">
        <v>117</v>
      </c>
    </row>
    <row r="30" spans="1:25" s="270" customFormat="1" ht="15" customHeight="1" x14ac:dyDescent="0.25">
      <c r="A30" s="366" t="s">
        <v>186</v>
      </c>
      <c r="B30" s="367" t="s">
        <v>182</v>
      </c>
      <c r="C30" s="368" t="s">
        <v>183</v>
      </c>
      <c r="D30" s="369" t="s">
        <v>187</v>
      </c>
      <c r="E30" s="370" t="s">
        <v>188</v>
      </c>
      <c r="F30" s="371"/>
      <c r="G30" s="371"/>
      <c r="H30" s="371"/>
      <c r="I30" s="369" t="s">
        <v>143</v>
      </c>
      <c r="J30" s="389">
        <v>0</v>
      </c>
      <c r="K30" s="389">
        <v>0</v>
      </c>
      <c r="L30" s="389">
        <v>0</v>
      </c>
      <c r="M30" s="389">
        <v>0</v>
      </c>
      <c r="N30" s="389">
        <v>1</v>
      </c>
      <c r="O30" s="389">
        <v>1</v>
      </c>
      <c r="P30" s="389">
        <v>1</v>
      </c>
      <c r="Q30" s="389">
        <v>0</v>
      </c>
      <c r="R30" s="390">
        <v>0</v>
      </c>
      <c r="S30" s="389">
        <f t="shared" si="0"/>
        <v>0</v>
      </c>
      <c r="T30" s="389">
        <f t="shared" si="1"/>
        <v>0</v>
      </c>
      <c r="U30" s="369" t="s">
        <v>143</v>
      </c>
      <c r="V30" s="371"/>
      <c r="W30" s="371"/>
      <c r="X30" s="391"/>
      <c r="Y30" s="371" t="s">
        <v>117</v>
      </c>
    </row>
    <row r="31" spans="1:25" s="270" customFormat="1" ht="15" customHeight="1" x14ac:dyDescent="0.25">
      <c r="A31" s="366" t="s">
        <v>189</v>
      </c>
      <c r="B31" s="367" t="s">
        <v>182</v>
      </c>
      <c r="C31" s="368" t="s">
        <v>183</v>
      </c>
      <c r="D31" s="369" t="s">
        <v>190</v>
      </c>
      <c r="E31" s="370" t="s">
        <v>191</v>
      </c>
      <c r="F31" s="371"/>
      <c r="G31" s="371"/>
      <c r="H31" s="371"/>
      <c r="I31" s="369" t="s">
        <v>143</v>
      </c>
      <c r="J31" s="389">
        <v>0</v>
      </c>
      <c r="K31" s="389">
        <v>0</v>
      </c>
      <c r="L31" s="389">
        <v>0</v>
      </c>
      <c r="M31" s="389">
        <v>0</v>
      </c>
      <c r="N31" s="389">
        <v>1</v>
      </c>
      <c r="O31" s="389">
        <v>1</v>
      </c>
      <c r="P31" s="389">
        <v>1</v>
      </c>
      <c r="Q31" s="389">
        <v>0</v>
      </c>
      <c r="R31" s="390">
        <v>0</v>
      </c>
      <c r="S31" s="389">
        <f t="shared" si="0"/>
        <v>0</v>
      </c>
      <c r="T31" s="389">
        <f t="shared" si="1"/>
        <v>0</v>
      </c>
      <c r="U31" s="369" t="s">
        <v>143</v>
      </c>
      <c r="V31" s="371"/>
      <c r="W31" s="371"/>
      <c r="X31" s="391"/>
      <c r="Y31" s="371" t="s">
        <v>117</v>
      </c>
    </row>
    <row r="32" spans="1:25" s="270" customFormat="1" ht="15" customHeight="1" x14ac:dyDescent="0.25">
      <c r="A32" s="366" t="s">
        <v>192</v>
      </c>
      <c r="B32" s="367" t="s">
        <v>182</v>
      </c>
      <c r="C32" s="368" t="s">
        <v>183</v>
      </c>
      <c r="D32" s="369" t="s">
        <v>193</v>
      </c>
      <c r="E32" s="370" t="s">
        <v>194</v>
      </c>
      <c r="F32" s="371"/>
      <c r="G32" s="371"/>
      <c r="H32" s="371"/>
      <c r="I32" s="369" t="s">
        <v>143</v>
      </c>
      <c r="J32" s="389">
        <v>0</v>
      </c>
      <c r="K32" s="389">
        <v>0</v>
      </c>
      <c r="L32" s="389">
        <v>0</v>
      </c>
      <c r="M32" s="389">
        <v>0</v>
      </c>
      <c r="N32" s="389">
        <v>1</v>
      </c>
      <c r="O32" s="389">
        <v>1</v>
      </c>
      <c r="P32" s="389">
        <v>1</v>
      </c>
      <c r="Q32" s="389">
        <v>0</v>
      </c>
      <c r="R32" s="390">
        <v>0</v>
      </c>
      <c r="S32" s="389">
        <f t="shared" si="0"/>
        <v>0</v>
      </c>
      <c r="T32" s="389">
        <f t="shared" si="1"/>
        <v>0</v>
      </c>
      <c r="U32" s="369" t="s">
        <v>143</v>
      </c>
      <c r="V32" s="371"/>
      <c r="W32" s="371"/>
      <c r="X32" s="391"/>
      <c r="Y32" s="371" t="s">
        <v>117</v>
      </c>
    </row>
    <row r="33" spans="1:25" s="270" customFormat="1" ht="15" customHeight="1" x14ac:dyDescent="0.25">
      <c r="A33" s="366" t="s">
        <v>195</v>
      </c>
      <c r="B33" s="367" t="s">
        <v>182</v>
      </c>
      <c r="C33" s="368" t="s">
        <v>183</v>
      </c>
      <c r="D33" s="369" t="s">
        <v>196</v>
      </c>
      <c r="E33" s="370" t="s">
        <v>197</v>
      </c>
      <c r="F33" s="371"/>
      <c r="G33" s="371"/>
      <c r="H33" s="371"/>
      <c r="I33" s="369" t="s">
        <v>143</v>
      </c>
      <c r="J33" s="389">
        <v>0</v>
      </c>
      <c r="K33" s="389">
        <v>0</v>
      </c>
      <c r="L33" s="389">
        <v>0</v>
      </c>
      <c r="M33" s="389">
        <v>0</v>
      </c>
      <c r="N33" s="389">
        <v>1</v>
      </c>
      <c r="O33" s="389">
        <v>1</v>
      </c>
      <c r="P33" s="389">
        <v>1</v>
      </c>
      <c r="Q33" s="389">
        <v>0</v>
      </c>
      <c r="R33" s="390">
        <v>0</v>
      </c>
      <c r="S33" s="389">
        <f t="shared" si="0"/>
        <v>0</v>
      </c>
      <c r="T33" s="389">
        <f t="shared" si="1"/>
        <v>0</v>
      </c>
      <c r="U33" s="369" t="s">
        <v>143</v>
      </c>
      <c r="V33" s="371"/>
      <c r="W33" s="371"/>
      <c r="X33" s="391"/>
      <c r="Y33" s="371" t="s">
        <v>117</v>
      </c>
    </row>
    <row r="34" spans="1:25" s="270" customFormat="1" ht="15" customHeight="1" x14ac:dyDescent="0.25">
      <c r="A34" s="366" t="s">
        <v>198</v>
      </c>
      <c r="B34" s="367" t="s">
        <v>182</v>
      </c>
      <c r="C34" s="368" t="s">
        <v>199</v>
      </c>
      <c r="D34" s="369" t="s">
        <v>200</v>
      </c>
      <c r="E34" s="370" t="s">
        <v>201</v>
      </c>
      <c r="F34" s="371"/>
      <c r="G34" s="371"/>
      <c r="H34" s="371"/>
      <c r="I34" s="369" t="s">
        <v>202</v>
      </c>
      <c r="J34" s="389">
        <v>0</v>
      </c>
      <c r="K34" s="389">
        <v>0</v>
      </c>
      <c r="L34" s="389">
        <v>0</v>
      </c>
      <c r="M34" s="389">
        <v>0</v>
      </c>
      <c r="N34" s="389">
        <v>1</v>
      </c>
      <c r="O34" s="389">
        <v>1</v>
      </c>
      <c r="P34" s="389">
        <v>1</v>
      </c>
      <c r="Q34" s="389">
        <v>0</v>
      </c>
      <c r="R34" s="390">
        <v>0</v>
      </c>
      <c r="S34" s="389">
        <f t="shared" si="0"/>
        <v>0</v>
      </c>
      <c r="T34" s="389">
        <f t="shared" si="1"/>
        <v>0</v>
      </c>
      <c r="U34" s="369" t="s">
        <v>202</v>
      </c>
      <c r="V34" s="371"/>
      <c r="W34" s="371"/>
      <c r="X34" s="391"/>
      <c r="Y34" s="371" t="s">
        <v>117</v>
      </c>
    </row>
    <row r="35" spans="1:25" s="270" customFormat="1" ht="15" customHeight="1" x14ac:dyDescent="0.25">
      <c r="A35" s="366" t="s">
        <v>203</v>
      </c>
      <c r="B35" s="367" t="s">
        <v>182</v>
      </c>
      <c r="C35" s="368" t="s">
        <v>204</v>
      </c>
      <c r="D35" s="369" t="s">
        <v>205</v>
      </c>
      <c r="E35" s="370" t="s">
        <v>206</v>
      </c>
      <c r="F35" s="371"/>
      <c r="G35" s="371"/>
      <c r="H35" s="371"/>
      <c r="I35" s="369" t="s">
        <v>52</v>
      </c>
      <c r="J35" s="389">
        <v>0</v>
      </c>
      <c r="K35" s="389">
        <v>0</v>
      </c>
      <c r="L35" s="389">
        <v>0</v>
      </c>
      <c r="M35" s="389">
        <v>0</v>
      </c>
      <c r="N35" s="389">
        <v>1</v>
      </c>
      <c r="O35" s="389">
        <v>1</v>
      </c>
      <c r="P35" s="389">
        <v>1</v>
      </c>
      <c r="Q35" s="389">
        <v>0</v>
      </c>
      <c r="R35" s="390">
        <v>0</v>
      </c>
      <c r="S35" s="389">
        <f t="shared" si="0"/>
        <v>0</v>
      </c>
      <c r="T35" s="389">
        <f t="shared" si="1"/>
        <v>0</v>
      </c>
      <c r="U35" s="369" t="s">
        <v>52</v>
      </c>
      <c r="V35" s="371"/>
      <c r="W35" s="371"/>
      <c r="X35" s="391"/>
      <c r="Y35" s="371" t="s">
        <v>117</v>
      </c>
    </row>
    <row r="36" spans="1:25" s="270" customFormat="1" ht="15" customHeight="1" x14ac:dyDescent="0.25">
      <c r="A36" s="366" t="s">
        <v>207</v>
      </c>
      <c r="B36" s="367" t="s">
        <v>208</v>
      </c>
      <c r="C36" s="368" t="s">
        <v>183</v>
      </c>
      <c r="D36" s="369" t="s">
        <v>209</v>
      </c>
      <c r="E36" s="370" t="s">
        <v>210</v>
      </c>
      <c r="F36" s="371"/>
      <c r="G36" s="371"/>
      <c r="H36" s="371"/>
      <c r="I36" s="369" t="s">
        <v>143</v>
      </c>
      <c r="J36" s="389">
        <v>0</v>
      </c>
      <c r="K36" s="389">
        <v>0</v>
      </c>
      <c r="L36" s="389">
        <v>0</v>
      </c>
      <c r="M36" s="389">
        <v>0</v>
      </c>
      <c r="N36" s="389">
        <v>1</v>
      </c>
      <c r="O36" s="389">
        <v>1</v>
      </c>
      <c r="P36" s="389">
        <v>1</v>
      </c>
      <c r="Q36" s="389">
        <v>0</v>
      </c>
      <c r="R36" s="390">
        <v>0</v>
      </c>
      <c r="S36" s="389">
        <f t="shared" si="0"/>
        <v>0</v>
      </c>
      <c r="T36" s="389">
        <f t="shared" si="1"/>
        <v>0</v>
      </c>
      <c r="U36" s="369" t="s">
        <v>143</v>
      </c>
      <c r="V36" s="371"/>
      <c r="W36" s="371"/>
      <c r="X36" s="391"/>
      <c r="Y36" s="371" t="s">
        <v>117</v>
      </c>
    </row>
    <row r="37" spans="1:25" s="270" customFormat="1" ht="15" customHeight="1" x14ac:dyDescent="0.25">
      <c r="A37" s="366" t="s">
        <v>211</v>
      </c>
      <c r="B37" s="367" t="s">
        <v>208</v>
      </c>
      <c r="C37" s="368" t="s">
        <v>183</v>
      </c>
      <c r="D37" s="369" t="s">
        <v>212</v>
      </c>
      <c r="E37" s="370" t="s">
        <v>213</v>
      </c>
      <c r="F37" s="371"/>
      <c r="G37" s="371"/>
      <c r="H37" s="371"/>
      <c r="I37" s="369" t="s">
        <v>143</v>
      </c>
      <c r="J37" s="389">
        <v>0</v>
      </c>
      <c r="K37" s="389">
        <v>0</v>
      </c>
      <c r="L37" s="389">
        <v>0</v>
      </c>
      <c r="M37" s="389">
        <v>0</v>
      </c>
      <c r="N37" s="389">
        <v>1</v>
      </c>
      <c r="O37" s="389">
        <v>1</v>
      </c>
      <c r="P37" s="389">
        <v>1</v>
      </c>
      <c r="Q37" s="389">
        <v>0</v>
      </c>
      <c r="R37" s="390">
        <v>0</v>
      </c>
      <c r="S37" s="389">
        <f t="shared" si="0"/>
        <v>0</v>
      </c>
      <c r="T37" s="389">
        <f t="shared" si="1"/>
        <v>0</v>
      </c>
      <c r="U37" s="369" t="s">
        <v>143</v>
      </c>
      <c r="V37" s="371"/>
      <c r="W37" s="371"/>
      <c r="X37" s="391"/>
      <c r="Y37" s="371" t="s">
        <v>117</v>
      </c>
    </row>
    <row r="38" spans="1:25" s="270" customFormat="1" ht="15" customHeight="1" x14ac:dyDescent="0.25">
      <c r="A38" s="366" t="s">
        <v>214</v>
      </c>
      <c r="B38" s="367" t="s">
        <v>208</v>
      </c>
      <c r="C38" s="368" t="s">
        <v>183</v>
      </c>
      <c r="D38" s="369" t="s">
        <v>215</v>
      </c>
      <c r="E38" s="370" t="s">
        <v>216</v>
      </c>
      <c r="F38" s="371"/>
      <c r="G38" s="371"/>
      <c r="H38" s="371"/>
      <c r="I38" s="369" t="s">
        <v>143</v>
      </c>
      <c r="J38" s="389">
        <v>0</v>
      </c>
      <c r="K38" s="389">
        <v>0</v>
      </c>
      <c r="L38" s="389">
        <v>0</v>
      </c>
      <c r="M38" s="389">
        <v>0</v>
      </c>
      <c r="N38" s="389">
        <v>1</v>
      </c>
      <c r="O38" s="389">
        <v>1</v>
      </c>
      <c r="P38" s="389">
        <v>1</v>
      </c>
      <c r="Q38" s="389">
        <v>0</v>
      </c>
      <c r="R38" s="390">
        <v>0</v>
      </c>
      <c r="S38" s="389">
        <f t="shared" si="0"/>
        <v>0</v>
      </c>
      <c r="T38" s="389">
        <f t="shared" si="1"/>
        <v>0</v>
      </c>
      <c r="U38" s="369" t="s">
        <v>143</v>
      </c>
      <c r="V38" s="371"/>
      <c r="W38" s="371"/>
      <c r="X38" s="391"/>
      <c r="Y38" s="371" t="s">
        <v>117</v>
      </c>
    </row>
    <row r="39" spans="1:25" s="270" customFormat="1" ht="15" customHeight="1" x14ac:dyDescent="0.25">
      <c r="A39" s="366" t="s">
        <v>217</v>
      </c>
      <c r="B39" s="367" t="s">
        <v>208</v>
      </c>
      <c r="C39" s="368" t="s">
        <v>183</v>
      </c>
      <c r="D39" s="369" t="s">
        <v>218</v>
      </c>
      <c r="E39" s="370" t="s">
        <v>219</v>
      </c>
      <c r="F39" s="371"/>
      <c r="G39" s="371"/>
      <c r="H39" s="371"/>
      <c r="I39" s="369" t="s">
        <v>143</v>
      </c>
      <c r="J39" s="389">
        <v>0</v>
      </c>
      <c r="K39" s="389">
        <v>0</v>
      </c>
      <c r="L39" s="389">
        <v>0</v>
      </c>
      <c r="M39" s="389">
        <v>0</v>
      </c>
      <c r="N39" s="389">
        <v>1</v>
      </c>
      <c r="O39" s="389">
        <v>1</v>
      </c>
      <c r="P39" s="389">
        <v>1</v>
      </c>
      <c r="Q39" s="389">
        <v>0</v>
      </c>
      <c r="R39" s="390">
        <v>0</v>
      </c>
      <c r="S39" s="389">
        <f t="shared" si="0"/>
        <v>0</v>
      </c>
      <c r="T39" s="389">
        <f t="shared" si="1"/>
        <v>0</v>
      </c>
      <c r="U39" s="369" t="s">
        <v>143</v>
      </c>
      <c r="V39" s="371"/>
      <c r="W39" s="371"/>
      <c r="X39" s="391"/>
      <c r="Y39" s="371" t="s">
        <v>117</v>
      </c>
    </row>
    <row r="40" spans="1:25" s="270" customFormat="1" ht="15" customHeight="1" x14ac:dyDescent="0.25">
      <c r="A40" s="366" t="s">
        <v>220</v>
      </c>
      <c r="B40" s="367" t="s">
        <v>208</v>
      </c>
      <c r="C40" s="368" t="s">
        <v>183</v>
      </c>
      <c r="D40" s="369" t="s">
        <v>221</v>
      </c>
      <c r="E40" s="370" t="s">
        <v>222</v>
      </c>
      <c r="F40" s="371"/>
      <c r="G40" s="371"/>
      <c r="H40" s="371"/>
      <c r="I40" s="369" t="s">
        <v>143</v>
      </c>
      <c r="J40" s="389">
        <v>0</v>
      </c>
      <c r="K40" s="389">
        <v>0</v>
      </c>
      <c r="L40" s="389">
        <v>0</v>
      </c>
      <c r="M40" s="389">
        <v>0</v>
      </c>
      <c r="N40" s="389">
        <v>1</v>
      </c>
      <c r="O40" s="389">
        <v>1</v>
      </c>
      <c r="P40" s="389">
        <v>1</v>
      </c>
      <c r="Q40" s="389">
        <v>0</v>
      </c>
      <c r="R40" s="390">
        <v>0</v>
      </c>
      <c r="S40" s="389">
        <f t="shared" si="0"/>
        <v>0</v>
      </c>
      <c r="T40" s="389">
        <f t="shared" si="1"/>
        <v>0</v>
      </c>
      <c r="U40" s="369" t="s">
        <v>143</v>
      </c>
      <c r="V40" s="371"/>
      <c r="W40" s="371"/>
      <c r="X40" s="391"/>
      <c r="Y40" s="371" t="s">
        <v>117</v>
      </c>
    </row>
    <row r="41" spans="1:25" s="270" customFormat="1" ht="15" customHeight="1" x14ac:dyDescent="0.25">
      <c r="A41" s="366" t="s">
        <v>223</v>
      </c>
      <c r="B41" s="367" t="s">
        <v>208</v>
      </c>
      <c r="C41" s="368" t="s">
        <v>199</v>
      </c>
      <c r="D41" s="369" t="s">
        <v>224</v>
      </c>
      <c r="E41" s="370" t="s">
        <v>225</v>
      </c>
      <c r="F41" s="371"/>
      <c r="G41" s="371"/>
      <c r="H41" s="371"/>
      <c r="I41" s="369" t="s">
        <v>202</v>
      </c>
      <c r="J41" s="389">
        <v>0</v>
      </c>
      <c r="K41" s="389">
        <v>0</v>
      </c>
      <c r="L41" s="389">
        <v>0</v>
      </c>
      <c r="M41" s="389">
        <v>0</v>
      </c>
      <c r="N41" s="389">
        <v>1</v>
      </c>
      <c r="O41" s="389">
        <v>1</v>
      </c>
      <c r="P41" s="389">
        <v>1</v>
      </c>
      <c r="Q41" s="389">
        <v>0</v>
      </c>
      <c r="R41" s="390">
        <v>0</v>
      </c>
      <c r="S41" s="389">
        <f t="shared" ref="S41:S72" si="2">IF(I41="","",ROUND(IF(OR(I41="m²",I41="m2"),J41*IF(K41=0,1,K41)*IF(N41=0,1,N41)*IF(O41=0,1,O41)*P41-Q41,IF(OR(I41="m³",I41="m3"),J41*K41*L41*IF(N41=0,1,N41)*IF(O41=0,1,O41)*P41-Q41,IF(OR(I41="ml",I41="ML"),J41*IF(N41=0,1,N41)*IF(O41=0,1,O41)*P41-Q41,IF(OR(I41="und",I41="UND"),IF(N41=0,1,N41)*IF(O41=0,1,O41)*P41-Q41,IF(I41="kg",J41*IF(N41=0,1,N41)*IF(O41=0,1,O41)*P41-Q41,0))))),3))</f>
        <v>0</v>
      </c>
      <c r="T41" s="389">
        <f t="shared" ref="T41:T72" si="3">IF(S41="","",ROUND(S41*(1+R41),3))</f>
        <v>0</v>
      </c>
      <c r="U41" s="369" t="s">
        <v>202</v>
      </c>
      <c r="V41" s="371"/>
      <c r="W41" s="371"/>
      <c r="X41" s="391"/>
      <c r="Y41" s="371" t="s">
        <v>117</v>
      </c>
    </row>
    <row r="42" spans="1:25" s="270" customFormat="1" ht="15" customHeight="1" x14ac:dyDescent="0.25">
      <c r="A42" s="366" t="s">
        <v>226</v>
      </c>
      <c r="B42" s="367" t="s">
        <v>208</v>
      </c>
      <c r="C42" s="368" t="s">
        <v>199</v>
      </c>
      <c r="D42" s="369" t="s">
        <v>227</v>
      </c>
      <c r="E42" s="370" t="s">
        <v>228</v>
      </c>
      <c r="F42" s="371"/>
      <c r="G42" s="371"/>
      <c r="H42" s="371"/>
      <c r="I42" s="369" t="s">
        <v>202</v>
      </c>
      <c r="J42" s="389">
        <v>0</v>
      </c>
      <c r="K42" s="389">
        <v>0</v>
      </c>
      <c r="L42" s="389">
        <v>0</v>
      </c>
      <c r="M42" s="389">
        <v>0</v>
      </c>
      <c r="N42" s="389">
        <v>1</v>
      </c>
      <c r="O42" s="389">
        <v>1</v>
      </c>
      <c r="P42" s="389">
        <v>1</v>
      </c>
      <c r="Q42" s="389">
        <v>0</v>
      </c>
      <c r="R42" s="390">
        <v>0</v>
      </c>
      <c r="S42" s="389">
        <f t="shared" si="2"/>
        <v>0</v>
      </c>
      <c r="T42" s="389">
        <f t="shared" si="3"/>
        <v>0</v>
      </c>
      <c r="U42" s="369" t="s">
        <v>202</v>
      </c>
      <c r="V42" s="371"/>
      <c r="W42" s="371"/>
      <c r="X42" s="391"/>
      <c r="Y42" s="371" t="s">
        <v>117</v>
      </c>
    </row>
    <row r="43" spans="1:25" s="270" customFormat="1" ht="15" customHeight="1" x14ac:dyDescent="0.25">
      <c r="A43" s="366" t="s">
        <v>229</v>
      </c>
      <c r="B43" s="367" t="s">
        <v>208</v>
      </c>
      <c r="C43" s="368" t="s">
        <v>199</v>
      </c>
      <c r="D43" s="369" t="s">
        <v>230</v>
      </c>
      <c r="E43" s="370" t="s">
        <v>231</v>
      </c>
      <c r="F43" s="371"/>
      <c r="G43" s="371"/>
      <c r="H43" s="371"/>
      <c r="I43" s="369" t="s">
        <v>202</v>
      </c>
      <c r="J43" s="389">
        <v>0</v>
      </c>
      <c r="K43" s="389">
        <v>0</v>
      </c>
      <c r="L43" s="389">
        <v>0</v>
      </c>
      <c r="M43" s="389">
        <v>0</v>
      </c>
      <c r="N43" s="389">
        <v>1</v>
      </c>
      <c r="O43" s="389">
        <v>1</v>
      </c>
      <c r="P43" s="389">
        <v>1</v>
      </c>
      <c r="Q43" s="389">
        <v>0</v>
      </c>
      <c r="R43" s="390">
        <v>0</v>
      </c>
      <c r="S43" s="389">
        <f t="shared" si="2"/>
        <v>0</v>
      </c>
      <c r="T43" s="389">
        <f t="shared" si="3"/>
        <v>0</v>
      </c>
      <c r="U43" s="369" t="s">
        <v>202</v>
      </c>
      <c r="V43" s="371"/>
      <c r="W43" s="371"/>
      <c r="X43" s="391"/>
      <c r="Y43" s="371" t="s">
        <v>117</v>
      </c>
    </row>
    <row r="44" spans="1:25" s="270" customFormat="1" ht="15" customHeight="1" x14ac:dyDescent="0.25">
      <c r="A44" s="366" t="s">
        <v>232</v>
      </c>
      <c r="B44" s="367" t="s">
        <v>208</v>
      </c>
      <c r="C44" s="368" t="s">
        <v>204</v>
      </c>
      <c r="D44" s="369" t="s">
        <v>233</v>
      </c>
      <c r="E44" s="370" t="s">
        <v>234</v>
      </c>
      <c r="F44" s="371"/>
      <c r="G44" s="371"/>
      <c r="H44" s="371"/>
      <c r="I44" s="369" t="s">
        <v>52</v>
      </c>
      <c r="J44" s="389">
        <v>0</v>
      </c>
      <c r="K44" s="389">
        <v>0</v>
      </c>
      <c r="L44" s="389">
        <v>0</v>
      </c>
      <c r="M44" s="389">
        <v>0</v>
      </c>
      <c r="N44" s="389">
        <v>1</v>
      </c>
      <c r="O44" s="389">
        <v>1</v>
      </c>
      <c r="P44" s="389">
        <v>1</v>
      </c>
      <c r="Q44" s="389">
        <v>0</v>
      </c>
      <c r="R44" s="390">
        <v>0</v>
      </c>
      <c r="S44" s="389">
        <f t="shared" si="2"/>
        <v>0</v>
      </c>
      <c r="T44" s="389">
        <f t="shared" si="3"/>
        <v>0</v>
      </c>
      <c r="U44" s="369" t="s">
        <v>52</v>
      </c>
      <c r="V44" s="371"/>
      <c r="W44" s="371"/>
      <c r="X44" s="391"/>
      <c r="Y44" s="371" t="s">
        <v>117</v>
      </c>
    </row>
    <row r="45" spans="1:25" s="270" customFormat="1" ht="15" customHeight="1" x14ac:dyDescent="0.25">
      <c r="A45" s="366" t="s">
        <v>235</v>
      </c>
      <c r="B45" s="367" t="s">
        <v>208</v>
      </c>
      <c r="C45" s="368" t="s">
        <v>204</v>
      </c>
      <c r="D45" s="369" t="s">
        <v>236</v>
      </c>
      <c r="E45" s="370" t="s">
        <v>237</v>
      </c>
      <c r="F45" s="371"/>
      <c r="G45" s="371"/>
      <c r="H45" s="371"/>
      <c r="I45" s="369" t="s">
        <v>52</v>
      </c>
      <c r="J45" s="389">
        <v>0</v>
      </c>
      <c r="K45" s="389">
        <v>0</v>
      </c>
      <c r="L45" s="389">
        <v>0</v>
      </c>
      <c r="M45" s="389">
        <v>0</v>
      </c>
      <c r="N45" s="389">
        <v>1</v>
      </c>
      <c r="O45" s="389">
        <v>1</v>
      </c>
      <c r="P45" s="389">
        <v>1</v>
      </c>
      <c r="Q45" s="389">
        <v>0</v>
      </c>
      <c r="R45" s="390">
        <v>0</v>
      </c>
      <c r="S45" s="389">
        <f t="shared" si="2"/>
        <v>0</v>
      </c>
      <c r="T45" s="389">
        <f t="shared" si="3"/>
        <v>0</v>
      </c>
      <c r="U45" s="369" t="s">
        <v>52</v>
      </c>
      <c r="V45" s="371"/>
      <c r="W45" s="371"/>
      <c r="X45" s="391"/>
      <c r="Y45" s="371" t="s">
        <v>117</v>
      </c>
    </row>
    <row r="46" spans="1:25" s="270" customFormat="1" ht="15" customHeight="1" x14ac:dyDescent="0.25">
      <c r="A46" s="366" t="s">
        <v>238</v>
      </c>
      <c r="B46" s="367" t="s">
        <v>208</v>
      </c>
      <c r="C46" s="368" t="s">
        <v>204</v>
      </c>
      <c r="D46" s="369" t="s">
        <v>239</v>
      </c>
      <c r="E46" s="370" t="s">
        <v>240</v>
      </c>
      <c r="F46" s="371"/>
      <c r="G46" s="371"/>
      <c r="H46" s="371"/>
      <c r="I46" s="369" t="s">
        <v>52</v>
      </c>
      <c r="J46" s="389">
        <v>0</v>
      </c>
      <c r="K46" s="389">
        <v>0</v>
      </c>
      <c r="L46" s="389">
        <v>0</v>
      </c>
      <c r="M46" s="389">
        <v>0</v>
      </c>
      <c r="N46" s="389">
        <v>1</v>
      </c>
      <c r="O46" s="389">
        <v>1</v>
      </c>
      <c r="P46" s="389">
        <v>1</v>
      </c>
      <c r="Q46" s="389">
        <v>0</v>
      </c>
      <c r="R46" s="390">
        <v>0</v>
      </c>
      <c r="S46" s="389">
        <f t="shared" si="2"/>
        <v>0</v>
      </c>
      <c r="T46" s="389">
        <f t="shared" si="3"/>
        <v>0</v>
      </c>
      <c r="U46" s="369" t="s">
        <v>52</v>
      </c>
      <c r="V46" s="371"/>
      <c r="W46" s="371"/>
      <c r="X46" s="391"/>
      <c r="Y46" s="371" t="s">
        <v>117</v>
      </c>
    </row>
    <row r="47" spans="1:25" s="270" customFormat="1" ht="15" customHeight="1" x14ac:dyDescent="0.25">
      <c r="A47" s="366" t="s">
        <v>241</v>
      </c>
      <c r="B47" s="367" t="s">
        <v>208</v>
      </c>
      <c r="C47" s="368" t="s">
        <v>204</v>
      </c>
      <c r="D47" s="369" t="s">
        <v>242</v>
      </c>
      <c r="E47" s="370" t="s">
        <v>243</v>
      </c>
      <c r="F47" s="371"/>
      <c r="G47" s="371"/>
      <c r="H47" s="371"/>
      <c r="I47" s="369" t="s">
        <v>52</v>
      </c>
      <c r="J47" s="389">
        <v>0</v>
      </c>
      <c r="K47" s="389">
        <v>0</v>
      </c>
      <c r="L47" s="389">
        <v>0</v>
      </c>
      <c r="M47" s="389">
        <v>0</v>
      </c>
      <c r="N47" s="389">
        <v>1</v>
      </c>
      <c r="O47" s="389">
        <v>1</v>
      </c>
      <c r="P47" s="389">
        <v>1</v>
      </c>
      <c r="Q47" s="389">
        <v>0</v>
      </c>
      <c r="R47" s="390">
        <v>0</v>
      </c>
      <c r="S47" s="389">
        <f t="shared" si="2"/>
        <v>0</v>
      </c>
      <c r="T47" s="389">
        <f t="shared" si="3"/>
        <v>0</v>
      </c>
      <c r="U47" s="369" t="s">
        <v>52</v>
      </c>
      <c r="V47" s="371"/>
      <c r="W47" s="371"/>
      <c r="X47" s="391"/>
      <c r="Y47" s="371" t="s">
        <v>117</v>
      </c>
    </row>
    <row r="48" spans="1:25" s="270" customFormat="1" ht="15" customHeight="1" x14ac:dyDescent="0.25">
      <c r="A48" s="366" t="s">
        <v>244</v>
      </c>
      <c r="B48" s="367" t="s">
        <v>208</v>
      </c>
      <c r="C48" s="368" t="s">
        <v>245</v>
      </c>
      <c r="D48" s="369" t="s">
        <v>246</v>
      </c>
      <c r="E48" s="370" t="s">
        <v>247</v>
      </c>
      <c r="F48" s="371"/>
      <c r="G48" s="371"/>
      <c r="H48" s="371"/>
      <c r="I48" s="369" t="s">
        <v>202</v>
      </c>
      <c r="J48" s="389">
        <v>0</v>
      </c>
      <c r="K48" s="389">
        <v>0</v>
      </c>
      <c r="L48" s="389">
        <v>0</v>
      </c>
      <c r="M48" s="389">
        <v>0</v>
      </c>
      <c r="N48" s="389">
        <v>1</v>
      </c>
      <c r="O48" s="389">
        <v>1</v>
      </c>
      <c r="P48" s="389">
        <v>1</v>
      </c>
      <c r="Q48" s="389">
        <v>0</v>
      </c>
      <c r="R48" s="390">
        <v>0</v>
      </c>
      <c r="S48" s="389">
        <f t="shared" si="2"/>
        <v>0</v>
      </c>
      <c r="T48" s="389">
        <f t="shared" si="3"/>
        <v>0</v>
      </c>
      <c r="U48" s="369" t="s">
        <v>202</v>
      </c>
      <c r="V48" s="371"/>
      <c r="W48" s="371"/>
      <c r="X48" s="391"/>
      <c r="Y48" s="371" t="s">
        <v>117</v>
      </c>
    </row>
    <row r="49" spans="1:25" s="270" customFormat="1" ht="15" customHeight="1" x14ac:dyDescent="0.25">
      <c r="A49" s="366" t="s">
        <v>248</v>
      </c>
      <c r="B49" s="367" t="s">
        <v>208</v>
      </c>
      <c r="C49" s="368" t="s">
        <v>245</v>
      </c>
      <c r="D49" s="369" t="s">
        <v>249</v>
      </c>
      <c r="E49" s="370" t="s">
        <v>250</v>
      </c>
      <c r="F49" s="371"/>
      <c r="G49" s="371"/>
      <c r="H49" s="371"/>
      <c r="I49" s="369" t="s">
        <v>202</v>
      </c>
      <c r="J49" s="389">
        <v>0</v>
      </c>
      <c r="K49" s="389">
        <v>0</v>
      </c>
      <c r="L49" s="389">
        <v>0</v>
      </c>
      <c r="M49" s="389">
        <v>0</v>
      </c>
      <c r="N49" s="389">
        <v>1</v>
      </c>
      <c r="O49" s="389">
        <v>1</v>
      </c>
      <c r="P49" s="389">
        <v>1</v>
      </c>
      <c r="Q49" s="389">
        <v>0</v>
      </c>
      <c r="R49" s="390">
        <v>0</v>
      </c>
      <c r="S49" s="389">
        <f t="shared" si="2"/>
        <v>0</v>
      </c>
      <c r="T49" s="389">
        <f t="shared" si="3"/>
        <v>0</v>
      </c>
      <c r="U49" s="369" t="s">
        <v>202</v>
      </c>
      <c r="V49" s="371"/>
      <c r="W49" s="371"/>
      <c r="X49" s="391"/>
      <c r="Y49" s="371" t="s">
        <v>117</v>
      </c>
    </row>
    <row r="50" spans="1:25" s="270" customFormat="1" ht="15" customHeight="1" x14ac:dyDescent="0.25">
      <c r="A50" s="366" t="s">
        <v>251</v>
      </c>
      <c r="B50" s="367" t="s">
        <v>252</v>
      </c>
      <c r="C50" s="368" t="s">
        <v>253</v>
      </c>
      <c r="D50" s="369" t="s">
        <v>254</v>
      </c>
      <c r="E50" s="370" t="s">
        <v>255</v>
      </c>
      <c r="F50" s="371"/>
      <c r="G50" s="371"/>
      <c r="H50" s="371"/>
      <c r="I50" s="369" t="s">
        <v>52</v>
      </c>
      <c r="J50" s="389">
        <v>0</v>
      </c>
      <c r="K50" s="389">
        <v>0</v>
      </c>
      <c r="L50" s="389">
        <v>0</v>
      </c>
      <c r="M50" s="389">
        <v>0</v>
      </c>
      <c r="N50" s="389">
        <v>1</v>
      </c>
      <c r="O50" s="389">
        <v>1</v>
      </c>
      <c r="P50" s="389">
        <v>1</v>
      </c>
      <c r="Q50" s="389">
        <v>0</v>
      </c>
      <c r="R50" s="390">
        <v>0</v>
      </c>
      <c r="S50" s="389">
        <f t="shared" si="2"/>
        <v>0</v>
      </c>
      <c r="T50" s="389">
        <f t="shared" si="3"/>
        <v>0</v>
      </c>
      <c r="U50" s="369" t="s">
        <v>52</v>
      </c>
      <c r="V50" s="371"/>
      <c r="W50" s="371"/>
      <c r="X50" s="391"/>
      <c r="Y50" s="371" t="s">
        <v>117</v>
      </c>
    </row>
    <row r="51" spans="1:25" s="270" customFormat="1" ht="15" customHeight="1" x14ac:dyDescent="0.25">
      <c r="A51" s="366" t="s">
        <v>256</v>
      </c>
      <c r="B51" s="367" t="s">
        <v>252</v>
      </c>
      <c r="C51" s="368" t="s">
        <v>253</v>
      </c>
      <c r="D51" s="369" t="s">
        <v>257</v>
      </c>
      <c r="E51" s="370" t="s">
        <v>258</v>
      </c>
      <c r="F51" s="371"/>
      <c r="G51" s="371"/>
      <c r="H51" s="371"/>
      <c r="I51" s="369" t="s">
        <v>52</v>
      </c>
      <c r="J51" s="389">
        <v>0</v>
      </c>
      <c r="K51" s="389">
        <v>0</v>
      </c>
      <c r="L51" s="389">
        <v>0</v>
      </c>
      <c r="M51" s="389">
        <v>0</v>
      </c>
      <c r="N51" s="389">
        <v>1</v>
      </c>
      <c r="O51" s="389">
        <v>1</v>
      </c>
      <c r="P51" s="389">
        <v>1</v>
      </c>
      <c r="Q51" s="389">
        <v>0</v>
      </c>
      <c r="R51" s="390">
        <v>0</v>
      </c>
      <c r="S51" s="389">
        <f t="shared" si="2"/>
        <v>0</v>
      </c>
      <c r="T51" s="389">
        <f t="shared" si="3"/>
        <v>0</v>
      </c>
      <c r="U51" s="369" t="s">
        <v>52</v>
      </c>
      <c r="V51" s="371"/>
      <c r="W51" s="371"/>
      <c r="X51" s="391"/>
      <c r="Y51" s="371" t="s">
        <v>117</v>
      </c>
    </row>
    <row r="52" spans="1:25" s="270" customFormat="1" ht="15" customHeight="1" x14ac:dyDescent="0.25">
      <c r="A52" s="366" t="s">
        <v>259</v>
      </c>
      <c r="B52" s="367" t="s">
        <v>252</v>
      </c>
      <c r="C52" s="368" t="s">
        <v>253</v>
      </c>
      <c r="D52" s="369" t="s">
        <v>260</v>
      </c>
      <c r="E52" s="370" t="s">
        <v>261</v>
      </c>
      <c r="F52" s="371"/>
      <c r="G52" s="371"/>
      <c r="H52" s="371"/>
      <c r="I52" s="369" t="s">
        <v>52</v>
      </c>
      <c r="J52" s="389">
        <v>0</v>
      </c>
      <c r="K52" s="389">
        <v>0</v>
      </c>
      <c r="L52" s="389">
        <v>0</v>
      </c>
      <c r="M52" s="389">
        <v>0</v>
      </c>
      <c r="N52" s="389">
        <v>1</v>
      </c>
      <c r="O52" s="389">
        <v>1</v>
      </c>
      <c r="P52" s="389">
        <v>1</v>
      </c>
      <c r="Q52" s="389">
        <v>0</v>
      </c>
      <c r="R52" s="390">
        <v>0</v>
      </c>
      <c r="S52" s="389">
        <f t="shared" si="2"/>
        <v>0</v>
      </c>
      <c r="T52" s="389">
        <f t="shared" si="3"/>
        <v>0</v>
      </c>
      <c r="U52" s="369" t="s">
        <v>52</v>
      </c>
      <c r="V52" s="371"/>
      <c r="W52" s="371"/>
      <c r="X52" s="391"/>
      <c r="Y52" s="371" t="s">
        <v>117</v>
      </c>
    </row>
    <row r="53" spans="1:25" s="270" customFormat="1" ht="15" customHeight="1" x14ac:dyDescent="0.25">
      <c r="A53" s="366" t="s">
        <v>262</v>
      </c>
      <c r="B53" s="367" t="s">
        <v>252</v>
      </c>
      <c r="C53" s="368" t="s">
        <v>253</v>
      </c>
      <c r="D53" s="369" t="s">
        <v>263</v>
      </c>
      <c r="E53" s="370" t="s">
        <v>264</v>
      </c>
      <c r="F53" s="371"/>
      <c r="G53" s="371"/>
      <c r="H53" s="371"/>
      <c r="I53" s="369" t="s">
        <v>52</v>
      </c>
      <c r="J53" s="389">
        <v>0</v>
      </c>
      <c r="K53" s="389">
        <v>0</v>
      </c>
      <c r="L53" s="389">
        <v>0</v>
      </c>
      <c r="M53" s="389">
        <v>0</v>
      </c>
      <c r="N53" s="389">
        <v>1</v>
      </c>
      <c r="O53" s="389">
        <v>1</v>
      </c>
      <c r="P53" s="389">
        <v>1</v>
      </c>
      <c r="Q53" s="389">
        <v>0</v>
      </c>
      <c r="R53" s="390">
        <v>0</v>
      </c>
      <c r="S53" s="389">
        <f t="shared" si="2"/>
        <v>0</v>
      </c>
      <c r="T53" s="389">
        <f t="shared" si="3"/>
        <v>0</v>
      </c>
      <c r="U53" s="369" t="s">
        <v>52</v>
      </c>
      <c r="V53" s="371"/>
      <c r="W53" s="371"/>
      <c r="X53" s="391"/>
      <c r="Y53" s="371" t="s">
        <v>117</v>
      </c>
    </row>
    <row r="54" spans="1:25" s="270" customFormat="1" ht="15" customHeight="1" x14ac:dyDescent="0.25">
      <c r="A54" s="366" t="s">
        <v>265</v>
      </c>
      <c r="B54" s="367" t="s">
        <v>252</v>
      </c>
      <c r="C54" s="368" t="s">
        <v>266</v>
      </c>
      <c r="D54" s="369" t="s">
        <v>267</v>
      </c>
      <c r="E54" s="370" t="s">
        <v>268</v>
      </c>
      <c r="F54" s="371"/>
      <c r="G54" s="371"/>
      <c r="H54" s="371"/>
      <c r="I54" s="369" t="s">
        <v>116</v>
      </c>
      <c r="J54" s="389">
        <v>0</v>
      </c>
      <c r="K54" s="389">
        <v>0</v>
      </c>
      <c r="L54" s="389">
        <v>0</v>
      </c>
      <c r="M54" s="389">
        <v>0</v>
      </c>
      <c r="N54" s="389">
        <v>1</v>
      </c>
      <c r="O54" s="389">
        <v>1</v>
      </c>
      <c r="P54" s="389">
        <v>1</v>
      </c>
      <c r="Q54" s="389">
        <v>0</v>
      </c>
      <c r="R54" s="390">
        <v>0</v>
      </c>
      <c r="S54" s="389">
        <f t="shared" si="2"/>
        <v>0</v>
      </c>
      <c r="T54" s="389">
        <f t="shared" si="3"/>
        <v>0</v>
      </c>
      <c r="U54" s="369" t="s">
        <v>116</v>
      </c>
      <c r="V54" s="371"/>
      <c r="W54" s="371"/>
      <c r="X54" s="391"/>
      <c r="Y54" s="371" t="s">
        <v>117</v>
      </c>
    </row>
    <row r="55" spans="1:25" s="270" customFormat="1" ht="15" customHeight="1" x14ac:dyDescent="0.25">
      <c r="A55" s="366" t="s">
        <v>269</v>
      </c>
      <c r="B55" s="367" t="s">
        <v>252</v>
      </c>
      <c r="C55" s="368" t="s">
        <v>266</v>
      </c>
      <c r="D55" s="369" t="s">
        <v>270</v>
      </c>
      <c r="E55" s="370" t="s">
        <v>271</v>
      </c>
      <c r="F55" s="371"/>
      <c r="G55" s="371"/>
      <c r="H55" s="371"/>
      <c r="I55" s="369" t="s">
        <v>116</v>
      </c>
      <c r="J55" s="389">
        <v>0</v>
      </c>
      <c r="K55" s="389">
        <v>0</v>
      </c>
      <c r="L55" s="389">
        <v>0</v>
      </c>
      <c r="M55" s="389">
        <v>0</v>
      </c>
      <c r="N55" s="389">
        <v>1</v>
      </c>
      <c r="O55" s="389">
        <v>1</v>
      </c>
      <c r="P55" s="389">
        <v>1</v>
      </c>
      <c r="Q55" s="389">
        <v>0</v>
      </c>
      <c r="R55" s="390">
        <v>0</v>
      </c>
      <c r="S55" s="389">
        <f t="shared" si="2"/>
        <v>0</v>
      </c>
      <c r="T55" s="389">
        <f t="shared" si="3"/>
        <v>0</v>
      </c>
      <c r="U55" s="369" t="s">
        <v>116</v>
      </c>
      <c r="V55" s="371"/>
      <c r="W55" s="371"/>
      <c r="X55" s="391"/>
      <c r="Y55" s="371" t="s">
        <v>117</v>
      </c>
    </row>
    <row r="56" spans="1:25" s="270" customFormat="1" ht="15" customHeight="1" x14ac:dyDescent="0.25">
      <c r="A56" s="366" t="s">
        <v>272</v>
      </c>
      <c r="B56" s="367" t="s">
        <v>252</v>
      </c>
      <c r="C56" s="368" t="s">
        <v>266</v>
      </c>
      <c r="D56" s="369" t="s">
        <v>273</v>
      </c>
      <c r="E56" s="370" t="s">
        <v>274</v>
      </c>
      <c r="F56" s="371"/>
      <c r="G56" s="371"/>
      <c r="H56" s="371"/>
      <c r="I56" s="369" t="s">
        <v>59</v>
      </c>
      <c r="J56" s="389">
        <v>0</v>
      </c>
      <c r="K56" s="389">
        <v>0</v>
      </c>
      <c r="L56" s="389">
        <v>0</v>
      </c>
      <c r="M56" s="389">
        <v>0</v>
      </c>
      <c r="N56" s="389">
        <v>1</v>
      </c>
      <c r="O56" s="389">
        <v>1</v>
      </c>
      <c r="P56" s="389">
        <v>1</v>
      </c>
      <c r="Q56" s="389">
        <v>0</v>
      </c>
      <c r="R56" s="390">
        <v>0</v>
      </c>
      <c r="S56" s="389">
        <f t="shared" si="2"/>
        <v>1</v>
      </c>
      <c r="T56" s="389">
        <f t="shared" si="3"/>
        <v>1</v>
      </c>
      <c r="U56" s="369" t="s">
        <v>59</v>
      </c>
      <c r="V56" s="371"/>
      <c r="W56" s="371"/>
      <c r="X56" s="391"/>
      <c r="Y56" s="371" t="s">
        <v>117</v>
      </c>
    </row>
    <row r="57" spans="1:25" s="270" customFormat="1" ht="15" customHeight="1" x14ac:dyDescent="0.25">
      <c r="A57" s="366" t="s">
        <v>275</v>
      </c>
      <c r="B57" s="367" t="s">
        <v>276</v>
      </c>
      <c r="C57" s="368" t="s">
        <v>277</v>
      </c>
      <c r="D57" s="369" t="s">
        <v>278</v>
      </c>
      <c r="E57" s="370" t="s">
        <v>279</v>
      </c>
      <c r="F57" s="371"/>
      <c r="G57" s="371"/>
      <c r="H57" s="371"/>
      <c r="I57" s="369" t="s">
        <v>202</v>
      </c>
      <c r="J57" s="389">
        <v>0</v>
      </c>
      <c r="K57" s="389">
        <v>0</v>
      </c>
      <c r="L57" s="389">
        <v>0</v>
      </c>
      <c r="M57" s="389">
        <v>0</v>
      </c>
      <c r="N57" s="389">
        <v>1</v>
      </c>
      <c r="O57" s="389">
        <v>1</v>
      </c>
      <c r="P57" s="389">
        <v>1</v>
      </c>
      <c r="Q57" s="389">
        <v>0</v>
      </c>
      <c r="R57" s="390">
        <v>0</v>
      </c>
      <c r="S57" s="389">
        <f t="shared" si="2"/>
        <v>0</v>
      </c>
      <c r="T57" s="389">
        <f t="shared" si="3"/>
        <v>0</v>
      </c>
      <c r="U57" s="369" t="s">
        <v>202</v>
      </c>
      <c r="V57" s="371"/>
      <c r="W57" s="371"/>
      <c r="X57" s="391"/>
      <c r="Y57" s="371" t="s">
        <v>117</v>
      </c>
    </row>
    <row r="58" spans="1:25" s="270" customFormat="1" ht="15" customHeight="1" x14ac:dyDescent="0.25">
      <c r="A58" s="366" t="s">
        <v>280</v>
      </c>
      <c r="B58" s="367" t="s">
        <v>276</v>
      </c>
      <c r="C58" s="368" t="s">
        <v>277</v>
      </c>
      <c r="D58" s="369" t="s">
        <v>281</v>
      </c>
      <c r="E58" s="370" t="s">
        <v>282</v>
      </c>
      <c r="F58" s="371"/>
      <c r="G58" s="371"/>
      <c r="H58" s="371"/>
      <c r="I58" s="369" t="s">
        <v>202</v>
      </c>
      <c r="J58" s="389">
        <v>0</v>
      </c>
      <c r="K58" s="389">
        <v>0</v>
      </c>
      <c r="L58" s="389">
        <v>0</v>
      </c>
      <c r="M58" s="389">
        <v>0</v>
      </c>
      <c r="N58" s="389">
        <v>1</v>
      </c>
      <c r="O58" s="389">
        <v>1</v>
      </c>
      <c r="P58" s="389">
        <v>1</v>
      </c>
      <c r="Q58" s="389">
        <v>0</v>
      </c>
      <c r="R58" s="390">
        <v>0</v>
      </c>
      <c r="S58" s="389">
        <f t="shared" si="2"/>
        <v>0</v>
      </c>
      <c r="T58" s="389">
        <f t="shared" si="3"/>
        <v>0</v>
      </c>
      <c r="U58" s="369" t="s">
        <v>202</v>
      </c>
      <c r="V58" s="371"/>
      <c r="W58" s="371"/>
      <c r="X58" s="391"/>
      <c r="Y58" s="371" t="s">
        <v>117</v>
      </c>
    </row>
    <row r="59" spans="1:25" s="270" customFormat="1" ht="15" customHeight="1" x14ac:dyDescent="0.25">
      <c r="A59" s="366" t="s">
        <v>283</v>
      </c>
      <c r="B59" s="367" t="s">
        <v>276</v>
      </c>
      <c r="C59" s="368" t="s">
        <v>284</v>
      </c>
      <c r="D59" s="369" t="s">
        <v>285</v>
      </c>
      <c r="E59" s="370" t="s">
        <v>286</v>
      </c>
      <c r="F59" s="371"/>
      <c r="G59" s="371"/>
      <c r="H59" s="371"/>
      <c r="I59" s="369" t="s">
        <v>52</v>
      </c>
      <c r="J59" s="389">
        <v>0</v>
      </c>
      <c r="K59" s="389">
        <v>0</v>
      </c>
      <c r="L59" s="389">
        <v>0</v>
      </c>
      <c r="M59" s="389">
        <v>0</v>
      </c>
      <c r="N59" s="389">
        <v>1</v>
      </c>
      <c r="O59" s="389">
        <v>1</v>
      </c>
      <c r="P59" s="389">
        <v>1</v>
      </c>
      <c r="Q59" s="389">
        <v>0</v>
      </c>
      <c r="R59" s="390">
        <v>0</v>
      </c>
      <c r="S59" s="389">
        <f t="shared" si="2"/>
        <v>0</v>
      </c>
      <c r="T59" s="389">
        <f t="shared" si="3"/>
        <v>0</v>
      </c>
      <c r="U59" s="369" t="s">
        <v>52</v>
      </c>
      <c r="V59" s="371"/>
      <c r="W59" s="371"/>
      <c r="X59" s="391"/>
      <c r="Y59" s="371" t="s">
        <v>117</v>
      </c>
    </row>
    <row r="60" spans="1:25" s="270" customFormat="1" ht="15" customHeight="1" x14ac:dyDescent="0.25">
      <c r="A60" s="366" t="s">
        <v>287</v>
      </c>
      <c r="B60" s="367" t="s">
        <v>276</v>
      </c>
      <c r="C60" s="368" t="s">
        <v>284</v>
      </c>
      <c r="D60" s="369" t="s">
        <v>288</v>
      </c>
      <c r="E60" s="370" t="s">
        <v>289</v>
      </c>
      <c r="F60" s="371"/>
      <c r="G60" s="371"/>
      <c r="H60" s="371"/>
      <c r="I60" s="369" t="s">
        <v>52</v>
      </c>
      <c r="J60" s="389">
        <v>0</v>
      </c>
      <c r="K60" s="389">
        <v>0</v>
      </c>
      <c r="L60" s="389">
        <v>0</v>
      </c>
      <c r="M60" s="389">
        <v>0</v>
      </c>
      <c r="N60" s="389">
        <v>1</v>
      </c>
      <c r="O60" s="389">
        <v>1</v>
      </c>
      <c r="P60" s="389">
        <v>1</v>
      </c>
      <c r="Q60" s="389">
        <v>0</v>
      </c>
      <c r="R60" s="390">
        <v>0</v>
      </c>
      <c r="S60" s="389">
        <f t="shared" si="2"/>
        <v>0</v>
      </c>
      <c r="T60" s="389">
        <f t="shared" si="3"/>
        <v>0</v>
      </c>
      <c r="U60" s="369" t="s">
        <v>52</v>
      </c>
      <c r="V60" s="371"/>
      <c r="W60" s="371"/>
      <c r="X60" s="391"/>
      <c r="Y60" s="371" t="s">
        <v>117</v>
      </c>
    </row>
    <row r="61" spans="1:25" s="270" customFormat="1" ht="15" customHeight="1" x14ac:dyDescent="0.25">
      <c r="A61" s="366" t="s">
        <v>290</v>
      </c>
      <c r="B61" s="367" t="s">
        <v>276</v>
      </c>
      <c r="C61" s="368" t="s">
        <v>284</v>
      </c>
      <c r="D61" s="369" t="s">
        <v>291</v>
      </c>
      <c r="E61" s="370" t="s">
        <v>292</v>
      </c>
      <c r="F61" s="371"/>
      <c r="G61" s="371"/>
      <c r="H61" s="371"/>
      <c r="I61" s="369" t="s">
        <v>52</v>
      </c>
      <c r="J61" s="389">
        <v>0</v>
      </c>
      <c r="K61" s="389">
        <v>0</v>
      </c>
      <c r="L61" s="389">
        <v>0</v>
      </c>
      <c r="M61" s="389">
        <v>0</v>
      </c>
      <c r="N61" s="389">
        <v>1</v>
      </c>
      <c r="O61" s="389">
        <v>1</v>
      </c>
      <c r="P61" s="389">
        <v>1</v>
      </c>
      <c r="Q61" s="389">
        <v>0</v>
      </c>
      <c r="R61" s="390">
        <v>0</v>
      </c>
      <c r="S61" s="389">
        <f t="shared" si="2"/>
        <v>0</v>
      </c>
      <c r="T61" s="389">
        <f t="shared" si="3"/>
        <v>0</v>
      </c>
      <c r="U61" s="369" t="s">
        <v>52</v>
      </c>
      <c r="V61" s="371"/>
      <c r="W61" s="371"/>
      <c r="X61" s="391"/>
      <c r="Y61" s="371" t="s">
        <v>117</v>
      </c>
    </row>
    <row r="62" spans="1:25" s="270" customFormat="1" ht="15" customHeight="1" x14ac:dyDescent="0.25">
      <c r="A62" s="366" t="s">
        <v>293</v>
      </c>
      <c r="B62" s="367" t="s">
        <v>276</v>
      </c>
      <c r="C62" s="368" t="s">
        <v>294</v>
      </c>
      <c r="D62" s="369" t="s">
        <v>295</v>
      </c>
      <c r="E62" s="370" t="s">
        <v>296</v>
      </c>
      <c r="F62" s="371"/>
      <c r="G62" s="371"/>
      <c r="H62" s="371"/>
      <c r="I62" s="369" t="s">
        <v>116</v>
      </c>
      <c r="J62" s="389">
        <v>0</v>
      </c>
      <c r="K62" s="389">
        <v>0</v>
      </c>
      <c r="L62" s="389">
        <v>0</v>
      </c>
      <c r="M62" s="389">
        <v>0</v>
      </c>
      <c r="N62" s="389">
        <v>1</v>
      </c>
      <c r="O62" s="389">
        <v>1</v>
      </c>
      <c r="P62" s="389">
        <v>1</v>
      </c>
      <c r="Q62" s="389">
        <v>0</v>
      </c>
      <c r="R62" s="390">
        <v>0</v>
      </c>
      <c r="S62" s="389">
        <f t="shared" si="2"/>
        <v>0</v>
      </c>
      <c r="T62" s="389">
        <f t="shared" si="3"/>
        <v>0</v>
      </c>
      <c r="U62" s="369" t="s">
        <v>116</v>
      </c>
      <c r="V62" s="371"/>
      <c r="W62" s="371"/>
      <c r="X62" s="391"/>
      <c r="Y62" s="371" t="s">
        <v>117</v>
      </c>
    </row>
    <row r="63" spans="1:25" s="270" customFormat="1" ht="15" customHeight="1" x14ac:dyDescent="0.25">
      <c r="A63" s="366" t="s">
        <v>297</v>
      </c>
      <c r="B63" s="367" t="s">
        <v>276</v>
      </c>
      <c r="C63" s="368" t="s">
        <v>294</v>
      </c>
      <c r="D63" s="369" t="s">
        <v>298</v>
      </c>
      <c r="E63" s="370" t="s">
        <v>299</v>
      </c>
      <c r="F63" s="371"/>
      <c r="G63" s="371"/>
      <c r="H63" s="371"/>
      <c r="I63" s="369" t="s">
        <v>116</v>
      </c>
      <c r="J63" s="389">
        <v>0</v>
      </c>
      <c r="K63" s="389">
        <v>0</v>
      </c>
      <c r="L63" s="389">
        <v>0</v>
      </c>
      <c r="M63" s="389">
        <v>0</v>
      </c>
      <c r="N63" s="389">
        <v>1</v>
      </c>
      <c r="O63" s="389">
        <v>1</v>
      </c>
      <c r="P63" s="389">
        <v>1</v>
      </c>
      <c r="Q63" s="389">
        <v>0</v>
      </c>
      <c r="R63" s="390">
        <v>0</v>
      </c>
      <c r="S63" s="389">
        <f t="shared" si="2"/>
        <v>0</v>
      </c>
      <c r="T63" s="389">
        <f t="shared" si="3"/>
        <v>0</v>
      </c>
      <c r="U63" s="369" t="s">
        <v>116</v>
      </c>
      <c r="V63" s="371"/>
      <c r="W63" s="371"/>
      <c r="X63" s="391"/>
      <c r="Y63" s="371" t="s">
        <v>117</v>
      </c>
    </row>
    <row r="64" spans="1:25" s="270" customFormat="1" ht="15" customHeight="1" x14ac:dyDescent="0.25">
      <c r="A64" s="366" t="s">
        <v>300</v>
      </c>
      <c r="B64" s="367" t="s">
        <v>301</v>
      </c>
      <c r="C64" s="368" t="s">
        <v>302</v>
      </c>
      <c r="D64" s="369" t="s">
        <v>303</v>
      </c>
      <c r="E64" s="370" t="s">
        <v>304</v>
      </c>
      <c r="F64" s="371"/>
      <c r="G64" s="371"/>
      <c r="H64" s="371"/>
      <c r="I64" s="369" t="s">
        <v>52</v>
      </c>
      <c r="J64" s="389">
        <v>0</v>
      </c>
      <c r="K64" s="389">
        <v>0</v>
      </c>
      <c r="L64" s="389">
        <v>0</v>
      </c>
      <c r="M64" s="389">
        <v>0</v>
      </c>
      <c r="N64" s="389">
        <v>1</v>
      </c>
      <c r="O64" s="389">
        <v>1</v>
      </c>
      <c r="P64" s="389">
        <v>1</v>
      </c>
      <c r="Q64" s="389">
        <v>0</v>
      </c>
      <c r="R64" s="390">
        <v>0</v>
      </c>
      <c r="S64" s="389">
        <f t="shared" si="2"/>
        <v>0</v>
      </c>
      <c r="T64" s="389">
        <f t="shared" si="3"/>
        <v>0</v>
      </c>
      <c r="U64" s="369" t="s">
        <v>52</v>
      </c>
      <c r="V64" s="371"/>
      <c r="W64" s="371"/>
      <c r="X64" s="391"/>
      <c r="Y64" s="371" t="s">
        <v>117</v>
      </c>
    </row>
    <row r="65" spans="1:25" s="270" customFormat="1" ht="15" customHeight="1" x14ac:dyDescent="0.25">
      <c r="A65" s="366" t="s">
        <v>305</v>
      </c>
      <c r="B65" s="367" t="s">
        <v>301</v>
      </c>
      <c r="C65" s="368" t="s">
        <v>302</v>
      </c>
      <c r="D65" s="369" t="s">
        <v>306</v>
      </c>
      <c r="E65" s="370" t="s">
        <v>307</v>
      </c>
      <c r="F65" s="371"/>
      <c r="G65" s="371"/>
      <c r="H65" s="371"/>
      <c r="I65" s="369" t="s">
        <v>52</v>
      </c>
      <c r="J65" s="389">
        <v>0</v>
      </c>
      <c r="K65" s="389">
        <v>0</v>
      </c>
      <c r="L65" s="389">
        <v>0</v>
      </c>
      <c r="M65" s="389">
        <v>0</v>
      </c>
      <c r="N65" s="389">
        <v>1</v>
      </c>
      <c r="O65" s="389">
        <v>1</v>
      </c>
      <c r="P65" s="389">
        <v>1</v>
      </c>
      <c r="Q65" s="389">
        <v>0</v>
      </c>
      <c r="R65" s="390">
        <v>0</v>
      </c>
      <c r="S65" s="389">
        <f t="shared" si="2"/>
        <v>0</v>
      </c>
      <c r="T65" s="389">
        <f t="shared" si="3"/>
        <v>0</v>
      </c>
      <c r="U65" s="369" t="s">
        <v>52</v>
      </c>
      <c r="V65" s="371"/>
      <c r="W65" s="371"/>
      <c r="X65" s="391"/>
      <c r="Y65" s="371" t="s">
        <v>117</v>
      </c>
    </row>
    <row r="66" spans="1:25" s="270" customFormat="1" ht="15" customHeight="1" x14ac:dyDescent="0.25">
      <c r="A66" s="366" t="s">
        <v>308</v>
      </c>
      <c r="B66" s="367" t="s">
        <v>301</v>
      </c>
      <c r="C66" s="368" t="s">
        <v>302</v>
      </c>
      <c r="D66" s="369" t="s">
        <v>309</v>
      </c>
      <c r="E66" s="370" t="s">
        <v>310</v>
      </c>
      <c r="F66" s="371"/>
      <c r="G66" s="371"/>
      <c r="H66" s="371"/>
      <c r="I66" s="369" t="s">
        <v>52</v>
      </c>
      <c r="J66" s="389">
        <v>0</v>
      </c>
      <c r="K66" s="389">
        <v>0</v>
      </c>
      <c r="L66" s="389">
        <v>0</v>
      </c>
      <c r="M66" s="389">
        <v>0</v>
      </c>
      <c r="N66" s="389">
        <v>1</v>
      </c>
      <c r="O66" s="389">
        <v>1</v>
      </c>
      <c r="P66" s="389">
        <v>1</v>
      </c>
      <c r="Q66" s="389">
        <v>0</v>
      </c>
      <c r="R66" s="390">
        <v>0</v>
      </c>
      <c r="S66" s="389">
        <f t="shared" si="2"/>
        <v>0</v>
      </c>
      <c r="T66" s="389">
        <f t="shared" si="3"/>
        <v>0</v>
      </c>
      <c r="U66" s="369" t="s">
        <v>52</v>
      </c>
      <c r="V66" s="371"/>
      <c r="W66" s="371"/>
      <c r="X66" s="391"/>
      <c r="Y66" s="371" t="s">
        <v>117</v>
      </c>
    </row>
    <row r="67" spans="1:25" s="270" customFormat="1" ht="15" customHeight="1" x14ac:dyDescent="0.25">
      <c r="A67" s="366" t="s">
        <v>311</v>
      </c>
      <c r="B67" s="367" t="s">
        <v>312</v>
      </c>
      <c r="C67" s="368" t="s">
        <v>313</v>
      </c>
      <c r="D67" s="369" t="s">
        <v>314</v>
      </c>
      <c r="E67" s="370" t="s">
        <v>315</v>
      </c>
      <c r="F67" s="371"/>
      <c r="G67" s="371"/>
      <c r="H67" s="371"/>
      <c r="I67" s="369" t="s">
        <v>52</v>
      </c>
      <c r="J67" s="389">
        <v>0</v>
      </c>
      <c r="K67" s="389">
        <v>0</v>
      </c>
      <c r="L67" s="389">
        <v>0</v>
      </c>
      <c r="M67" s="389">
        <v>0</v>
      </c>
      <c r="N67" s="389">
        <v>1</v>
      </c>
      <c r="O67" s="389">
        <v>1</v>
      </c>
      <c r="P67" s="389">
        <v>1</v>
      </c>
      <c r="Q67" s="389">
        <v>0</v>
      </c>
      <c r="R67" s="390">
        <v>0</v>
      </c>
      <c r="S67" s="389">
        <f t="shared" si="2"/>
        <v>0</v>
      </c>
      <c r="T67" s="389">
        <f t="shared" si="3"/>
        <v>0</v>
      </c>
      <c r="U67" s="369" t="s">
        <v>52</v>
      </c>
      <c r="V67" s="371"/>
      <c r="W67" s="371"/>
      <c r="X67" s="391"/>
      <c r="Y67" s="371" t="s">
        <v>117</v>
      </c>
    </row>
    <row r="68" spans="1:25" s="270" customFormat="1" ht="15" customHeight="1" x14ac:dyDescent="0.25">
      <c r="A68" s="366" t="s">
        <v>316</v>
      </c>
      <c r="B68" s="367" t="s">
        <v>312</v>
      </c>
      <c r="C68" s="368" t="s">
        <v>313</v>
      </c>
      <c r="D68" s="369" t="s">
        <v>317</v>
      </c>
      <c r="E68" s="370" t="s">
        <v>318</v>
      </c>
      <c r="F68" s="371"/>
      <c r="G68" s="371"/>
      <c r="H68" s="371"/>
      <c r="I68" s="369" t="s">
        <v>52</v>
      </c>
      <c r="J68" s="389">
        <v>0</v>
      </c>
      <c r="K68" s="389">
        <v>0</v>
      </c>
      <c r="L68" s="389">
        <v>0</v>
      </c>
      <c r="M68" s="389">
        <v>0</v>
      </c>
      <c r="N68" s="389">
        <v>1</v>
      </c>
      <c r="O68" s="389">
        <v>1</v>
      </c>
      <c r="P68" s="389">
        <v>1</v>
      </c>
      <c r="Q68" s="389">
        <v>0</v>
      </c>
      <c r="R68" s="390">
        <v>0</v>
      </c>
      <c r="S68" s="389">
        <f t="shared" si="2"/>
        <v>0</v>
      </c>
      <c r="T68" s="389">
        <f t="shared" si="3"/>
        <v>0</v>
      </c>
      <c r="U68" s="369" t="s">
        <v>52</v>
      </c>
      <c r="V68" s="371"/>
      <c r="W68" s="371"/>
      <c r="X68" s="391"/>
      <c r="Y68" s="371" t="s">
        <v>117</v>
      </c>
    </row>
    <row r="69" spans="1:25" s="270" customFormat="1" ht="15" customHeight="1" x14ac:dyDescent="0.25">
      <c r="A69" s="366" t="s">
        <v>319</v>
      </c>
      <c r="B69" s="367" t="s">
        <v>312</v>
      </c>
      <c r="C69" s="368" t="s">
        <v>313</v>
      </c>
      <c r="D69" s="369" t="s">
        <v>320</v>
      </c>
      <c r="E69" s="370" t="s">
        <v>321</v>
      </c>
      <c r="F69" s="371"/>
      <c r="G69" s="371"/>
      <c r="H69" s="371"/>
      <c r="I69" s="369" t="s">
        <v>52</v>
      </c>
      <c r="J69" s="389">
        <v>0</v>
      </c>
      <c r="K69" s="389">
        <v>0</v>
      </c>
      <c r="L69" s="389">
        <v>0</v>
      </c>
      <c r="M69" s="389">
        <v>0</v>
      </c>
      <c r="N69" s="389">
        <v>1</v>
      </c>
      <c r="O69" s="389">
        <v>1</v>
      </c>
      <c r="P69" s="389">
        <v>1</v>
      </c>
      <c r="Q69" s="389">
        <v>0</v>
      </c>
      <c r="R69" s="390">
        <v>0</v>
      </c>
      <c r="S69" s="389">
        <f t="shared" si="2"/>
        <v>0</v>
      </c>
      <c r="T69" s="389">
        <f t="shared" si="3"/>
        <v>0</v>
      </c>
      <c r="U69" s="369" t="s">
        <v>52</v>
      </c>
      <c r="V69" s="371"/>
      <c r="W69" s="371"/>
      <c r="X69" s="391"/>
      <c r="Y69" s="371" t="s">
        <v>117</v>
      </c>
    </row>
    <row r="70" spans="1:25" s="270" customFormat="1" ht="15" customHeight="1" x14ac:dyDescent="0.25">
      <c r="A70" s="366" t="s">
        <v>322</v>
      </c>
      <c r="B70" s="367" t="s">
        <v>312</v>
      </c>
      <c r="C70" s="368" t="s">
        <v>313</v>
      </c>
      <c r="D70" s="369" t="s">
        <v>323</v>
      </c>
      <c r="E70" s="370" t="s">
        <v>324</v>
      </c>
      <c r="F70" s="371"/>
      <c r="G70" s="371"/>
      <c r="H70" s="371"/>
      <c r="I70" s="369" t="s">
        <v>52</v>
      </c>
      <c r="J70" s="389">
        <v>0</v>
      </c>
      <c r="K70" s="389">
        <v>0</v>
      </c>
      <c r="L70" s="389">
        <v>0</v>
      </c>
      <c r="M70" s="389">
        <v>0</v>
      </c>
      <c r="N70" s="389">
        <v>1</v>
      </c>
      <c r="O70" s="389">
        <v>1</v>
      </c>
      <c r="P70" s="389">
        <v>1</v>
      </c>
      <c r="Q70" s="389">
        <v>0</v>
      </c>
      <c r="R70" s="390">
        <v>0</v>
      </c>
      <c r="S70" s="389">
        <f t="shared" si="2"/>
        <v>0</v>
      </c>
      <c r="T70" s="389">
        <f t="shared" si="3"/>
        <v>0</v>
      </c>
      <c r="U70" s="369" t="s">
        <v>52</v>
      </c>
      <c r="V70" s="371"/>
      <c r="W70" s="371"/>
      <c r="X70" s="391"/>
      <c r="Y70" s="371" t="s">
        <v>117</v>
      </c>
    </row>
    <row r="71" spans="1:25" s="270" customFormat="1" ht="15" customHeight="1" x14ac:dyDescent="0.25">
      <c r="A71" s="366" t="s">
        <v>325</v>
      </c>
      <c r="B71" s="367" t="s">
        <v>326</v>
      </c>
      <c r="C71" s="368" t="s">
        <v>327</v>
      </c>
      <c r="D71" s="369" t="s">
        <v>328</v>
      </c>
      <c r="E71" s="370" t="s">
        <v>329</v>
      </c>
      <c r="F71" s="371"/>
      <c r="G71" s="371"/>
      <c r="H71" s="371"/>
      <c r="I71" s="369" t="s">
        <v>52</v>
      </c>
      <c r="J71" s="389">
        <v>0</v>
      </c>
      <c r="K71" s="389">
        <v>0</v>
      </c>
      <c r="L71" s="389">
        <v>0</v>
      </c>
      <c r="M71" s="389">
        <v>0</v>
      </c>
      <c r="N71" s="389">
        <v>1</v>
      </c>
      <c r="O71" s="389">
        <v>1</v>
      </c>
      <c r="P71" s="389">
        <v>1</v>
      </c>
      <c r="Q71" s="389">
        <v>0</v>
      </c>
      <c r="R71" s="390">
        <v>0</v>
      </c>
      <c r="S71" s="389">
        <f t="shared" si="2"/>
        <v>0</v>
      </c>
      <c r="T71" s="389">
        <f t="shared" si="3"/>
        <v>0</v>
      </c>
      <c r="U71" s="369" t="s">
        <v>52</v>
      </c>
      <c r="V71" s="371"/>
      <c r="W71" s="371"/>
      <c r="X71" s="391"/>
      <c r="Y71" s="371" t="s">
        <v>117</v>
      </c>
    </row>
    <row r="72" spans="1:25" s="270" customFormat="1" ht="15" customHeight="1" x14ac:dyDescent="0.25">
      <c r="A72" s="366" t="s">
        <v>330</v>
      </c>
      <c r="B72" s="367" t="s">
        <v>326</v>
      </c>
      <c r="C72" s="368" t="s">
        <v>327</v>
      </c>
      <c r="D72" s="369" t="s">
        <v>331</v>
      </c>
      <c r="E72" s="370" t="s">
        <v>332</v>
      </c>
      <c r="F72" s="371"/>
      <c r="G72" s="371"/>
      <c r="H72" s="371"/>
      <c r="I72" s="369" t="s">
        <v>52</v>
      </c>
      <c r="J72" s="389">
        <v>0</v>
      </c>
      <c r="K72" s="389">
        <v>0</v>
      </c>
      <c r="L72" s="389">
        <v>0</v>
      </c>
      <c r="M72" s="389">
        <v>0</v>
      </c>
      <c r="N72" s="389">
        <v>1</v>
      </c>
      <c r="O72" s="389">
        <v>1</v>
      </c>
      <c r="P72" s="389">
        <v>1</v>
      </c>
      <c r="Q72" s="389">
        <v>0</v>
      </c>
      <c r="R72" s="390">
        <v>0</v>
      </c>
      <c r="S72" s="389">
        <f t="shared" si="2"/>
        <v>0</v>
      </c>
      <c r="T72" s="389">
        <f t="shared" si="3"/>
        <v>0</v>
      </c>
      <c r="U72" s="369" t="s">
        <v>52</v>
      </c>
      <c r="V72" s="371"/>
      <c r="W72" s="371"/>
      <c r="X72" s="391"/>
      <c r="Y72" s="371" t="s">
        <v>117</v>
      </c>
    </row>
    <row r="73" spans="1:25" s="270" customFormat="1" ht="15" customHeight="1" x14ac:dyDescent="0.25">
      <c r="A73" s="366" t="s">
        <v>333</v>
      </c>
      <c r="B73" s="367" t="s">
        <v>326</v>
      </c>
      <c r="C73" s="368" t="s">
        <v>327</v>
      </c>
      <c r="D73" s="369" t="s">
        <v>334</v>
      </c>
      <c r="E73" s="370" t="s">
        <v>335</v>
      </c>
      <c r="F73" s="371"/>
      <c r="G73" s="371"/>
      <c r="H73" s="371"/>
      <c r="I73" s="369" t="s">
        <v>52</v>
      </c>
      <c r="J73" s="389">
        <v>0</v>
      </c>
      <c r="K73" s="389">
        <v>0</v>
      </c>
      <c r="L73" s="389">
        <v>0</v>
      </c>
      <c r="M73" s="389">
        <v>0</v>
      </c>
      <c r="N73" s="389">
        <v>1</v>
      </c>
      <c r="O73" s="389">
        <v>1</v>
      </c>
      <c r="P73" s="389">
        <v>1</v>
      </c>
      <c r="Q73" s="389">
        <v>0</v>
      </c>
      <c r="R73" s="390">
        <v>0</v>
      </c>
      <c r="S73" s="389">
        <f t="shared" ref="S73:S104" si="4">IF(I73="","",ROUND(IF(OR(I73="m²",I73="m2"),J73*IF(K73=0,1,K73)*IF(N73=0,1,N73)*IF(O73=0,1,O73)*P73-Q73,IF(OR(I73="m³",I73="m3"),J73*K73*L73*IF(N73=0,1,N73)*IF(O73=0,1,O73)*P73-Q73,IF(OR(I73="ml",I73="ML"),J73*IF(N73=0,1,N73)*IF(O73=0,1,O73)*P73-Q73,IF(OR(I73="und",I73="UND"),IF(N73=0,1,N73)*IF(O73=0,1,O73)*P73-Q73,IF(I73="kg",J73*IF(N73=0,1,N73)*IF(O73=0,1,O73)*P73-Q73,0))))),3))</f>
        <v>0</v>
      </c>
      <c r="T73" s="389">
        <f t="shared" ref="T73:T104" si="5">IF(S73="","",ROUND(S73*(1+R73),3))</f>
        <v>0</v>
      </c>
      <c r="U73" s="369" t="s">
        <v>52</v>
      </c>
      <c r="V73" s="371"/>
      <c r="W73" s="371"/>
      <c r="X73" s="391"/>
      <c r="Y73" s="371" t="s">
        <v>117</v>
      </c>
    </row>
    <row r="74" spans="1:25" s="270" customFormat="1" ht="15" customHeight="1" x14ac:dyDescent="0.25">
      <c r="A74" s="366" t="s">
        <v>336</v>
      </c>
      <c r="B74" s="367" t="s">
        <v>326</v>
      </c>
      <c r="C74" s="368" t="s">
        <v>327</v>
      </c>
      <c r="D74" s="369" t="s">
        <v>337</v>
      </c>
      <c r="E74" s="370" t="s">
        <v>338</v>
      </c>
      <c r="F74" s="371"/>
      <c r="G74" s="371"/>
      <c r="H74" s="371"/>
      <c r="I74" s="369" t="s">
        <v>52</v>
      </c>
      <c r="J74" s="389">
        <v>0</v>
      </c>
      <c r="K74" s="389">
        <v>0</v>
      </c>
      <c r="L74" s="389">
        <v>0</v>
      </c>
      <c r="M74" s="389">
        <v>0</v>
      </c>
      <c r="N74" s="389">
        <v>1</v>
      </c>
      <c r="O74" s="389">
        <v>1</v>
      </c>
      <c r="P74" s="389">
        <v>1</v>
      </c>
      <c r="Q74" s="389">
        <v>0</v>
      </c>
      <c r="R74" s="390">
        <v>0</v>
      </c>
      <c r="S74" s="389">
        <f t="shared" si="4"/>
        <v>0</v>
      </c>
      <c r="T74" s="389">
        <f t="shared" si="5"/>
        <v>0</v>
      </c>
      <c r="U74" s="369" t="s">
        <v>52</v>
      </c>
      <c r="V74" s="371"/>
      <c r="W74" s="371"/>
      <c r="X74" s="391"/>
      <c r="Y74" s="371" t="s">
        <v>117</v>
      </c>
    </row>
    <row r="75" spans="1:25" s="270" customFormat="1" ht="15" customHeight="1" x14ac:dyDescent="0.25">
      <c r="A75" s="366" t="s">
        <v>339</v>
      </c>
      <c r="B75" s="367" t="s">
        <v>326</v>
      </c>
      <c r="C75" s="368" t="s">
        <v>327</v>
      </c>
      <c r="D75" s="369" t="s">
        <v>340</v>
      </c>
      <c r="E75" s="370" t="s">
        <v>341</v>
      </c>
      <c r="F75" s="371"/>
      <c r="G75" s="371"/>
      <c r="H75" s="371"/>
      <c r="I75" s="369" t="s">
        <v>52</v>
      </c>
      <c r="J75" s="389">
        <v>0</v>
      </c>
      <c r="K75" s="389">
        <v>0</v>
      </c>
      <c r="L75" s="389">
        <v>0</v>
      </c>
      <c r="M75" s="389">
        <v>0</v>
      </c>
      <c r="N75" s="389">
        <v>1</v>
      </c>
      <c r="O75" s="389">
        <v>1</v>
      </c>
      <c r="P75" s="389">
        <v>1</v>
      </c>
      <c r="Q75" s="389">
        <v>0</v>
      </c>
      <c r="R75" s="390">
        <v>0</v>
      </c>
      <c r="S75" s="389">
        <f t="shared" si="4"/>
        <v>0</v>
      </c>
      <c r="T75" s="389">
        <f t="shared" si="5"/>
        <v>0</v>
      </c>
      <c r="U75" s="369" t="s">
        <v>52</v>
      </c>
      <c r="V75" s="371"/>
      <c r="W75" s="371"/>
      <c r="X75" s="391"/>
      <c r="Y75" s="371" t="s">
        <v>117</v>
      </c>
    </row>
    <row r="76" spans="1:25" s="270" customFormat="1" ht="15" customHeight="1" x14ac:dyDescent="0.25">
      <c r="A76" s="366" t="s">
        <v>342</v>
      </c>
      <c r="B76" s="367" t="s">
        <v>326</v>
      </c>
      <c r="C76" s="368" t="s">
        <v>343</v>
      </c>
      <c r="D76" s="369" t="s">
        <v>344</v>
      </c>
      <c r="E76" s="370" t="s">
        <v>345</v>
      </c>
      <c r="F76" s="371"/>
      <c r="G76" s="371"/>
      <c r="H76" s="371"/>
      <c r="I76" s="369" t="s">
        <v>52</v>
      </c>
      <c r="J76" s="389">
        <v>0</v>
      </c>
      <c r="K76" s="389">
        <v>0</v>
      </c>
      <c r="L76" s="389">
        <v>0</v>
      </c>
      <c r="M76" s="389">
        <v>0</v>
      </c>
      <c r="N76" s="389">
        <v>1</v>
      </c>
      <c r="O76" s="389">
        <v>1</v>
      </c>
      <c r="P76" s="389">
        <v>1</v>
      </c>
      <c r="Q76" s="389">
        <v>0</v>
      </c>
      <c r="R76" s="390">
        <v>0</v>
      </c>
      <c r="S76" s="389">
        <f t="shared" si="4"/>
        <v>0</v>
      </c>
      <c r="T76" s="389">
        <f t="shared" si="5"/>
        <v>0</v>
      </c>
      <c r="U76" s="369" t="s">
        <v>52</v>
      </c>
      <c r="V76" s="371"/>
      <c r="W76" s="371"/>
      <c r="X76" s="391"/>
      <c r="Y76" s="371" t="s">
        <v>117</v>
      </c>
    </row>
    <row r="77" spans="1:25" s="270" customFormat="1" ht="15" customHeight="1" x14ac:dyDescent="0.25">
      <c r="A77" s="366" t="s">
        <v>346</v>
      </c>
      <c r="B77" s="367" t="s">
        <v>326</v>
      </c>
      <c r="C77" s="368" t="s">
        <v>343</v>
      </c>
      <c r="D77" s="369" t="s">
        <v>347</v>
      </c>
      <c r="E77" s="370" t="s">
        <v>348</v>
      </c>
      <c r="F77" s="371"/>
      <c r="G77" s="371"/>
      <c r="H77" s="371"/>
      <c r="I77" s="369" t="s">
        <v>116</v>
      </c>
      <c r="J77" s="389">
        <v>0</v>
      </c>
      <c r="K77" s="389">
        <v>0</v>
      </c>
      <c r="L77" s="389">
        <v>0</v>
      </c>
      <c r="M77" s="389">
        <v>0</v>
      </c>
      <c r="N77" s="389">
        <v>1</v>
      </c>
      <c r="O77" s="389">
        <v>1</v>
      </c>
      <c r="P77" s="389">
        <v>1</v>
      </c>
      <c r="Q77" s="389">
        <v>0</v>
      </c>
      <c r="R77" s="390">
        <v>0</v>
      </c>
      <c r="S77" s="389">
        <f t="shared" si="4"/>
        <v>0</v>
      </c>
      <c r="T77" s="389">
        <f t="shared" si="5"/>
        <v>0</v>
      </c>
      <c r="U77" s="369" t="s">
        <v>116</v>
      </c>
      <c r="V77" s="371"/>
      <c r="W77" s="371"/>
      <c r="X77" s="391"/>
      <c r="Y77" s="371" t="s">
        <v>117</v>
      </c>
    </row>
    <row r="78" spans="1:25" s="270" customFormat="1" ht="15" customHeight="1" x14ac:dyDescent="0.25">
      <c r="A78" s="366" t="s">
        <v>349</v>
      </c>
      <c r="B78" s="367" t="s">
        <v>326</v>
      </c>
      <c r="C78" s="368" t="s">
        <v>343</v>
      </c>
      <c r="D78" s="369" t="s">
        <v>350</v>
      </c>
      <c r="E78" s="370" t="s">
        <v>351</v>
      </c>
      <c r="F78" s="371"/>
      <c r="G78" s="371"/>
      <c r="H78" s="371"/>
      <c r="I78" s="369" t="s">
        <v>116</v>
      </c>
      <c r="J78" s="389">
        <v>0</v>
      </c>
      <c r="K78" s="389">
        <v>0</v>
      </c>
      <c r="L78" s="389">
        <v>0</v>
      </c>
      <c r="M78" s="389">
        <v>0</v>
      </c>
      <c r="N78" s="389">
        <v>1</v>
      </c>
      <c r="O78" s="389">
        <v>1</v>
      </c>
      <c r="P78" s="389">
        <v>1</v>
      </c>
      <c r="Q78" s="389">
        <v>0</v>
      </c>
      <c r="R78" s="390">
        <v>0</v>
      </c>
      <c r="S78" s="389">
        <f t="shared" si="4"/>
        <v>0</v>
      </c>
      <c r="T78" s="389">
        <f t="shared" si="5"/>
        <v>0</v>
      </c>
      <c r="U78" s="369" t="s">
        <v>116</v>
      </c>
      <c r="V78" s="371"/>
      <c r="W78" s="371"/>
      <c r="X78" s="391"/>
      <c r="Y78" s="371" t="s">
        <v>117</v>
      </c>
    </row>
    <row r="79" spans="1:25" s="270" customFormat="1" ht="15" customHeight="1" x14ac:dyDescent="0.25">
      <c r="A79" s="366" t="s">
        <v>352</v>
      </c>
      <c r="B79" s="367" t="s">
        <v>353</v>
      </c>
      <c r="C79" s="368" t="s">
        <v>354</v>
      </c>
      <c r="D79" s="369" t="s">
        <v>355</v>
      </c>
      <c r="E79" s="370" t="s">
        <v>356</v>
      </c>
      <c r="F79" s="371"/>
      <c r="G79" s="371"/>
      <c r="H79" s="371"/>
      <c r="I79" s="369" t="s">
        <v>52</v>
      </c>
      <c r="J79" s="389">
        <v>0</v>
      </c>
      <c r="K79" s="389">
        <v>0</v>
      </c>
      <c r="L79" s="389">
        <v>0</v>
      </c>
      <c r="M79" s="389">
        <v>0</v>
      </c>
      <c r="N79" s="389">
        <v>1</v>
      </c>
      <c r="O79" s="389">
        <v>1</v>
      </c>
      <c r="P79" s="389">
        <v>1</v>
      </c>
      <c r="Q79" s="389">
        <v>0</v>
      </c>
      <c r="R79" s="390">
        <v>0</v>
      </c>
      <c r="S79" s="389">
        <f t="shared" si="4"/>
        <v>0</v>
      </c>
      <c r="T79" s="389">
        <f t="shared" si="5"/>
        <v>0</v>
      </c>
      <c r="U79" s="369" t="s">
        <v>52</v>
      </c>
      <c r="V79" s="371"/>
      <c r="W79" s="371"/>
      <c r="X79" s="391"/>
      <c r="Y79" s="371" t="s">
        <v>117</v>
      </c>
    </row>
    <row r="80" spans="1:25" s="270" customFormat="1" ht="15" customHeight="1" x14ac:dyDescent="0.25">
      <c r="A80" s="366" t="s">
        <v>357</v>
      </c>
      <c r="B80" s="367" t="s">
        <v>353</v>
      </c>
      <c r="C80" s="368" t="s">
        <v>354</v>
      </c>
      <c r="D80" s="369" t="s">
        <v>358</v>
      </c>
      <c r="E80" s="370" t="s">
        <v>359</v>
      </c>
      <c r="F80" s="371"/>
      <c r="G80" s="371"/>
      <c r="H80" s="371"/>
      <c r="I80" s="369" t="s">
        <v>52</v>
      </c>
      <c r="J80" s="389">
        <v>0</v>
      </c>
      <c r="K80" s="389">
        <v>0</v>
      </c>
      <c r="L80" s="389">
        <v>0</v>
      </c>
      <c r="M80" s="389">
        <v>0</v>
      </c>
      <c r="N80" s="389">
        <v>1</v>
      </c>
      <c r="O80" s="389">
        <v>1</v>
      </c>
      <c r="P80" s="389">
        <v>1</v>
      </c>
      <c r="Q80" s="389">
        <v>0</v>
      </c>
      <c r="R80" s="390">
        <v>0</v>
      </c>
      <c r="S80" s="389">
        <f t="shared" si="4"/>
        <v>0</v>
      </c>
      <c r="T80" s="389">
        <f t="shared" si="5"/>
        <v>0</v>
      </c>
      <c r="U80" s="369" t="s">
        <v>52</v>
      </c>
      <c r="V80" s="371"/>
      <c r="W80" s="371"/>
      <c r="X80" s="391"/>
      <c r="Y80" s="371" t="s">
        <v>117</v>
      </c>
    </row>
    <row r="81" spans="1:25" s="270" customFormat="1" ht="15" customHeight="1" x14ac:dyDescent="0.25">
      <c r="A81" s="366" t="s">
        <v>360</v>
      </c>
      <c r="B81" s="367" t="s">
        <v>353</v>
      </c>
      <c r="C81" s="368" t="s">
        <v>354</v>
      </c>
      <c r="D81" s="369" t="s">
        <v>361</v>
      </c>
      <c r="E81" s="370" t="s">
        <v>362</v>
      </c>
      <c r="F81" s="371"/>
      <c r="G81" s="371"/>
      <c r="H81" s="371"/>
      <c r="I81" s="369" t="s">
        <v>52</v>
      </c>
      <c r="J81" s="389">
        <v>0</v>
      </c>
      <c r="K81" s="389">
        <v>0</v>
      </c>
      <c r="L81" s="389">
        <v>0</v>
      </c>
      <c r="M81" s="389">
        <v>0</v>
      </c>
      <c r="N81" s="389">
        <v>1</v>
      </c>
      <c r="O81" s="389">
        <v>1</v>
      </c>
      <c r="P81" s="389">
        <v>1</v>
      </c>
      <c r="Q81" s="389">
        <v>0</v>
      </c>
      <c r="R81" s="390">
        <v>0</v>
      </c>
      <c r="S81" s="389">
        <f t="shared" si="4"/>
        <v>0</v>
      </c>
      <c r="T81" s="389">
        <f t="shared" si="5"/>
        <v>0</v>
      </c>
      <c r="U81" s="369" t="s">
        <v>52</v>
      </c>
      <c r="V81" s="371"/>
      <c r="W81" s="371"/>
      <c r="X81" s="391"/>
      <c r="Y81" s="371" t="s">
        <v>117</v>
      </c>
    </row>
    <row r="82" spans="1:25" s="270" customFormat="1" ht="15" customHeight="1" x14ac:dyDescent="0.25">
      <c r="A82" s="366" t="s">
        <v>363</v>
      </c>
      <c r="B82" s="367" t="s">
        <v>353</v>
      </c>
      <c r="C82" s="368" t="s">
        <v>354</v>
      </c>
      <c r="D82" s="369" t="s">
        <v>364</v>
      </c>
      <c r="E82" s="370" t="s">
        <v>365</v>
      </c>
      <c r="F82" s="371"/>
      <c r="G82" s="371"/>
      <c r="H82" s="371"/>
      <c r="I82" s="369" t="s">
        <v>52</v>
      </c>
      <c r="J82" s="389">
        <v>0</v>
      </c>
      <c r="K82" s="389">
        <v>0</v>
      </c>
      <c r="L82" s="389">
        <v>0</v>
      </c>
      <c r="M82" s="389">
        <v>0</v>
      </c>
      <c r="N82" s="389">
        <v>1</v>
      </c>
      <c r="O82" s="389">
        <v>1</v>
      </c>
      <c r="P82" s="389">
        <v>1</v>
      </c>
      <c r="Q82" s="389">
        <v>0</v>
      </c>
      <c r="R82" s="390">
        <v>0</v>
      </c>
      <c r="S82" s="389">
        <f t="shared" si="4"/>
        <v>0</v>
      </c>
      <c r="T82" s="389">
        <f t="shared" si="5"/>
        <v>0</v>
      </c>
      <c r="U82" s="369" t="s">
        <v>52</v>
      </c>
      <c r="V82" s="371"/>
      <c r="W82" s="371"/>
      <c r="X82" s="391"/>
      <c r="Y82" s="371" t="s">
        <v>117</v>
      </c>
    </row>
    <row r="83" spans="1:25" s="270" customFormat="1" ht="15" customHeight="1" x14ac:dyDescent="0.25">
      <c r="A83" s="366" t="s">
        <v>366</v>
      </c>
      <c r="B83" s="367" t="s">
        <v>353</v>
      </c>
      <c r="C83" s="368" t="s">
        <v>354</v>
      </c>
      <c r="D83" s="369" t="s">
        <v>367</v>
      </c>
      <c r="E83" s="370" t="s">
        <v>368</v>
      </c>
      <c r="F83" s="371"/>
      <c r="G83" s="371"/>
      <c r="H83" s="371"/>
      <c r="I83" s="369" t="s">
        <v>52</v>
      </c>
      <c r="J83" s="389">
        <v>0</v>
      </c>
      <c r="K83" s="389">
        <v>0</v>
      </c>
      <c r="L83" s="389">
        <v>0</v>
      </c>
      <c r="M83" s="389">
        <v>0</v>
      </c>
      <c r="N83" s="389">
        <v>1</v>
      </c>
      <c r="O83" s="389">
        <v>1</v>
      </c>
      <c r="P83" s="389">
        <v>1</v>
      </c>
      <c r="Q83" s="389">
        <v>0</v>
      </c>
      <c r="R83" s="390">
        <v>0</v>
      </c>
      <c r="S83" s="389">
        <f t="shared" si="4"/>
        <v>0</v>
      </c>
      <c r="T83" s="389">
        <f t="shared" si="5"/>
        <v>0</v>
      </c>
      <c r="U83" s="369" t="s">
        <v>52</v>
      </c>
      <c r="V83" s="371"/>
      <c r="W83" s="371"/>
      <c r="X83" s="391"/>
      <c r="Y83" s="371" t="s">
        <v>117</v>
      </c>
    </row>
    <row r="84" spans="1:25" s="270" customFormat="1" ht="15" customHeight="1" x14ac:dyDescent="0.25">
      <c r="A84" s="366" t="s">
        <v>369</v>
      </c>
      <c r="B84" s="367" t="s">
        <v>370</v>
      </c>
      <c r="C84" s="368" t="s">
        <v>371</v>
      </c>
      <c r="D84" s="369" t="s">
        <v>372</v>
      </c>
      <c r="E84" s="370" t="s">
        <v>373</v>
      </c>
      <c r="F84" s="371"/>
      <c r="G84" s="371"/>
      <c r="H84" s="371"/>
      <c r="I84" s="369" t="s">
        <v>59</v>
      </c>
      <c r="J84" s="389">
        <v>0</v>
      </c>
      <c r="K84" s="389">
        <v>0</v>
      </c>
      <c r="L84" s="389">
        <v>0</v>
      </c>
      <c r="M84" s="389">
        <v>0</v>
      </c>
      <c r="N84" s="389">
        <v>1</v>
      </c>
      <c r="O84" s="389">
        <v>1</v>
      </c>
      <c r="P84" s="389">
        <v>1</v>
      </c>
      <c r="Q84" s="389">
        <v>0</v>
      </c>
      <c r="R84" s="390">
        <v>0</v>
      </c>
      <c r="S84" s="389">
        <f t="shared" si="4"/>
        <v>1</v>
      </c>
      <c r="T84" s="389">
        <f t="shared" si="5"/>
        <v>1</v>
      </c>
      <c r="U84" s="369" t="s">
        <v>59</v>
      </c>
      <c r="V84" s="371"/>
      <c r="W84" s="371"/>
      <c r="X84" s="391"/>
      <c r="Y84" s="371" t="s">
        <v>117</v>
      </c>
    </row>
    <row r="85" spans="1:25" s="270" customFormat="1" ht="15" customHeight="1" x14ac:dyDescent="0.25">
      <c r="A85" s="366" t="s">
        <v>374</v>
      </c>
      <c r="B85" s="367" t="s">
        <v>370</v>
      </c>
      <c r="C85" s="368" t="s">
        <v>371</v>
      </c>
      <c r="D85" s="369" t="s">
        <v>375</v>
      </c>
      <c r="E85" s="370" t="s">
        <v>376</v>
      </c>
      <c r="F85" s="371"/>
      <c r="G85" s="371"/>
      <c r="H85" s="371"/>
      <c r="I85" s="369" t="s">
        <v>116</v>
      </c>
      <c r="J85" s="389">
        <v>0</v>
      </c>
      <c r="K85" s="389">
        <v>0</v>
      </c>
      <c r="L85" s="389">
        <v>0</v>
      </c>
      <c r="M85" s="389">
        <v>0</v>
      </c>
      <c r="N85" s="389">
        <v>1</v>
      </c>
      <c r="O85" s="389">
        <v>1</v>
      </c>
      <c r="P85" s="389">
        <v>1</v>
      </c>
      <c r="Q85" s="389">
        <v>0</v>
      </c>
      <c r="R85" s="390">
        <v>0</v>
      </c>
      <c r="S85" s="389">
        <f t="shared" si="4"/>
        <v>0</v>
      </c>
      <c r="T85" s="389">
        <f t="shared" si="5"/>
        <v>0</v>
      </c>
      <c r="U85" s="369" t="s">
        <v>116</v>
      </c>
      <c r="V85" s="371"/>
      <c r="W85" s="371"/>
      <c r="X85" s="391"/>
      <c r="Y85" s="371" t="s">
        <v>117</v>
      </c>
    </row>
    <row r="86" spans="1:25" s="270" customFormat="1" ht="15" customHeight="1" x14ac:dyDescent="0.25">
      <c r="A86" s="366" t="s">
        <v>377</v>
      </c>
      <c r="B86" s="367" t="s">
        <v>370</v>
      </c>
      <c r="C86" s="368" t="s">
        <v>378</v>
      </c>
      <c r="D86" s="369" t="s">
        <v>379</v>
      </c>
      <c r="E86" s="370" t="s">
        <v>380</v>
      </c>
      <c r="F86" s="371"/>
      <c r="G86" s="371"/>
      <c r="H86" s="371"/>
      <c r="I86" s="369" t="s">
        <v>59</v>
      </c>
      <c r="J86" s="389">
        <v>0</v>
      </c>
      <c r="K86" s="389">
        <v>0</v>
      </c>
      <c r="L86" s="389">
        <v>0</v>
      </c>
      <c r="M86" s="389">
        <v>0</v>
      </c>
      <c r="N86" s="389">
        <v>1</v>
      </c>
      <c r="O86" s="389">
        <v>1</v>
      </c>
      <c r="P86" s="389">
        <v>1</v>
      </c>
      <c r="Q86" s="389">
        <v>0</v>
      </c>
      <c r="R86" s="390">
        <v>0</v>
      </c>
      <c r="S86" s="389">
        <f t="shared" si="4"/>
        <v>1</v>
      </c>
      <c r="T86" s="389">
        <f t="shared" si="5"/>
        <v>1</v>
      </c>
      <c r="U86" s="369" t="s">
        <v>59</v>
      </c>
      <c r="V86" s="371"/>
      <c r="W86" s="371"/>
      <c r="X86" s="391"/>
      <c r="Y86" s="371" t="s">
        <v>117</v>
      </c>
    </row>
    <row r="87" spans="1:25" s="270" customFormat="1" ht="15" customHeight="1" x14ac:dyDescent="0.25">
      <c r="A87" s="366" t="s">
        <v>381</v>
      </c>
      <c r="B87" s="367" t="s">
        <v>370</v>
      </c>
      <c r="C87" s="368" t="s">
        <v>378</v>
      </c>
      <c r="D87" s="369" t="s">
        <v>382</v>
      </c>
      <c r="E87" s="370" t="s">
        <v>383</v>
      </c>
      <c r="F87" s="371"/>
      <c r="G87" s="371"/>
      <c r="H87" s="371"/>
      <c r="I87" s="369" t="s">
        <v>116</v>
      </c>
      <c r="J87" s="389">
        <v>0</v>
      </c>
      <c r="K87" s="389">
        <v>0</v>
      </c>
      <c r="L87" s="389">
        <v>0</v>
      </c>
      <c r="M87" s="389">
        <v>0</v>
      </c>
      <c r="N87" s="389">
        <v>1</v>
      </c>
      <c r="O87" s="389">
        <v>1</v>
      </c>
      <c r="P87" s="389">
        <v>1</v>
      </c>
      <c r="Q87" s="389">
        <v>0</v>
      </c>
      <c r="R87" s="390">
        <v>0</v>
      </c>
      <c r="S87" s="389">
        <f t="shared" si="4"/>
        <v>0</v>
      </c>
      <c r="T87" s="389">
        <f t="shared" si="5"/>
        <v>0</v>
      </c>
      <c r="U87" s="369" t="s">
        <v>116</v>
      </c>
      <c r="V87" s="371"/>
      <c r="W87" s="371"/>
      <c r="X87" s="391"/>
      <c r="Y87" s="371" t="s">
        <v>117</v>
      </c>
    </row>
    <row r="88" spans="1:25" s="270" customFormat="1" ht="15" customHeight="1" x14ac:dyDescent="0.25">
      <c r="A88" s="366" t="s">
        <v>384</v>
      </c>
      <c r="B88" s="367" t="s">
        <v>370</v>
      </c>
      <c r="C88" s="368" t="s">
        <v>378</v>
      </c>
      <c r="D88" s="369" t="s">
        <v>385</v>
      </c>
      <c r="E88" s="370" t="s">
        <v>386</v>
      </c>
      <c r="F88" s="371"/>
      <c r="G88" s="371"/>
      <c r="H88" s="371"/>
      <c r="I88" s="369" t="s">
        <v>116</v>
      </c>
      <c r="J88" s="389">
        <v>0</v>
      </c>
      <c r="K88" s="389">
        <v>0</v>
      </c>
      <c r="L88" s="389">
        <v>0</v>
      </c>
      <c r="M88" s="389">
        <v>0</v>
      </c>
      <c r="N88" s="389">
        <v>1</v>
      </c>
      <c r="O88" s="389">
        <v>1</v>
      </c>
      <c r="P88" s="389">
        <v>1</v>
      </c>
      <c r="Q88" s="389">
        <v>0</v>
      </c>
      <c r="R88" s="390">
        <v>0</v>
      </c>
      <c r="S88" s="389">
        <f t="shared" si="4"/>
        <v>0</v>
      </c>
      <c r="T88" s="389">
        <f t="shared" si="5"/>
        <v>0</v>
      </c>
      <c r="U88" s="369" t="s">
        <v>116</v>
      </c>
      <c r="V88" s="371"/>
      <c r="W88" s="371"/>
      <c r="X88" s="391"/>
      <c r="Y88" s="371" t="s">
        <v>117</v>
      </c>
    </row>
    <row r="89" spans="1:25" s="270" customFormat="1" ht="15" customHeight="1" x14ac:dyDescent="0.25">
      <c r="A89" s="366" t="s">
        <v>387</v>
      </c>
      <c r="B89" s="367" t="s">
        <v>370</v>
      </c>
      <c r="C89" s="368" t="s">
        <v>388</v>
      </c>
      <c r="D89" s="369" t="s">
        <v>389</v>
      </c>
      <c r="E89" s="370" t="s">
        <v>390</v>
      </c>
      <c r="F89" s="371"/>
      <c r="G89" s="371"/>
      <c r="H89" s="371"/>
      <c r="I89" s="369" t="s">
        <v>52</v>
      </c>
      <c r="J89" s="389">
        <v>0</v>
      </c>
      <c r="K89" s="389">
        <v>0</v>
      </c>
      <c r="L89" s="389">
        <v>0</v>
      </c>
      <c r="M89" s="389">
        <v>0</v>
      </c>
      <c r="N89" s="389">
        <v>1</v>
      </c>
      <c r="O89" s="389">
        <v>1</v>
      </c>
      <c r="P89" s="389">
        <v>1</v>
      </c>
      <c r="Q89" s="389">
        <v>0</v>
      </c>
      <c r="R89" s="390">
        <v>0</v>
      </c>
      <c r="S89" s="389">
        <f t="shared" si="4"/>
        <v>0</v>
      </c>
      <c r="T89" s="389">
        <f t="shared" si="5"/>
        <v>0</v>
      </c>
      <c r="U89" s="369" t="s">
        <v>52</v>
      </c>
      <c r="V89" s="371"/>
      <c r="W89" s="371"/>
      <c r="X89" s="391"/>
      <c r="Y89" s="371" t="s">
        <v>117</v>
      </c>
    </row>
    <row r="90" spans="1:25" s="270" customFormat="1" ht="15" customHeight="1" x14ac:dyDescent="0.25">
      <c r="A90" s="366" t="s">
        <v>391</v>
      </c>
      <c r="B90" s="367" t="s">
        <v>370</v>
      </c>
      <c r="C90" s="368" t="s">
        <v>388</v>
      </c>
      <c r="D90" s="369" t="s">
        <v>392</v>
      </c>
      <c r="E90" s="370" t="s">
        <v>393</v>
      </c>
      <c r="F90" s="371"/>
      <c r="G90" s="371"/>
      <c r="H90" s="371"/>
      <c r="I90" s="369" t="s">
        <v>52</v>
      </c>
      <c r="J90" s="389">
        <v>0</v>
      </c>
      <c r="K90" s="389">
        <v>0</v>
      </c>
      <c r="L90" s="389">
        <v>0</v>
      </c>
      <c r="M90" s="389">
        <v>0</v>
      </c>
      <c r="N90" s="389">
        <v>1</v>
      </c>
      <c r="O90" s="389">
        <v>1</v>
      </c>
      <c r="P90" s="389">
        <v>1</v>
      </c>
      <c r="Q90" s="389">
        <v>0</v>
      </c>
      <c r="R90" s="390">
        <v>0</v>
      </c>
      <c r="S90" s="389">
        <f t="shared" si="4"/>
        <v>0</v>
      </c>
      <c r="T90" s="389">
        <f t="shared" si="5"/>
        <v>0</v>
      </c>
      <c r="U90" s="369" t="s">
        <v>52</v>
      </c>
      <c r="V90" s="371"/>
      <c r="W90" s="371"/>
      <c r="X90" s="391"/>
      <c r="Y90" s="371" t="s">
        <v>117</v>
      </c>
    </row>
    <row r="91" spans="1:25" s="270" customFormat="1" ht="15" customHeight="1" x14ac:dyDescent="0.25">
      <c r="A91" s="366" t="s">
        <v>394</v>
      </c>
      <c r="B91" s="367" t="s">
        <v>395</v>
      </c>
      <c r="C91" s="368" t="s">
        <v>396</v>
      </c>
      <c r="D91" s="369" t="s">
        <v>397</v>
      </c>
      <c r="E91" s="370" t="s">
        <v>398</v>
      </c>
      <c r="F91" s="371"/>
      <c r="G91" s="371"/>
      <c r="H91" s="371"/>
      <c r="I91" s="369" t="s">
        <v>52</v>
      </c>
      <c r="J91" s="389">
        <v>0</v>
      </c>
      <c r="K91" s="389">
        <v>0</v>
      </c>
      <c r="L91" s="389">
        <v>0</v>
      </c>
      <c r="M91" s="389">
        <v>0</v>
      </c>
      <c r="N91" s="389">
        <v>1</v>
      </c>
      <c r="O91" s="389">
        <v>1</v>
      </c>
      <c r="P91" s="389">
        <v>1</v>
      </c>
      <c r="Q91" s="389">
        <v>0</v>
      </c>
      <c r="R91" s="390">
        <v>0</v>
      </c>
      <c r="S91" s="389">
        <f t="shared" si="4"/>
        <v>0</v>
      </c>
      <c r="T91" s="389">
        <f t="shared" si="5"/>
        <v>0</v>
      </c>
      <c r="U91" s="369" t="s">
        <v>52</v>
      </c>
      <c r="V91" s="371"/>
      <c r="W91" s="371"/>
      <c r="X91" s="391"/>
      <c r="Y91" s="371" t="s">
        <v>117</v>
      </c>
    </row>
    <row r="92" spans="1:25" s="270" customFormat="1" ht="15" customHeight="1" x14ac:dyDescent="0.25">
      <c r="A92" s="366" t="s">
        <v>399</v>
      </c>
      <c r="B92" s="367" t="s">
        <v>395</v>
      </c>
      <c r="C92" s="368" t="s">
        <v>396</v>
      </c>
      <c r="D92" s="369" t="s">
        <v>400</v>
      </c>
      <c r="E92" s="370" t="s">
        <v>401</v>
      </c>
      <c r="F92" s="371"/>
      <c r="G92" s="371"/>
      <c r="H92" s="371"/>
      <c r="I92" s="369" t="s">
        <v>52</v>
      </c>
      <c r="J92" s="389">
        <v>0</v>
      </c>
      <c r="K92" s="389">
        <v>0</v>
      </c>
      <c r="L92" s="389">
        <v>0</v>
      </c>
      <c r="M92" s="389">
        <v>0</v>
      </c>
      <c r="N92" s="389">
        <v>1</v>
      </c>
      <c r="O92" s="389">
        <v>1</v>
      </c>
      <c r="P92" s="389">
        <v>1</v>
      </c>
      <c r="Q92" s="389">
        <v>0</v>
      </c>
      <c r="R92" s="390">
        <v>0</v>
      </c>
      <c r="S92" s="389">
        <f t="shared" si="4"/>
        <v>0</v>
      </c>
      <c r="T92" s="389">
        <f t="shared" si="5"/>
        <v>0</v>
      </c>
      <c r="U92" s="369" t="s">
        <v>52</v>
      </c>
      <c r="V92" s="371"/>
      <c r="W92" s="371"/>
      <c r="X92" s="391"/>
      <c r="Y92" s="371" t="s">
        <v>117</v>
      </c>
    </row>
    <row r="93" spans="1:25" s="270" customFormat="1" ht="15" customHeight="1" x14ac:dyDescent="0.25">
      <c r="A93" s="366" t="s">
        <v>402</v>
      </c>
      <c r="B93" s="367" t="s">
        <v>395</v>
      </c>
      <c r="C93" s="368" t="s">
        <v>396</v>
      </c>
      <c r="D93" s="369" t="s">
        <v>403</v>
      </c>
      <c r="E93" s="370" t="s">
        <v>404</v>
      </c>
      <c r="F93" s="371"/>
      <c r="G93" s="371"/>
      <c r="H93" s="371"/>
      <c r="I93" s="369" t="s">
        <v>52</v>
      </c>
      <c r="J93" s="389">
        <v>0</v>
      </c>
      <c r="K93" s="389">
        <v>0</v>
      </c>
      <c r="L93" s="389">
        <v>0</v>
      </c>
      <c r="M93" s="389">
        <v>0</v>
      </c>
      <c r="N93" s="389">
        <v>1</v>
      </c>
      <c r="O93" s="389">
        <v>1</v>
      </c>
      <c r="P93" s="389">
        <v>1</v>
      </c>
      <c r="Q93" s="389">
        <v>0</v>
      </c>
      <c r="R93" s="390">
        <v>0</v>
      </c>
      <c r="S93" s="389">
        <f t="shared" si="4"/>
        <v>0</v>
      </c>
      <c r="T93" s="389">
        <f t="shared" si="5"/>
        <v>0</v>
      </c>
      <c r="U93" s="369" t="s">
        <v>52</v>
      </c>
      <c r="V93" s="371"/>
      <c r="W93" s="371"/>
      <c r="X93" s="391"/>
      <c r="Y93" s="371" t="s">
        <v>117</v>
      </c>
    </row>
    <row r="94" spans="1:25" s="270" customFormat="1" ht="15" customHeight="1" x14ac:dyDescent="0.25">
      <c r="A94" s="366" t="s">
        <v>405</v>
      </c>
      <c r="B94" s="367" t="s">
        <v>395</v>
      </c>
      <c r="C94" s="368" t="s">
        <v>396</v>
      </c>
      <c r="D94" s="369" t="s">
        <v>406</v>
      </c>
      <c r="E94" s="370" t="s">
        <v>407</v>
      </c>
      <c r="F94" s="371"/>
      <c r="G94" s="371"/>
      <c r="H94" s="371"/>
      <c r="I94" s="369" t="s">
        <v>116</v>
      </c>
      <c r="J94" s="389">
        <v>0</v>
      </c>
      <c r="K94" s="389">
        <v>0</v>
      </c>
      <c r="L94" s="389">
        <v>0</v>
      </c>
      <c r="M94" s="389">
        <v>0</v>
      </c>
      <c r="N94" s="389">
        <v>1</v>
      </c>
      <c r="O94" s="389">
        <v>1</v>
      </c>
      <c r="P94" s="389">
        <v>1</v>
      </c>
      <c r="Q94" s="389">
        <v>0</v>
      </c>
      <c r="R94" s="390">
        <v>0</v>
      </c>
      <c r="S94" s="389">
        <f t="shared" si="4"/>
        <v>0</v>
      </c>
      <c r="T94" s="389">
        <f t="shared" si="5"/>
        <v>0</v>
      </c>
      <c r="U94" s="369" t="s">
        <v>116</v>
      </c>
      <c r="V94" s="371"/>
      <c r="W94" s="371"/>
      <c r="X94" s="391"/>
      <c r="Y94" s="371" t="s">
        <v>117</v>
      </c>
    </row>
    <row r="95" spans="1:25" s="270" customFormat="1" ht="15" customHeight="1" x14ac:dyDescent="0.25">
      <c r="A95" s="366" t="s">
        <v>408</v>
      </c>
      <c r="B95" s="367" t="s">
        <v>409</v>
      </c>
      <c r="C95" s="368" t="s">
        <v>410</v>
      </c>
      <c r="D95" s="369" t="s">
        <v>411</v>
      </c>
      <c r="E95" s="370" t="s">
        <v>412</v>
      </c>
      <c r="F95" s="371"/>
      <c r="G95" s="371"/>
      <c r="H95" s="371"/>
      <c r="I95" s="369" t="s">
        <v>116</v>
      </c>
      <c r="J95" s="389">
        <v>0</v>
      </c>
      <c r="K95" s="389">
        <v>0</v>
      </c>
      <c r="L95" s="389">
        <v>0</v>
      </c>
      <c r="M95" s="389">
        <v>0</v>
      </c>
      <c r="N95" s="389">
        <v>1</v>
      </c>
      <c r="O95" s="389">
        <v>1</v>
      </c>
      <c r="P95" s="389">
        <v>1</v>
      </c>
      <c r="Q95" s="389">
        <v>0</v>
      </c>
      <c r="R95" s="390">
        <v>0</v>
      </c>
      <c r="S95" s="389">
        <f t="shared" si="4"/>
        <v>0</v>
      </c>
      <c r="T95" s="389">
        <f t="shared" si="5"/>
        <v>0</v>
      </c>
      <c r="U95" s="369" t="s">
        <v>116</v>
      </c>
      <c r="V95" s="371"/>
      <c r="W95" s="371"/>
      <c r="X95" s="391"/>
      <c r="Y95" s="371" t="s">
        <v>117</v>
      </c>
    </row>
    <row r="96" spans="1:25" s="270" customFormat="1" ht="15" customHeight="1" x14ac:dyDescent="0.25">
      <c r="A96" s="366" t="s">
        <v>413</v>
      </c>
      <c r="B96" s="367" t="s">
        <v>409</v>
      </c>
      <c r="C96" s="368" t="s">
        <v>410</v>
      </c>
      <c r="D96" s="369" t="s">
        <v>414</v>
      </c>
      <c r="E96" s="370" t="s">
        <v>415</v>
      </c>
      <c r="F96" s="371"/>
      <c r="G96" s="371"/>
      <c r="H96" s="371"/>
      <c r="I96" s="369" t="s">
        <v>116</v>
      </c>
      <c r="J96" s="389">
        <v>0</v>
      </c>
      <c r="K96" s="389">
        <v>0</v>
      </c>
      <c r="L96" s="389">
        <v>0</v>
      </c>
      <c r="M96" s="389">
        <v>0</v>
      </c>
      <c r="N96" s="389">
        <v>1</v>
      </c>
      <c r="O96" s="389">
        <v>1</v>
      </c>
      <c r="P96" s="389">
        <v>1</v>
      </c>
      <c r="Q96" s="389">
        <v>0</v>
      </c>
      <c r="R96" s="390">
        <v>0</v>
      </c>
      <c r="S96" s="389">
        <f t="shared" si="4"/>
        <v>0</v>
      </c>
      <c r="T96" s="389">
        <f t="shared" si="5"/>
        <v>0</v>
      </c>
      <c r="U96" s="369" t="s">
        <v>116</v>
      </c>
      <c r="V96" s="371"/>
      <c r="W96" s="371"/>
      <c r="X96" s="391"/>
      <c r="Y96" s="371" t="s">
        <v>117</v>
      </c>
    </row>
    <row r="97" spans="1:25" s="270" customFormat="1" ht="15" customHeight="1" x14ac:dyDescent="0.25">
      <c r="A97" s="366" t="s">
        <v>416</v>
      </c>
      <c r="B97" s="367" t="s">
        <v>409</v>
      </c>
      <c r="C97" s="368" t="s">
        <v>410</v>
      </c>
      <c r="D97" s="369" t="s">
        <v>417</v>
      </c>
      <c r="E97" s="370" t="s">
        <v>418</v>
      </c>
      <c r="F97" s="371"/>
      <c r="G97" s="371"/>
      <c r="H97" s="371"/>
      <c r="I97" s="369" t="s">
        <v>59</v>
      </c>
      <c r="J97" s="389">
        <v>0</v>
      </c>
      <c r="K97" s="389">
        <v>0</v>
      </c>
      <c r="L97" s="389">
        <v>0</v>
      </c>
      <c r="M97" s="389">
        <v>0</v>
      </c>
      <c r="N97" s="389">
        <v>1</v>
      </c>
      <c r="O97" s="389">
        <v>1</v>
      </c>
      <c r="P97" s="389">
        <v>1</v>
      </c>
      <c r="Q97" s="389">
        <v>0</v>
      </c>
      <c r="R97" s="390">
        <v>0</v>
      </c>
      <c r="S97" s="389">
        <f t="shared" si="4"/>
        <v>1</v>
      </c>
      <c r="T97" s="389">
        <f t="shared" si="5"/>
        <v>1</v>
      </c>
      <c r="U97" s="369" t="s">
        <v>59</v>
      </c>
      <c r="V97" s="371"/>
      <c r="W97" s="371"/>
      <c r="X97" s="391"/>
      <c r="Y97" s="371" t="s">
        <v>117</v>
      </c>
    </row>
    <row r="98" spans="1:25" s="270" customFormat="1" ht="15" customHeight="1" x14ac:dyDescent="0.25">
      <c r="A98" s="366" t="s">
        <v>419</v>
      </c>
      <c r="B98" s="367" t="s">
        <v>409</v>
      </c>
      <c r="C98" s="368" t="s">
        <v>420</v>
      </c>
      <c r="D98" s="369" t="s">
        <v>421</v>
      </c>
      <c r="E98" s="370" t="s">
        <v>422</v>
      </c>
      <c r="F98" s="371"/>
      <c r="G98" s="371"/>
      <c r="H98" s="371"/>
      <c r="I98" s="369" t="s">
        <v>116</v>
      </c>
      <c r="J98" s="389">
        <v>0</v>
      </c>
      <c r="K98" s="389">
        <v>0</v>
      </c>
      <c r="L98" s="389">
        <v>0</v>
      </c>
      <c r="M98" s="389">
        <v>0</v>
      </c>
      <c r="N98" s="389">
        <v>1</v>
      </c>
      <c r="O98" s="389">
        <v>1</v>
      </c>
      <c r="P98" s="389">
        <v>1</v>
      </c>
      <c r="Q98" s="389">
        <v>0</v>
      </c>
      <c r="R98" s="390">
        <v>0</v>
      </c>
      <c r="S98" s="389">
        <f t="shared" si="4"/>
        <v>0</v>
      </c>
      <c r="T98" s="389">
        <f t="shared" si="5"/>
        <v>0</v>
      </c>
      <c r="U98" s="369" t="s">
        <v>116</v>
      </c>
      <c r="V98" s="371"/>
      <c r="W98" s="371"/>
      <c r="X98" s="391"/>
      <c r="Y98" s="371" t="s">
        <v>117</v>
      </c>
    </row>
    <row r="99" spans="1:25" s="270" customFormat="1" ht="15" customHeight="1" x14ac:dyDescent="0.25">
      <c r="A99" s="366" t="s">
        <v>423</v>
      </c>
      <c r="B99" s="367" t="s">
        <v>409</v>
      </c>
      <c r="C99" s="368" t="s">
        <v>420</v>
      </c>
      <c r="D99" s="369" t="s">
        <v>424</v>
      </c>
      <c r="E99" s="370" t="s">
        <v>425</v>
      </c>
      <c r="F99" s="371"/>
      <c r="G99" s="371"/>
      <c r="H99" s="371"/>
      <c r="I99" s="369" t="s">
        <v>116</v>
      </c>
      <c r="J99" s="389">
        <v>0</v>
      </c>
      <c r="K99" s="389">
        <v>0</v>
      </c>
      <c r="L99" s="389">
        <v>0</v>
      </c>
      <c r="M99" s="389">
        <v>0</v>
      </c>
      <c r="N99" s="389">
        <v>1</v>
      </c>
      <c r="O99" s="389">
        <v>1</v>
      </c>
      <c r="P99" s="389">
        <v>1</v>
      </c>
      <c r="Q99" s="389">
        <v>0</v>
      </c>
      <c r="R99" s="390">
        <v>0</v>
      </c>
      <c r="S99" s="389">
        <f t="shared" si="4"/>
        <v>0</v>
      </c>
      <c r="T99" s="389">
        <f t="shared" si="5"/>
        <v>0</v>
      </c>
      <c r="U99" s="369" t="s">
        <v>116</v>
      </c>
      <c r="V99" s="371"/>
      <c r="W99" s="371"/>
      <c r="X99" s="391"/>
      <c r="Y99" s="371" t="s">
        <v>117</v>
      </c>
    </row>
    <row r="100" spans="1:25" s="270" customFormat="1" ht="15" customHeight="1" x14ac:dyDescent="0.25">
      <c r="A100" s="366" t="s">
        <v>426</v>
      </c>
      <c r="B100" s="367" t="s">
        <v>409</v>
      </c>
      <c r="C100" s="368" t="s">
        <v>420</v>
      </c>
      <c r="D100" s="369" t="s">
        <v>427</v>
      </c>
      <c r="E100" s="370" t="s">
        <v>428</v>
      </c>
      <c r="F100" s="371"/>
      <c r="G100" s="371"/>
      <c r="H100" s="371"/>
      <c r="I100" s="369" t="s">
        <v>59</v>
      </c>
      <c r="J100" s="389">
        <v>0</v>
      </c>
      <c r="K100" s="389">
        <v>0</v>
      </c>
      <c r="L100" s="389">
        <v>0</v>
      </c>
      <c r="M100" s="389">
        <v>0</v>
      </c>
      <c r="N100" s="389">
        <v>1</v>
      </c>
      <c r="O100" s="389">
        <v>1</v>
      </c>
      <c r="P100" s="389">
        <v>1</v>
      </c>
      <c r="Q100" s="389">
        <v>0</v>
      </c>
      <c r="R100" s="390">
        <v>0</v>
      </c>
      <c r="S100" s="389">
        <f t="shared" si="4"/>
        <v>1</v>
      </c>
      <c r="T100" s="389">
        <f t="shared" si="5"/>
        <v>1</v>
      </c>
      <c r="U100" s="369" t="s">
        <v>59</v>
      </c>
      <c r="V100" s="371"/>
      <c r="W100" s="371"/>
      <c r="X100" s="391"/>
      <c r="Y100" s="371" t="s">
        <v>117</v>
      </c>
    </row>
    <row r="101" spans="1:25" s="270" customFormat="1" ht="15" customHeight="1" x14ac:dyDescent="0.25">
      <c r="A101" s="366" t="s">
        <v>429</v>
      </c>
      <c r="B101" s="367" t="s">
        <v>409</v>
      </c>
      <c r="C101" s="368" t="s">
        <v>430</v>
      </c>
      <c r="D101" s="369" t="s">
        <v>431</v>
      </c>
      <c r="E101" s="370" t="s">
        <v>432</v>
      </c>
      <c r="F101" s="371"/>
      <c r="G101" s="371"/>
      <c r="H101" s="371"/>
      <c r="I101" s="369" t="s">
        <v>59</v>
      </c>
      <c r="J101" s="389">
        <v>0</v>
      </c>
      <c r="K101" s="389">
        <v>0</v>
      </c>
      <c r="L101" s="389">
        <v>0</v>
      </c>
      <c r="M101" s="389">
        <v>0</v>
      </c>
      <c r="N101" s="389">
        <v>1</v>
      </c>
      <c r="O101" s="389">
        <v>1</v>
      </c>
      <c r="P101" s="389">
        <v>1</v>
      </c>
      <c r="Q101" s="389">
        <v>0</v>
      </c>
      <c r="R101" s="390">
        <v>0</v>
      </c>
      <c r="S101" s="389">
        <f t="shared" si="4"/>
        <v>1</v>
      </c>
      <c r="T101" s="389">
        <f t="shared" si="5"/>
        <v>1</v>
      </c>
      <c r="U101" s="369" t="s">
        <v>59</v>
      </c>
      <c r="V101" s="371"/>
      <c r="W101" s="371"/>
      <c r="X101" s="391"/>
      <c r="Y101" s="371" t="s">
        <v>117</v>
      </c>
    </row>
    <row r="102" spans="1:25" s="270" customFormat="1" ht="15" customHeight="1" x14ac:dyDescent="0.25">
      <c r="A102" s="366" t="s">
        <v>433</v>
      </c>
      <c r="B102" s="367" t="s">
        <v>409</v>
      </c>
      <c r="C102" s="368" t="s">
        <v>430</v>
      </c>
      <c r="D102" s="369" t="s">
        <v>434</v>
      </c>
      <c r="E102" s="370" t="s">
        <v>435</v>
      </c>
      <c r="F102" s="371"/>
      <c r="G102" s="371"/>
      <c r="H102" s="371"/>
      <c r="I102" s="369" t="s">
        <v>59</v>
      </c>
      <c r="J102" s="389">
        <v>0</v>
      </c>
      <c r="K102" s="389">
        <v>0</v>
      </c>
      <c r="L102" s="389">
        <v>0</v>
      </c>
      <c r="M102" s="389">
        <v>0</v>
      </c>
      <c r="N102" s="389">
        <v>1</v>
      </c>
      <c r="O102" s="389">
        <v>1</v>
      </c>
      <c r="P102" s="389">
        <v>1</v>
      </c>
      <c r="Q102" s="389">
        <v>0</v>
      </c>
      <c r="R102" s="390">
        <v>0</v>
      </c>
      <c r="S102" s="389">
        <f t="shared" si="4"/>
        <v>1</v>
      </c>
      <c r="T102" s="389">
        <f t="shared" si="5"/>
        <v>1</v>
      </c>
      <c r="U102" s="369" t="s">
        <v>59</v>
      </c>
      <c r="V102" s="371"/>
      <c r="W102" s="371"/>
      <c r="X102" s="391"/>
      <c r="Y102" s="371" t="s">
        <v>117</v>
      </c>
    </row>
    <row r="103" spans="1:25" s="270" customFormat="1" ht="15" customHeight="1" x14ac:dyDescent="0.25">
      <c r="A103" s="366" t="s">
        <v>436</v>
      </c>
      <c r="B103" s="367" t="s">
        <v>409</v>
      </c>
      <c r="C103" s="368" t="s">
        <v>430</v>
      </c>
      <c r="D103" s="369" t="s">
        <v>437</v>
      </c>
      <c r="E103" s="370" t="s">
        <v>438</v>
      </c>
      <c r="F103" s="371"/>
      <c r="G103" s="371"/>
      <c r="H103" s="371"/>
      <c r="I103" s="369" t="s">
        <v>59</v>
      </c>
      <c r="J103" s="389">
        <v>0</v>
      </c>
      <c r="K103" s="389">
        <v>0</v>
      </c>
      <c r="L103" s="389">
        <v>0</v>
      </c>
      <c r="M103" s="389">
        <v>0</v>
      </c>
      <c r="N103" s="389">
        <v>1</v>
      </c>
      <c r="O103" s="389">
        <v>1</v>
      </c>
      <c r="P103" s="389">
        <v>1</v>
      </c>
      <c r="Q103" s="389">
        <v>0</v>
      </c>
      <c r="R103" s="390">
        <v>0</v>
      </c>
      <c r="S103" s="389">
        <f t="shared" si="4"/>
        <v>1</v>
      </c>
      <c r="T103" s="389">
        <f t="shared" si="5"/>
        <v>1</v>
      </c>
      <c r="U103" s="369" t="s">
        <v>59</v>
      </c>
      <c r="V103" s="371"/>
      <c r="W103" s="371"/>
      <c r="X103" s="391"/>
      <c r="Y103" s="371" t="s">
        <v>117</v>
      </c>
    </row>
    <row r="104" spans="1:25" s="270" customFormat="1" ht="15" customHeight="1" x14ac:dyDescent="0.25">
      <c r="A104" s="366" t="s">
        <v>439</v>
      </c>
      <c r="B104" s="367" t="s">
        <v>409</v>
      </c>
      <c r="C104" s="368" t="s">
        <v>430</v>
      </c>
      <c r="D104" s="369" t="s">
        <v>440</v>
      </c>
      <c r="E104" s="370" t="s">
        <v>441</v>
      </c>
      <c r="F104" s="371"/>
      <c r="G104" s="371"/>
      <c r="H104" s="371"/>
      <c r="I104" s="369" t="s">
        <v>59</v>
      </c>
      <c r="J104" s="389">
        <v>0</v>
      </c>
      <c r="K104" s="389">
        <v>0</v>
      </c>
      <c r="L104" s="389">
        <v>0</v>
      </c>
      <c r="M104" s="389">
        <v>0</v>
      </c>
      <c r="N104" s="389">
        <v>1</v>
      </c>
      <c r="O104" s="389">
        <v>1</v>
      </c>
      <c r="P104" s="389">
        <v>1</v>
      </c>
      <c r="Q104" s="389">
        <v>0</v>
      </c>
      <c r="R104" s="390">
        <v>0</v>
      </c>
      <c r="S104" s="389">
        <f t="shared" si="4"/>
        <v>1</v>
      </c>
      <c r="T104" s="389">
        <f t="shared" si="5"/>
        <v>1</v>
      </c>
      <c r="U104" s="369" t="s">
        <v>59</v>
      </c>
      <c r="V104" s="371"/>
      <c r="W104" s="371"/>
      <c r="X104" s="391"/>
      <c r="Y104" s="371" t="s">
        <v>117</v>
      </c>
    </row>
    <row r="105" spans="1:25" s="270" customFormat="1" ht="15" customHeight="1" x14ac:dyDescent="0.25">
      <c r="A105" s="366" t="s">
        <v>442</v>
      </c>
      <c r="B105" s="367" t="s">
        <v>409</v>
      </c>
      <c r="C105" s="368" t="s">
        <v>443</v>
      </c>
      <c r="D105" s="369" t="s">
        <v>444</v>
      </c>
      <c r="E105" s="370" t="s">
        <v>445</v>
      </c>
      <c r="F105" s="371"/>
      <c r="G105" s="371"/>
      <c r="H105" s="371"/>
      <c r="I105" s="369" t="s">
        <v>133</v>
      </c>
      <c r="J105" s="389">
        <v>0</v>
      </c>
      <c r="K105" s="389">
        <v>0</v>
      </c>
      <c r="L105" s="389">
        <v>0</v>
      </c>
      <c r="M105" s="389">
        <v>0</v>
      </c>
      <c r="N105" s="389">
        <v>1</v>
      </c>
      <c r="O105" s="389">
        <v>1</v>
      </c>
      <c r="P105" s="389">
        <v>1</v>
      </c>
      <c r="Q105" s="389">
        <v>0</v>
      </c>
      <c r="R105" s="390">
        <v>0</v>
      </c>
      <c r="S105" s="389">
        <f t="shared" ref="S105:S136" si="6">IF(I105="","",ROUND(IF(OR(I105="m²",I105="m2"),J105*IF(K105=0,1,K105)*IF(N105=0,1,N105)*IF(O105=0,1,O105)*P105-Q105,IF(OR(I105="m³",I105="m3"),J105*K105*L105*IF(N105=0,1,N105)*IF(O105=0,1,O105)*P105-Q105,IF(OR(I105="ml",I105="ML"),J105*IF(N105=0,1,N105)*IF(O105=0,1,O105)*P105-Q105,IF(OR(I105="und",I105="UND"),IF(N105=0,1,N105)*IF(O105=0,1,O105)*P105-Q105,IF(I105="kg",J105*IF(N105=0,1,N105)*IF(O105=0,1,O105)*P105-Q105,0))))),3))</f>
        <v>0</v>
      </c>
      <c r="T105" s="389">
        <f t="shared" ref="T105:T136" si="7">IF(S105="","",ROUND(S105*(1+R105),3))</f>
        <v>0</v>
      </c>
      <c r="U105" s="369" t="s">
        <v>133</v>
      </c>
      <c r="V105" s="371"/>
      <c r="W105" s="371"/>
      <c r="X105" s="391"/>
      <c r="Y105" s="371" t="s">
        <v>117</v>
      </c>
    </row>
    <row r="106" spans="1:25" s="270" customFormat="1" ht="15" customHeight="1" x14ac:dyDescent="0.25">
      <c r="A106" s="366" t="s">
        <v>446</v>
      </c>
      <c r="B106" s="367" t="s">
        <v>447</v>
      </c>
      <c r="C106" s="368" t="s">
        <v>448</v>
      </c>
      <c r="D106" s="369" t="s">
        <v>449</v>
      </c>
      <c r="E106" s="370" t="s">
        <v>450</v>
      </c>
      <c r="F106" s="371"/>
      <c r="G106" s="371"/>
      <c r="H106" s="371"/>
      <c r="I106" s="369" t="s">
        <v>116</v>
      </c>
      <c r="J106" s="389">
        <v>0</v>
      </c>
      <c r="K106" s="389">
        <v>0</v>
      </c>
      <c r="L106" s="389">
        <v>0</v>
      </c>
      <c r="M106" s="389">
        <v>0</v>
      </c>
      <c r="N106" s="389">
        <v>1</v>
      </c>
      <c r="O106" s="389">
        <v>1</v>
      </c>
      <c r="P106" s="389">
        <v>1</v>
      </c>
      <c r="Q106" s="389">
        <v>0</v>
      </c>
      <c r="R106" s="390">
        <v>0</v>
      </c>
      <c r="S106" s="389">
        <f t="shared" si="6"/>
        <v>0</v>
      </c>
      <c r="T106" s="389">
        <f t="shared" si="7"/>
        <v>0</v>
      </c>
      <c r="U106" s="369" t="s">
        <v>116</v>
      </c>
      <c r="V106" s="371"/>
      <c r="W106" s="371"/>
      <c r="X106" s="391"/>
      <c r="Y106" s="371" t="s">
        <v>117</v>
      </c>
    </row>
    <row r="107" spans="1:25" s="270" customFormat="1" ht="15" customHeight="1" x14ac:dyDescent="0.25">
      <c r="A107" s="366" t="s">
        <v>451</v>
      </c>
      <c r="B107" s="367" t="s">
        <v>447</v>
      </c>
      <c r="C107" s="368" t="s">
        <v>448</v>
      </c>
      <c r="D107" s="369" t="s">
        <v>452</v>
      </c>
      <c r="E107" s="370" t="s">
        <v>453</v>
      </c>
      <c r="F107" s="371"/>
      <c r="G107" s="371"/>
      <c r="H107" s="371"/>
      <c r="I107" s="369" t="s">
        <v>116</v>
      </c>
      <c r="J107" s="389">
        <v>0</v>
      </c>
      <c r="K107" s="389">
        <v>0</v>
      </c>
      <c r="L107" s="389">
        <v>0</v>
      </c>
      <c r="M107" s="389">
        <v>0</v>
      </c>
      <c r="N107" s="389">
        <v>1</v>
      </c>
      <c r="O107" s="389">
        <v>1</v>
      </c>
      <c r="P107" s="389">
        <v>1</v>
      </c>
      <c r="Q107" s="389">
        <v>0</v>
      </c>
      <c r="R107" s="390">
        <v>0</v>
      </c>
      <c r="S107" s="389">
        <f t="shared" si="6"/>
        <v>0</v>
      </c>
      <c r="T107" s="389">
        <f t="shared" si="7"/>
        <v>0</v>
      </c>
      <c r="U107" s="369" t="s">
        <v>116</v>
      </c>
      <c r="V107" s="371"/>
      <c r="W107" s="371"/>
      <c r="X107" s="391"/>
      <c r="Y107" s="371" t="s">
        <v>117</v>
      </c>
    </row>
    <row r="108" spans="1:25" s="270" customFormat="1" ht="15" customHeight="1" x14ac:dyDescent="0.25">
      <c r="A108" s="366" t="s">
        <v>454</v>
      </c>
      <c r="B108" s="367" t="s">
        <v>447</v>
      </c>
      <c r="C108" s="368" t="s">
        <v>448</v>
      </c>
      <c r="D108" s="369" t="s">
        <v>455</v>
      </c>
      <c r="E108" s="370" t="s">
        <v>456</v>
      </c>
      <c r="F108" s="371"/>
      <c r="G108" s="371"/>
      <c r="H108" s="371"/>
      <c r="I108" s="369" t="s">
        <v>59</v>
      </c>
      <c r="J108" s="389">
        <v>0</v>
      </c>
      <c r="K108" s="389">
        <v>0</v>
      </c>
      <c r="L108" s="389">
        <v>0</v>
      </c>
      <c r="M108" s="389">
        <v>0</v>
      </c>
      <c r="N108" s="389">
        <v>1</v>
      </c>
      <c r="O108" s="389">
        <v>1</v>
      </c>
      <c r="P108" s="389">
        <v>1</v>
      </c>
      <c r="Q108" s="389">
        <v>0</v>
      </c>
      <c r="R108" s="390">
        <v>0</v>
      </c>
      <c r="S108" s="389">
        <f t="shared" si="6"/>
        <v>1</v>
      </c>
      <c r="T108" s="389">
        <f t="shared" si="7"/>
        <v>1</v>
      </c>
      <c r="U108" s="369" t="s">
        <v>59</v>
      </c>
      <c r="V108" s="371"/>
      <c r="W108" s="371"/>
      <c r="X108" s="391"/>
      <c r="Y108" s="371" t="s">
        <v>117</v>
      </c>
    </row>
    <row r="109" spans="1:25" s="270" customFormat="1" ht="15" customHeight="1" x14ac:dyDescent="0.25">
      <c r="A109" s="366" t="s">
        <v>457</v>
      </c>
      <c r="B109" s="367" t="s">
        <v>447</v>
      </c>
      <c r="C109" s="368" t="s">
        <v>458</v>
      </c>
      <c r="D109" s="369" t="s">
        <v>459</v>
      </c>
      <c r="E109" s="370" t="s">
        <v>460</v>
      </c>
      <c r="F109" s="371"/>
      <c r="G109" s="371"/>
      <c r="H109" s="371"/>
      <c r="I109" s="369" t="s">
        <v>116</v>
      </c>
      <c r="J109" s="389">
        <v>0</v>
      </c>
      <c r="K109" s="389">
        <v>0</v>
      </c>
      <c r="L109" s="389">
        <v>0</v>
      </c>
      <c r="M109" s="389">
        <v>0</v>
      </c>
      <c r="N109" s="389">
        <v>1</v>
      </c>
      <c r="O109" s="389">
        <v>1</v>
      </c>
      <c r="P109" s="389">
        <v>1</v>
      </c>
      <c r="Q109" s="389">
        <v>0</v>
      </c>
      <c r="R109" s="390">
        <v>0</v>
      </c>
      <c r="S109" s="389">
        <f t="shared" si="6"/>
        <v>0</v>
      </c>
      <c r="T109" s="389">
        <f t="shared" si="7"/>
        <v>0</v>
      </c>
      <c r="U109" s="369" t="s">
        <v>116</v>
      </c>
      <c r="V109" s="371"/>
      <c r="W109" s="371"/>
      <c r="X109" s="391"/>
      <c r="Y109" s="371" t="s">
        <v>117</v>
      </c>
    </row>
    <row r="110" spans="1:25" s="270" customFormat="1" ht="15" customHeight="1" x14ac:dyDescent="0.25">
      <c r="A110" s="366" t="s">
        <v>461</v>
      </c>
      <c r="B110" s="367" t="s">
        <v>447</v>
      </c>
      <c r="C110" s="368" t="s">
        <v>458</v>
      </c>
      <c r="D110" s="369" t="s">
        <v>462</v>
      </c>
      <c r="E110" s="370" t="s">
        <v>463</v>
      </c>
      <c r="F110" s="371"/>
      <c r="G110" s="371"/>
      <c r="H110" s="371"/>
      <c r="I110" s="369" t="s">
        <v>116</v>
      </c>
      <c r="J110" s="389">
        <v>0</v>
      </c>
      <c r="K110" s="389">
        <v>0</v>
      </c>
      <c r="L110" s="389">
        <v>0</v>
      </c>
      <c r="M110" s="389">
        <v>0</v>
      </c>
      <c r="N110" s="389">
        <v>1</v>
      </c>
      <c r="O110" s="389">
        <v>1</v>
      </c>
      <c r="P110" s="389">
        <v>1</v>
      </c>
      <c r="Q110" s="389">
        <v>0</v>
      </c>
      <c r="R110" s="390">
        <v>0</v>
      </c>
      <c r="S110" s="389">
        <f t="shared" si="6"/>
        <v>0</v>
      </c>
      <c r="T110" s="389">
        <f t="shared" si="7"/>
        <v>0</v>
      </c>
      <c r="U110" s="369" t="s">
        <v>116</v>
      </c>
      <c r="V110" s="371"/>
      <c r="W110" s="371"/>
      <c r="X110" s="391"/>
      <c r="Y110" s="371" t="s">
        <v>117</v>
      </c>
    </row>
    <row r="111" spans="1:25" s="270" customFormat="1" ht="15" customHeight="1" x14ac:dyDescent="0.25">
      <c r="A111" s="366" t="s">
        <v>464</v>
      </c>
      <c r="B111" s="367" t="s">
        <v>447</v>
      </c>
      <c r="C111" s="368" t="s">
        <v>458</v>
      </c>
      <c r="D111" s="369" t="s">
        <v>465</v>
      </c>
      <c r="E111" s="370" t="s">
        <v>466</v>
      </c>
      <c r="F111" s="371"/>
      <c r="G111" s="371"/>
      <c r="H111" s="371"/>
      <c r="I111" s="369" t="s">
        <v>59</v>
      </c>
      <c r="J111" s="389">
        <v>0</v>
      </c>
      <c r="K111" s="389">
        <v>0</v>
      </c>
      <c r="L111" s="389">
        <v>0</v>
      </c>
      <c r="M111" s="389">
        <v>0</v>
      </c>
      <c r="N111" s="389">
        <v>1</v>
      </c>
      <c r="O111" s="389">
        <v>1</v>
      </c>
      <c r="P111" s="389">
        <v>1</v>
      </c>
      <c r="Q111" s="389">
        <v>0</v>
      </c>
      <c r="R111" s="390">
        <v>0</v>
      </c>
      <c r="S111" s="389">
        <f t="shared" si="6"/>
        <v>1</v>
      </c>
      <c r="T111" s="389">
        <f t="shared" si="7"/>
        <v>1</v>
      </c>
      <c r="U111" s="369" t="s">
        <v>59</v>
      </c>
      <c r="V111" s="371"/>
      <c r="W111" s="371"/>
      <c r="X111" s="391"/>
      <c r="Y111" s="371" t="s">
        <v>117</v>
      </c>
    </row>
    <row r="112" spans="1:25" s="270" customFormat="1" ht="15" customHeight="1" x14ac:dyDescent="0.25">
      <c r="A112" s="366" t="s">
        <v>467</v>
      </c>
      <c r="B112" s="367" t="s">
        <v>447</v>
      </c>
      <c r="C112" s="368" t="s">
        <v>430</v>
      </c>
      <c r="D112" s="369" t="s">
        <v>468</v>
      </c>
      <c r="E112" s="370" t="s">
        <v>469</v>
      </c>
      <c r="F112" s="371"/>
      <c r="G112" s="371"/>
      <c r="H112" s="371"/>
      <c r="I112" s="369" t="s">
        <v>59</v>
      </c>
      <c r="J112" s="389">
        <v>0</v>
      </c>
      <c r="K112" s="389">
        <v>0</v>
      </c>
      <c r="L112" s="389">
        <v>0</v>
      </c>
      <c r="M112" s="389">
        <v>0</v>
      </c>
      <c r="N112" s="389">
        <v>1</v>
      </c>
      <c r="O112" s="389">
        <v>1</v>
      </c>
      <c r="P112" s="389">
        <v>1</v>
      </c>
      <c r="Q112" s="389">
        <v>0</v>
      </c>
      <c r="R112" s="390">
        <v>0</v>
      </c>
      <c r="S112" s="389">
        <f t="shared" si="6"/>
        <v>1</v>
      </c>
      <c r="T112" s="389">
        <f t="shared" si="7"/>
        <v>1</v>
      </c>
      <c r="U112" s="369" t="s">
        <v>59</v>
      </c>
      <c r="V112" s="371"/>
      <c r="W112" s="371"/>
      <c r="X112" s="391"/>
      <c r="Y112" s="371" t="s">
        <v>117</v>
      </c>
    </row>
    <row r="113" spans="1:25" s="270" customFormat="1" ht="15" customHeight="1" x14ac:dyDescent="0.25">
      <c r="A113" s="366" t="s">
        <v>470</v>
      </c>
      <c r="B113" s="367" t="s">
        <v>447</v>
      </c>
      <c r="C113" s="368" t="s">
        <v>430</v>
      </c>
      <c r="D113" s="369" t="s">
        <v>471</v>
      </c>
      <c r="E113" s="370" t="s">
        <v>472</v>
      </c>
      <c r="F113" s="371"/>
      <c r="G113" s="371"/>
      <c r="H113" s="371"/>
      <c r="I113" s="369" t="s">
        <v>59</v>
      </c>
      <c r="J113" s="389">
        <v>0</v>
      </c>
      <c r="K113" s="389">
        <v>0</v>
      </c>
      <c r="L113" s="389">
        <v>0</v>
      </c>
      <c r="M113" s="389">
        <v>0</v>
      </c>
      <c r="N113" s="389">
        <v>1</v>
      </c>
      <c r="O113" s="389">
        <v>1</v>
      </c>
      <c r="P113" s="389">
        <v>1</v>
      </c>
      <c r="Q113" s="389">
        <v>0</v>
      </c>
      <c r="R113" s="390">
        <v>0</v>
      </c>
      <c r="S113" s="389">
        <f t="shared" si="6"/>
        <v>1</v>
      </c>
      <c r="T113" s="389">
        <f t="shared" si="7"/>
        <v>1</v>
      </c>
      <c r="U113" s="369" t="s">
        <v>59</v>
      </c>
      <c r="V113" s="371"/>
      <c r="W113" s="371"/>
      <c r="X113" s="391"/>
      <c r="Y113" s="371" t="s">
        <v>117</v>
      </c>
    </row>
    <row r="114" spans="1:25" s="270" customFormat="1" ht="15" customHeight="1" x14ac:dyDescent="0.25">
      <c r="A114" s="366" t="s">
        <v>473</v>
      </c>
      <c r="B114" s="367" t="s">
        <v>447</v>
      </c>
      <c r="C114" s="368" t="s">
        <v>430</v>
      </c>
      <c r="D114" s="369" t="s">
        <v>474</v>
      </c>
      <c r="E114" s="370" t="s">
        <v>475</v>
      </c>
      <c r="F114" s="371"/>
      <c r="G114" s="371"/>
      <c r="H114" s="371"/>
      <c r="I114" s="369" t="s">
        <v>59</v>
      </c>
      <c r="J114" s="389">
        <v>0</v>
      </c>
      <c r="K114" s="389">
        <v>0</v>
      </c>
      <c r="L114" s="389">
        <v>0</v>
      </c>
      <c r="M114" s="389">
        <v>0</v>
      </c>
      <c r="N114" s="389">
        <v>1</v>
      </c>
      <c r="O114" s="389">
        <v>1</v>
      </c>
      <c r="P114" s="389">
        <v>1</v>
      </c>
      <c r="Q114" s="389">
        <v>0</v>
      </c>
      <c r="R114" s="390">
        <v>0</v>
      </c>
      <c r="S114" s="389">
        <f t="shared" si="6"/>
        <v>1</v>
      </c>
      <c r="T114" s="389">
        <f t="shared" si="7"/>
        <v>1</v>
      </c>
      <c r="U114" s="369" t="s">
        <v>59</v>
      </c>
      <c r="V114" s="371"/>
      <c r="W114" s="371"/>
      <c r="X114" s="391"/>
      <c r="Y114" s="371" t="s">
        <v>117</v>
      </c>
    </row>
    <row r="115" spans="1:25" s="270" customFormat="1" ht="15" customHeight="1" x14ac:dyDescent="0.25">
      <c r="A115" s="366" t="s">
        <v>476</v>
      </c>
      <c r="B115" s="367" t="s">
        <v>447</v>
      </c>
      <c r="C115" s="368" t="s">
        <v>477</v>
      </c>
      <c r="D115" s="369" t="s">
        <v>478</v>
      </c>
      <c r="E115" s="370" t="s">
        <v>479</v>
      </c>
      <c r="F115" s="371"/>
      <c r="G115" s="371"/>
      <c r="H115" s="371"/>
      <c r="I115" s="369" t="s">
        <v>133</v>
      </c>
      <c r="J115" s="389">
        <v>0</v>
      </c>
      <c r="K115" s="389">
        <v>0</v>
      </c>
      <c r="L115" s="389">
        <v>0</v>
      </c>
      <c r="M115" s="389">
        <v>0</v>
      </c>
      <c r="N115" s="389">
        <v>1</v>
      </c>
      <c r="O115" s="389">
        <v>1</v>
      </c>
      <c r="P115" s="389">
        <v>1</v>
      </c>
      <c r="Q115" s="389">
        <v>0</v>
      </c>
      <c r="R115" s="390">
        <v>0</v>
      </c>
      <c r="S115" s="389">
        <f t="shared" si="6"/>
        <v>0</v>
      </c>
      <c r="T115" s="389">
        <f t="shared" si="7"/>
        <v>0</v>
      </c>
      <c r="U115" s="369" t="s">
        <v>133</v>
      </c>
      <c r="V115" s="371"/>
      <c r="W115" s="371"/>
      <c r="X115" s="391"/>
      <c r="Y115" s="371" t="s">
        <v>117</v>
      </c>
    </row>
    <row r="116" spans="1:25" s="270" customFormat="1" ht="15" customHeight="1" x14ac:dyDescent="0.25">
      <c r="A116" s="366" t="s">
        <v>480</v>
      </c>
      <c r="B116" s="367" t="s">
        <v>447</v>
      </c>
      <c r="C116" s="368" t="s">
        <v>443</v>
      </c>
      <c r="D116" s="369" t="s">
        <v>481</v>
      </c>
      <c r="E116" s="370" t="s">
        <v>482</v>
      </c>
      <c r="F116" s="371"/>
      <c r="G116" s="371"/>
      <c r="H116" s="371"/>
      <c r="I116" s="369" t="s">
        <v>133</v>
      </c>
      <c r="J116" s="389">
        <v>0</v>
      </c>
      <c r="K116" s="389">
        <v>0</v>
      </c>
      <c r="L116" s="389">
        <v>0</v>
      </c>
      <c r="M116" s="389">
        <v>0</v>
      </c>
      <c r="N116" s="389">
        <v>1</v>
      </c>
      <c r="O116" s="389">
        <v>1</v>
      </c>
      <c r="P116" s="389">
        <v>1</v>
      </c>
      <c r="Q116" s="389">
        <v>0</v>
      </c>
      <c r="R116" s="390">
        <v>0</v>
      </c>
      <c r="S116" s="389">
        <f t="shared" si="6"/>
        <v>0</v>
      </c>
      <c r="T116" s="389">
        <f t="shared" si="7"/>
        <v>0</v>
      </c>
      <c r="U116" s="369" t="s">
        <v>133</v>
      </c>
      <c r="V116" s="371"/>
      <c r="W116" s="371"/>
      <c r="X116" s="391"/>
      <c r="Y116" s="371" t="s">
        <v>117</v>
      </c>
    </row>
    <row r="117" spans="1:25" s="270" customFormat="1" ht="15" customHeight="1" x14ac:dyDescent="0.25">
      <c r="A117" s="366" t="s">
        <v>483</v>
      </c>
      <c r="B117" s="367" t="s">
        <v>484</v>
      </c>
      <c r="C117" s="368" t="s">
        <v>485</v>
      </c>
      <c r="D117" s="369" t="s">
        <v>486</v>
      </c>
      <c r="E117" s="370" t="s">
        <v>487</v>
      </c>
      <c r="F117" s="371"/>
      <c r="G117" s="371"/>
      <c r="H117" s="371"/>
      <c r="I117" s="369" t="s">
        <v>116</v>
      </c>
      <c r="J117" s="389">
        <v>0</v>
      </c>
      <c r="K117" s="389">
        <v>0</v>
      </c>
      <c r="L117" s="389">
        <v>0</v>
      </c>
      <c r="M117" s="389">
        <v>0</v>
      </c>
      <c r="N117" s="389">
        <v>1</v>
      </c>
      <c r="O117" s="389">
        <v>1</v>
      </c>
      <c r="P117" s="389">
        <v>1</v>
      </c>
      <c r="Q117" s="389">
        <v>0</v>
      </c>
      <c r="R117" s="390">
        <v>0</v>
      </c>
      <c r="S117" s="389">
        <f t="shared" si="6"/>
        <v>0</v>
      </c>
      <c r="T117" s="389">
        <f t="shared" si="7"/>
        <v>0</v>
      </c>
      <c r="U117" s="369" t="s">
        <v>116</v>
      </c>
      <c r="V117" s="371"/>
      <c r="W117" s="371"/>
      <c r="X117" s="391"/>
      <c r="Y117" s="371" t="s">
        <v>117</v>
      </c>
    </row>
    <row r="118" spans="1:25" s="270" customFormat="1" ht="15" customHeight="1" x14ac:dyDescent="0.25">
      <c r="A118" s="366" t="s">
        <v>488</v>
      </c>
      <c r="B118" s="367" t="s">
        <v>484</v>
      </c>
      <c r="C118" s="368" t="s">
        <v>485</v>
      </c>
      <c r="D118" s="369" t="s">
        <v>489</v>
      </c>
      <c r="E118" s="370" t="s">
        <v>490</v>
      </c>
      <c r="F118" s="371"/>
      <c r="G118" s="371"/>
      <c r="H118" s="371"/>
      <c r="I118" s="369" t="s">
        <v>59</v>
      </c>
      <c r="J118" s="389">
        <v>0</v>
      </c>
      <c r="K118" s="389">
        <v>0</v>
      </c>
      <c r="L118" s="389">
        <v>0</v>
      </c>
      <c r="M118" s="389">
        <v>0</v>
      </c>
      <c r="N118" s="389">
        <v>1</v>
      </c>
      <c r="O118" s="389">
        <v>1</v>
      </c>
      <c r="P118" s="389">
        <v>1</v>
      </c>
      <c r="Q118" s="389">
        <v>0</v>
      </c>
      <c r="R118" s="390">
        <v>0</v>
      </c>
      <c r="S118" s="389">
        <f t="shared" si="6"/>
        <v>1</v>
      </c>
      <c r="T118" s="389">
        <f t="shared" si="7"/>
        <v>1</v>
      </c>
      <c r="U118" s="369" t="s">
        <v>59</v>
      </c>
      <c r="V118" s="371"/>
      <c r="W118" s="371"/>
      <c r="X118" s="391"/>
      <c r="Y118" s="371" t="s">
        <v>117</v>
      </c>
    </row>
    <row r="119" spans="1:25" s="270" customFormat="1" ht="15" customHeight="1" x14ac:dyDescent="0.25">
      <c r="A119" s="366" t="s">
        <v>491</v>
      </c>
      <c r="B119" s="367" t="s">
        <v>484</v>
      </c>
      <c r="C119" s="368" t="s">
        <v>492</v>
      </c>
      <c r="D119" s="369" t="s">
        <v>493</v>
      </c>
      <c r="E119" s="370" t="s">
        <v>494</v>
      </c>
      <c r="F119" s="371"/>
      <c r="G119" s="371"/>
      <c r="H119" s="371"/>
      <c r="I119" s="369" t="s">
        <v>59</v>
      </c>
      <c r="J119" s="389">
        <v>0</v>
      </c>
      <c r="K119" s="389">
        <v>0</v>
      </c>
      <c r="L119" s="389">
        <v>0</v>
      </c>
      <c r="M119" s="389">
        <v>0</v>
      </c>
      <c r="N119" s="389">
        <v>1</v>
      </c>
      <c r="O119" s="389">
        <v>1</v>
      </c>
      <c r="P119" s="389">
        <v>1</v>
      </c>
      <c r="Q119" s="389">
        <v>0</v>
      </c>
      <c r="R119" s="390">
        <v>0</v>
      </c>
      <c r="S119" s="389">
        <f t="shared" si="6"/>
        <v>1</v>
      </c>
      <c r="T119" s="389">
        <f t="shared" si="7"/>
        <v>1</v>
      </c>
      <c r="U119" s="369" t="s">
        <v>59</v>
      </c>
      <c r="V119" s="371"/>
      <c r="W119" s="371"/>
      <c r="X119" s="391"/>
      <c r="Y119" s="371" t="s">
        <v>117</v>
      </c>
    </row>
    <row r="120" spans="1:25" s="270" customFormat="1" ht="15" customHeight="1" x14ac:dyDescent="0.25">
      <c r="A120" s="366" t="s">
        <v>495</v>
      </c>
      <c r="B120" s="367" t="s">
        <v>484</v>
      </c>
      <c r="C120" s="368" t="s">
        <v>492</v>
      </c>
      <c r="D120" s="369" t="s">
        <v>496</v>
      </c>
      <c r="E120" s="370" t="s">
        <v>497</v>
      </c>
      <c r="F120" s="371"/>
      <c r="G120" s="371"/>
      <c r="H120" s="371"/>
      <c r="I120" s="369" t="s">
        <v>59</v>
      </c>
      <c r="J120" s="389">
        <v>0</v>
      </c>
      <c r="K120" s="389">
        <v>0</v>
      </c>
      <c r="L120" s="389">
        <v>0</v>
      </c>
      <c r="M120" s="389">
        <v>0</v>
      </c>
      <c r="N120" s="389">
        <v>1</v>
      </c>
      <c r="O120" s="389">
        <v>1</v>
      </c>
      <c r="P120" s="389">
        <v>1</v>
      </c>
      <c r="Q120" s="389">
        <v>0</v>
      </c>
      <c r="R120" s="390">
        <v>0</v>
      </c>
      <c r="S120" s="389">
        <f t="shared" si="6"/>
        <v>1</v>
      </c>
      <c r="T120" s="389">
        <f t="shared" si="7"/>
        <v>1</v>
      </c>
      <c r="U120" s="369" t="s">
        <v>59</v>
      </c>
      <c r="V120" s="371"/>
      <c r="W120" s="371"/>
      <c r="X120" s="391"/>
      <c r="Y120" s="371" t="s">
        <v>117</v>
      </c>
    </row>
    <row r="121" spans="1:25" s="270" customFormat="1" ht="15" customHeight="1" x14ac:dyDescent="0.25">
      <c r="A121" s="366" t="s">
        <v>498</v>
      </c>
      <c r="B121" s="367" t="s">
        <v>484</v>
      </c>
      <c r="C121" s="368" t="s">
        <v>492</v>
      </c>
      <c r="D121" s="369" t="s">
        <v>499</v>
      </c>
      <c r="E121" s="370" t="s">
        <v>500</v>
      </c>
      <c r="F121" s="371"/>
      <c r="G121" s="371"/>
      <c r="H121" s="371"/>
      <c r="I121" s="369" t="s">
        <v>59</v>
      </c>
      <c r="J121" s="389">
        <v>0</v>
      </c>
      <c r="K121" s="389">
        <v>0</v>
      </c>
      <c r="L121" s="389">
        <v>0</v>
      </c>
      <c r="M121" s="389">
        <v>0</v>
      </c>
      <c r="N121" s="389">
        <v>1</v>
      </c>
      <c r="O121" s="389">
        <v>1</v>
      </c>
      <c r="P121" s="389">
        <v>1</v>
      </c>
      <c r="Q121" s="389">
        <v>0</v>
      </c>
      <c r="R121" s="390">
        <v>0</v>
      </c>
      <c r="S121" s="389">
        <f t="shared" si="6"/>
        <v>1</v>
      </c>
      <c r="T121" s="389">
        <f t="shared" si="7"/>
        <v>1</v>
      </c>
      <c r="U121" s="369" t="s">
        <v>59</v>
      </c>
      <c r="V121" s="371"/>
      <c r="W121" s="371"/>
      <c r="X121" s="391"/>
      <c r="Y121" s="371" t="s">
        <v>117</v>
      </c>
    </row>
    <row r="122" spans="1:25" s="270" customFormat="1" ht="15" customHeight="1" x14ac:dyDescent="0.25">
      <c r="A122" s="366" t="s">
        <v>501</v>
      </c>
      <c r="B122" s="367" t="s">
        <v>484</v>
      </c>
      <c r="C122" s="368" t="s">
        <v>502</v>
      </c>
      <c r="D122" s="369" t="s">
        <v>503</v>
      </c>
      <c r="E122" s="370" t="s">
        <v>504</v>
      </c>
      <c r="F122" s="371"/>
      <c r="G122" s="371"/>
      <c r="H122" s="371"/>
      <c r="I122" s="369" t="s">
        <v>133</v>
      </c>
      <c r="J122" s="389">
        <v>0</v>
      </c>
      <c r="K122" s="389">
        <v>0</v>
      </c>
      <c r="L122" s="389">
        <v>0</v>
      </c>
      <c r="M122" s="389">
        <v>0</v>
      </c>
      <c r="N122" s="389">
        <v>1</v>
      </c>
      <c r="O122" s="389">
        <v>1</v>
      </c>
      <c r="P122" s="389">
        <v>1</v>
      </c>
      <c r="Q122" s="389">
        <v>0</v>
      </c>
      <c r="R122" s="390">
        <v>0</v>
      </c>
      <c r="S122" s="389">
        <f t="shared" si="6"/>
        <v>0</v>
      </c>
      <c r="T122" s="389">
        <f t="shared" si="7"/>
        <v>0</v>
      </c>
      <c r="U122" s="369" t="s">
        <v>133</v>
      </c>
      <c r="V122" s="371"/>
      <c r="W122" s="371"/>
      <c r="X122" s="391"/>
      <c r="Y122" s="371" t="s">
        <v>117</v>
      </c>
    </row>
    <row r="123" spans="1:25" s="270" customFormat="1" ht="15" customHeight="1" x14ac:dyDescent="0.25">
      <c r="A123" s="366" t="s">
        <v>505</v>
      </c>
      <c r="B123" s="367" t="s">
        <v>506</v>
      </c>
      <c r="C123" s="368" t="s">
        <v>507</v>
      </c>
      <c r="D123" s="369" t="s">
        <v>508</v>
      </c>
      <c r="E123" s="370" t="s">
        <v>509</v>
      </c>
      <c r="F123" s="371"/>
      <c r="G123" s="371"/>
      <c r="H123" s="371"/>
      <c r="I123" s="369" t="s">
        <v>59</v>
      </c>
      <c r="J123" s="389">
        <v>0</v>
      </c>
      <c r="K123" s="389">
        <v>0</v>
      </c>
      <c r="L123" s="389">
        <v>0</v>
      </c>
      <c r="M123" s="389">
        <v>0</v>
      </c>
      <c r="N123" s="389">
        <v>1</v>
      </c>
      <c r="O123" s="389">
        <v>1</v>
      </c>
      <c r="P123" s="389">
        <v>1</v>
      </c>
      <c r="Q123" s="389">
        <v>0</v>
      </c>
      <c r="R123" s="390">
        <v>0</v>
      </c>
      <c r="S123" s="389">
        <f t="shared" si="6"/>
        <v>1</v>
      </c>
      <c r="T123" s="389">
        <f t="shared" si="7"/>
        <v>1</v>
      </c>
      <c r="U123" s="369" t="s">
        <v>59</v>
      </c>
      <c r="V123" s="371"/>
      <c r="W123" s="371"/>
      <c r="X123" s="391"/>
      <c r="Y123" s="371" t="s">
        <v>117</v>
      </c>
    </row>
    <row r="124" spans="1:25" s="270" customFormat="1" ht="15" customHeight="1" x14ac:dyDescent="0.25">
      <c r="A124" s="366" t="s">
        <v>510</v>
      </c>
      <c r="B124" s="367" t="s">
        <v>506</v>
      </c>
      <c r="C124" s="368" t="s">
        <v>507</v>
      </c>
      <c r="D124" s="369" t="s">
        <v>511</v>
      </c>
      <c r="E124" s="370" t="s">
        <v>512</v>
      </c>
      <c r="F124" s="371"/>
      <c r="G124" s="371"/>
      <c r="H124" s="371"/>
      <c r="I124" s="369" t="s">
        <v>52</v>
      </c>
      <c r="J124" s="389">
        <v>0</v>
      </c>
      <c r="K124" s="389">
        <v>0</v>
      </c>
      <c r="L124" s="389">
        <v>0</v>
      </c>
      <c r="M124" s="389">
        <v>0</v>
      </c>
      <c r="N124" s="389">
        <v>1</v>
      </c>
      <c r="O124" s="389">
        <v>1</v>
      </c>
      <c r="P124" s="389">
        <v>1</v>
      </c>
      <c r="Q124" s="389">
        <v>0</v>
      </c>
      <c r="R124" s="390">
        <v>0</v>
      </c>
      <c r="S124" s="389">
        <f t="shared" si="6"/>
        <v>0</v>
      </c>
      <c r="T124" s="389">
        <f t="shared" si="7"/>
        <v>0</v>
      </c>
      <c r="U124" s="369" t="s">
        <v>52</v>
      </c>
      <c r="V124" s="371"/>
      <c r="W124" s="371"/>
      <c r="X124" s="391"/>
      <c r="Y124" s="371" t="s">
        <v>117</v>
      </c>
    </row>
    <row r="125" spans="1:25" s="270" customFormat="1" ht="15" customHeight="1" x14ac:dyDescent="0.25">
      <c r="A125" s="366" t="s">
        <v>513</v>
      </c>
      <c r="B125" s="367" t="s">
        <v>506</v>
      </c>
      <c r="C125" s="368" t="s">
        <v>507</v>
      </c>
      <c r="D125" s="369" t="s">
        <v>514</v>
      </c>
      <c r="E125" s="370" t="s">
        <v>515</v>
      </c>
      <c r="F125" s="371"/>
      <c r="G125" s="371"/>
      <c r="H125" s="371"/>
      <c r="I125" s="369" t="s">
        <v>116</v>
      </c>
      <c r="J125" s="389">
        <v>0</v>
      </c>
      <c r="K125" s="389">
        <v>0</v>
      </c>
      <c r="L125" s="389">
        <v>0</v>
      </c>
      <c r="M125" s="389">
        <v>0</v>
      </c>
      <c r="N125" s="389">
        <v>1</v>
      </c>
      <c r="O125" s="389">
        <v>1</v>
      </c>
      <c r="P125" s="389">
        <v>1</v>
      </c>
      <c r="Q125" s="389">
        <v>0</v>
      </c>
      <c r="R125" s="390">
        <v>0</v>
      </c>
      <c r="S125" s="389">
        <f t="shared" si="6"/>
        <v>0</v>
      </c>
      <c r="T125" s="389">
        <f t="shared" si="7"/>
        <v>0</v>
      </c>
      <c r="U125" s="369" t="s">
        <v>116</v>
      </c>
      <c r="V125" s="371"/>
      <c r="W125" s="371"/>
      <c r="X125" s="391"/>
      <c r="Y125" s="371" t="s">
        <v>117</v>
      </c>
    </row>
    <row r="126" spans="1:25" s="270" customFormat="1" ht="15" customHeight="1" x14ac:dyDescent="0.25">
      <c r="A126" s="366" t="s">
        <v>516</v>
      </c>
      <c r="B126" s="367" t="s">
        <v>506</v>
      </c>
      <c r="C126" s="368" t="s">
        <v>507</v>
      </c>
      <c r="D126" s="369" t="s">
        <v>517</v>
      </c>
      <c r="E126" s="370" t="s">
        <v>518</v>
      </c>
      <c r="F126" s="371"/>
      <c r="G126" s="371"/>
      <c r="H126" s="371"/>
      <c r="I126" s="369" t="s">
        <v>59</v>
      </c>
      <c r="J126" s="389">
        <v>0</v>
      </c>
      <c r="K126" s="389">
        <v>0</v>
      </c>
      <c r="L126" s="389">
        <v>0</v>
      </c>
      <c r="M126" s="389">
        <v>0</v>
      </c>
      <c r="N126" s="389">
        <v>1</v>
      </c>
      <c r="O126" s="389">
        <v>1</v>
      </c>
      <c r="P126" s="389">
        <v>1</v>
      </c>
      <c r="Q126" s="389">
        <v>0</v>
      </c>
      <c r="R126" s="390">
        <v>0</v>
      </c>
      <c r="S126" s="389">
        <f t="shared" si="6"/>
        <v>1</v>
      </c>
      <c r="T126" s="389">
        <f t="shared" si="7"/>
        <v>1</v>
      </c>
      <c r="U126" s="369" t="s">
        <v>59</v>
      </c>
      <c r="V126" s="371"/>
      <c r="W126" s="371"/>
      <c r="X126" s="391"/>
      <c r="Y126" s="371" t="s">
        <v>117</v>
      </c>
    </row>
    <row r="127" spans="1:25" s="270" customFormat="1" ht="15" customHeight="1" x14ac:dyDescent="0.25">
      <c r="A127" s="366" t="s">
        <v>519</v>
      </c>
      <c r="B127" s="367" t="s">
        <v>520</v>
      </c>
      <c r="C127" s="368" t="s">
        <v>521</v>
      </c>
      <c r="D127" s="369" t="s">
        <v>522</v>
      </c>
      <c r="E127" s="370" t="s">
        <v>523</v>
      </c>
      <c r="F127" s="371"/>
      <c r="G127" s="371"/>
      <c r="H127" s="371"/>
      <c r="I127" s="369" t="s">
        <v>116</v>
      </c>
      <c r="J127" s="389">
        <v>0</v>
      </c>
      <c r="K127" s="389">
        <v>0</v>
      </c>
      <c r="L127" s="389">
        <v>0</v>
      </c>
      <c r="M127" s="389">
        <v>0</v>
      </c>
      <c r="N127" s="389">
        <v>1</v>
      </c>
      <c r="O127" s="389">
        <v>1</v>
      </c>
      <c r="P127" s="389">
        <v>1</v>
      </c>
      <c r="Q127" s="389">
        <v>0</v>
      </c>
      <c r="R127" s="390">
        <v>0</v>
      </c>
      <c r="S127" s="389">
        <f t="shared" si="6"/>
        <v>0</v>
      </c>
      <c r="T127" s="389">
        <f t="shared" si="7"/>
        <v>0</v>
      </c>
      <c r="U127" s="369" t="s">
        <v>116</v>
      </c>
      <c r="V127" s="371"/>
      <c r="W127" s="371"/>
      <c r="X127" s="391"/>
      <c r="Y127" s="371" t="s">
        <v>117</v>
      </c>
    </row>
    <row r="128" spans="1:25" s="270" customFormat="1" ht="15" customHeight="1" x14ac:dyDescent="0.25">
      <c r="A128" s="366" t="s">
        <v>524</v>
      </c>
      <c r="B128" s="367" t="s">
        <v>520</v>
      </c>
      <c r="C128" s="368" t="s">
        <v>521</v>
      </c>
      <c r="D128" s="369" t="s">
        <v>525</v>
      </c>
      <c r="E128" s="370" t="s">
        <v>418</v>
      </c>
      <c r="F128" s="371"/>
      <c r="G128" s="371"/>
      <c r="H128" s="371"/>
      <c r="I128" s="369" t="s">
        <v>59</v>
      </c>
      <c r="J128" s="389">
        <v>0</v>
      </c>
      <c r="K128" s="389">
        <v>0</v>
      </c>
      <c r="L128" s="389">
        <v>0</v>
      </c>
      <c r="M128" s="389">
        <v>0</v>
      </c>
      <c r="N128" s="389">
        <v>1</v>
      </c>
      <c r="O128" s="389">
        <v>1</v>
      </c>
      <c r="P128" s="389">
        <v>1</v>
      </c>
      <c r="Q128" s="389">
        <v>0</v>
      </c>
      <c r="R128" s="390">
        <v>0</v>
      </c>
      <c r="S128" s="389">
        <f t="shared" si="6"/>
        <v>1</v>
      </c>
      <c r="T128" s="389">
        <f t="shared" si="7"/>
        <v>1</v>
      </c>
      <c r="U128" s="369" t="s">
        <v>59</v>
      </c>
      <c r="V128" s="371"/>
      <c r="W128" s="371"/>
      <c r="X128" s="391"/>
      <c r="Y128" s="371" t="s">
        <v>117</v>
      </c>
    </row>
    <row r="129" spans="1:25" s="270" customFormat="1" ht="15" customHeight="1" x14ac:dyDescent="0.25">
      <c r="A129" s="366" t="s">
        <v>526</v>
      </c>
      <c r="B129" s="367" t="s">
        <v>520</v>
      </c>
      <c r="C129" s="368" t="s">
        <v>521</v>
      </c>
      <c r="D129" s="369" t="s">
        <v>527</v>
      </c>
      <c r="E129" s="370" t="s">
        <v>528</v>
      </c>
      <c r="F129" s="371"/>
      <c r="G129" s="371"/>
      <c r="H129" s="371"/>
      <c r="I129" s="369" t="s">
        <v>133</v>
      </c>
      <c r="J129" s="389">
        <v>0</v>
      </c>
      <c r="K129" s="389">
        <v>0</v>
      </c>
      <c r="L129" s="389">
        <v>0</v>
      </c>
      <c r="M129" s="389">
        <v>0</v>
      </c>
      <c r="N129" s="389">
        <v>1</v>
      </c>
      <c r="O129" s="389">
        <v>1</v>
      </c>
      <c r="P129" s="389">
        <v>1</v>
      </c>
      <c r="Q129" s="389">
        <v>0</v>
      </c>
      <c r="R129" s="390">
        <v>0</v>
      </c>
      <c r="S129" s="389">
        <f t="shared" si="6"/>
        <v>0</v>
      </c>
      <c r="T129" s="389">
        <f t="shared" si="7"/>
        <v>0</v>
      </c>
      <c r="U129" s="369" t="s">
        <v>133</v>
      </c>
      <c r="V129" s="371"/>
      <c r="W129" s="371"/>
      <c r="X129" s="391"/>
      <c r="Y129" s="371" t="s">
        <v>117</v>
      </c>
    </row>
    <row r="130" spans="1:25" s="270" customFormat="1" ht="15" customHeight="1" x14ac:dyDescent="0.25">
      <c r="A130" s="366" t="s">
        <v>529</v>
      </c>
      <c r="B130" s="367" t="s">
        <v>530</v>
      </c>
      <c r="C130" s="368" t="s">
        <v>531</v>
      </c>
      <c r="D130" s="369" t="s">
        <v>532</v>
      </c>
      <c r="E130" s="370" t="s">
        <v>533</v>
      </c>
      <c r="F130" s="371"/>
      <c r="G130" s="371"/>
      <c r="H130" s="371"/>
      <c r="I130" s="369" t="s">
        <v>52</v>
      </c>
      <c r="J130" s="389">
        <v>0</v>
      </c>
      <c r="K130" s="389">
        <v>0</v>
      </c>
      <c r="L130" s="389">
        <v>0</v>
      </c>
      <c r="M130" s="389">
        <v>0</v>
      </c>
      <c r="N130" s="389">
        <v>1</v>
      </c>
      <c r="O130" s="389">
        <v>1</v>
      </c>
      <c r="P130" s="389">
        <v>1</v>
      </c>
      <c r="Q130" s="389">
        <v>0</v>
      </c>
      <c r="R130" s="390">
        <v>0</v>
      </c>
      <c r="S130" s="389">
        <f t="shared" si="6"/>
        <v>0</v>
      </c>
      <c r="T130" s="389">
        <f t="shared" si="7"/>
        <v>0</v>
      </c>
      <c r="U130" s="369" t="s">
        <v>52</v>
      </c>
      <c r="V130" s="371"/>
      <c r="W130" s="371"/>
      <c r="X130" s="391"/>
      <c r="Y130" s="371" t="s">
        <v>117</v>
      </c>
    </row>
    <row r="131" spans="1:25" s="270" customFormat="1" ht="15" customHeight="1" x14ac:dyDescent="0.25">
      <c r="A131" s="366" t="s">
        <v>534</v>
      </c>
      <c r="B131" s="367" t="s">
        <v>530</v>
      </c>
      <c r="C131" s="368" t="s">
        <v>531</v>
      </c>
      <c r="D131" s="369" t="s">
        <v>535</v>
      </c>
      <c r="E131" s="370" t="s">
        <v>536</v>
      </c>
      <c r="F131" s="371"/>
      <c r="G131" s="371"/>
      <c r="H131" s="371"/>
      <c r="I131" s="369" t="s">
        <v>143</v>
      </c>
      <c r="J131" s="389">
        <v>0</v>
      </c>
      <c r="K131" s="389">
        <v>0</v>
      </c>
      <c r="L131" s="389">
        <v>0</v>
      </c>
      <c r="M131" s="389">
        <v>0</v>
      </c>
      <c r="N131" s="389">
        <v>1</v>
      </c>
      <c r="O131" s="389">
        <v>1</v>
      </c>
      <c r="P131" s="389">
        <v>1</v>
      </c>
      <c r="Q131" s="389">
        <v>0</v>
      </c>
      <c r="R131" s="390">
        <v>0</v>
      </c>
      <c r="S131" s="389">
        <f t="shared" si="6"/>
        <v>0</v>
      </c>
      <c r="T131" s="389">
        <f t="shared" si="7"/>
        <v>0</v>
      </c>
      <c r="U131" s="369" t="s">
        <v>143</v>
      </c>
      <c r="V131" s="371"/>
      <c r="W131" s="371"/>
      <c r="X131" s="391"/>
      <c r="Y131" s="371" t="s">
        <v>117</v>
      </c>
    </row>
    <row r="132" spans="1:25" s="270" customFormat="1" ht="15" customHeight="1" x14ac:dyDescent="0.25">
      <c r="A132" s="366" t="s">
        <v>537</v>
      </c>
      <c r="B132" s="367" t="s">
        <v>530</v>
      </c>
      <c r="C132" s="368" t="s">
        <v>531</v>
      </c>
      <c r="D132" s="369" t="s">
        <v>538</v>
      </c>
      <c r="E132" s="370" t="s">
        <v>539</v>
      </c>
      <c r="F132" s="371"/>
      <c r="G132" s="371"/>
      <c r="H132" s="371"/>
      <c r="I132" s="369" t="s">
        <v>52</v>
      </c>
      <c r="J132" s="389">
        <v>0</v>
      </c>
      <c r="K132" s="389">
        <v>0</v>
      </c>
      <c r="L132" s="389">
        <v>0</v>
      </c>
      <c r="M132" s="389">
        <v>0</v>
      </c>
      <c r="N132" s="389">
        <v>1</v>
      </c>
      <c r="O132" s="389">
        <v>1</v>
      </c>
      <c r="P132" s="389">
        <v>1</v>
      </c>
      <c r="Q132" s="389">
        <v>0</v>
      </c>
      <c r="R132" s="390">
        <v>0</v>
      </c>
      <c r="S132" s="389">
        <f t="shared" si="6"/>
        <v>0</v>
      </c>
      <c r="T132" s="389">
        <f t="shared" si="7"/>
        <v>0</v>
      </c>
      <c r="U132" s="369" t="s">
        <v>52</v>
      </c>
      <c r="V132" s="371"/>
      <c r="W132" s="371"/>
      <c r="X132" s="391"/>
      <c r="Y132" s="371" t="s">
        <v>117</v>
      </c>
    </row>
    <row r="133" spans="1:25" s="270" customFormat="1" ht="15" customHeight="1" x14ac:dyDescent="0.25">
      <c r="A133" s="366" t="s">
        <v>540</v>
      </c>
      <c r="B133" s="367" t="s">
        <v>530</v>
      </c>
      <c r="C133" s="368" t="s">
        <v>541</v>
      </c>
      <c r="D133" s="369" t="s">
        <v>542</v>
      </c>
      <c r="E133" s="370" t="s">
        <v>543</v>
      </c>
      <c r="F133" s="371"/>
      <c r="G133" s="371"/>
      <c r="H133" s="371"/>
      <c r="I133" s="369" t="s">
        <v>116</v>
      </c>
      <c r="J133" s="389">
        <v>0</v>
      </c>
      <c r="K133" s="389">
        <v>0</v>
      </c>
      <c r="L133" s="389">
        <v>0</v>
      </c>
      <c r="M133" s="389">
        <v>0</v>
      </c>
      <c r="N133" s="389">
        <v>1</v>
      </c>
      <c r="O133" s="389">
        <v>1</v>
      </c>
      <c r="P133" s="389">
        <v>1</v>
      </c>
      <c r="Q133" s="389">
        <v>0</v>
      </c>
      <c r="R133" s="390">
        <v>0</v>
      </c>
      <c r="S133" s="389">
        <f t="shared" si="6"/>
        <v>0</v>
      </c>
      <c r="T133" s="389">
        <f t="shared" si="7"/>
        <v>0</v>
      </c>
      <c r="U133" s="369" t="s">
        <v>116</v>
      </c>
      <c r="V133" s="371"/>
      <c r="W133" s="371"/>
      <c r="X133" s="391"/>
      <c r="Y133" s="371" t="s">
        <v>117</v>
      </c>
    </row>
    <row r="134" spans="1:25" s="270" customFormat="1" ht="15" customHeight="1" x14ac:dyDescent="0.25">
      <c r="A134" s="366" t="s">
        <v>544</v>
      </c>
      <c r="B134" s="367" t="s">
        <v>530</v>
      </c>
      <c r="C134" s="368" t="s">
        <v>545</v>
      </c>
      <c r="D134" s="369" t="s">
        <v>546</v>
      </c>
      <c r="E134" s="370" t="s">
        <v>547</v>
      </c>
      <c r="F134" s="371"/>
      <c r="G134" s="371"/>
      <c r="H134" s="371"/>
      <c r="I134" s="369" t="s">
        <v>59</v>
      </c>
      <c r="J134" s="389">
        <v>0</v>
      </c>
      <c r="K134" s="389">
        <v>0</v>
      </c>
      <c r="L134" s="389">
        <v>0</v>
      </c>
      <c r="M134" s="389">
        <v>0</v>
      </c>
      <c r="N134" s="389">
        <v>1</v>
      </c>
      <c r="O134" s="389">
        <v>1</v>
      </c>
      <c r="P134" s="389">
        <v>1</v>
      </c>
      <c r="Q134" s="389">
        <v>0</v>
      </c>
      <c r="R134" s="390">
        <v>0</v>
      </c>
      <c r="S134" s="389">
        <f t="shared" si="6"/>
        <v>1</v>
      </c>
      <c r="T134" s="389">
        <f t="shared" si="7"/>
        <v>1</v>
      </c>
      <c r="U134" s="369" t="s">
        <v>59</v>
      </c>
      <c r="V134" s="371"/>
      <c r="W134" s="371"/>
      <c r="X134" s="391"/>
      <c r="Y134" s="371" t="s">
        <v>117</v>
      </c>
    </row>
    <row r="135" spans="1:25" s="270" customFormat="1" ht="15" customHeight="1" x14ac:dyDescent="0.25">
      <c r="A135" s="366" t="s">
        <v>548</v>
      </c>
      <c r="B135" s="367" t="s">
        <v>530</v>
      </c>
      <c r="C135" s="368" t="s">
        <v>549</v>
      </c>
      <c r="D135" s="369" t="s">
        <v>550</v>
      </c>
      <c r="E135" s="370" t="s">
        <v>551</v>
      </c>
      <c r="F135" s="371"/>
      <c r="G135" s="371"/>
      <c r="H135" s="371"/>
      <c r="I135" s="369" t="s">
        <v>143</v>
      </c>
      <c r="J135" s="389">
        <v>0</v>
      </c>
      <c r="K135" s="389">
        <v>0</v>
      </c>
      <c r="L135" s="389">
        <v>0</v>
      </c>
      <c r="M135" s="389">
        <v>0</v>
      </c>
      <c r="N135" s="389">
        <v>1</v>
      </c>
      <c r="O135" s="389">
        <v>1</v>
      </c>
      <c r="P135" s="389">
        <v>1</v>
      </c>
      <c r="Q135" s="389">
        <v>0</v>
      </c>
      <c r="R135" s="390">
        <v>0</v>
      </c>
      <c r="S135" s="389">
        <f t="shared" si="6"/>
        <v>0</v>
      </c>
      <c r="T135" s="389">
        <f t="shared" si="7"/>
        <v>0</v>
      </c>
      <c r="U135" s="369" t="s">
        <v>143</v>
      </c>
      <c r="V135" s="371"/>
      <c r="W135" s="371"/>
      <c r="X135" s="391"/>
      <c r="Y135" s="371" t="s">
        <v>117</v>
      </c>
    </row>
    <row r="136" spans="1:25" s="270" customFormat="1" ht="15" customHeight="1" x14ac:dyDescent="0.25">
      <c r="A136" s="366" t="s">
        <v>552</v>
      </c>
      <c r="B136" s="367" t="s">
        <v>530</v>
      </c>
      <c r="C136" s="368" t="s">
        <v>549</v>
      </c>
      <c r="D136" s="369" t="s">
        <v>553</v>
      </c>
      <c r="E136" s="370" t="s">
        <v>554</v>
      </c>
      <c r="F136" s="371"/>
      <c r="G136" s="371"/>
      <c r="H136" s="371"/>
      <c r="I136" s="369" t="s">
        <v>52</v>
      </c>
      <c r="J136" s="389">
        <v>0</v>
      </c>
      <c r="K136" s="389">
        <v>0</v>
      </c>
      <c r="L136" s="389">
        <v>0</v>
      </c>
      <c r="M136" s="389">
        <v>0</v>
      </c>
      <c r="N136" s="389">
        <v>1</v>
      </c>
      <c r="O136" s="389">
        <v>1</v>
      </c>
      <c r="P136" s="389">
        <v>1</v>
      </c>
      <c r="Q136" s="389">
        <v>0</v>
      </c>
      <c r="R136" s="390">
        <v>0</v>
      </c>
      <c r="S136" s="389">
        <f t="shared" si="6"/>
        <v>0</v>
      </c>
      <c r="T136" s="389">
        <f t="shared" si="7"/>
        <v>0</v>
      </c>
      <c r="U136" s="369" t="s">
        <v>52</v>
      </c>
      <c r="V136" s="371"/>
      <c r="W136" s="371"/>
      <c r="X136" s="391"/>
      <c r="Y136" s="371" t="s">
        <v>117</v>
      </c>
    </row>
    <row r="137" spans="1:25" s="270" customFormat="1" ht="15" customHeight="1" x14ac:dyDescent="0.25">
      <c r="A137" s="366" t="s">
        <v>555</v>
      </c>
      <c r="B137" s="367" t="s">
        <v>556</v>
      </c>
      <c r="C137" s="368" t="s">
        <v>557</v>
      </c>
      <c r="D137" s="369" t="s">
        <v>558</v>
      </c>
      <c r="E137" s="370" t="s">
        <v>559</v>
      </c>
      <c r="F137" s="371"/>
      <c r="G137" s="371"/>
      <c r="H137" s="371"/>
      <c r="I137" s="369" t="s">
        <v>52</v>
      </c>
      <c r="J137" s="389">
        <v>0</v>
      </c>
      <c r="K137" s="389">
        <v>0</v>
      </c>
      <c r="L137" s="389">
        <v>0</v>
      </c>
      <c r="M137" s="389">
        <v>0</v>
      </c>
      <c r="N137" s="389">
        <v>1</v>
      </c>
      <c r="O137" s="389">
        <v>1</v>
      </c>
      <c r="P137" s="389">
        <v>1</v>
      </c>
      <c r="Q137" s="389">
        <v>0</v>
      </c>
      <c r="R137" s="390">
        <v>0</v>
      </c>
      <c r="S137" s="389">
        <f t="shared" ref="S137:S145" si="8">IF(I137="","",ROUND(IF(OR(I137="m²",I137="m2"),J137*IF(K137=0,1,K137)*IF(N137=0,1,N137)*IF(O137=0,1,O137)*P137-Q137,IF(OR(I137="m³",I137="m3"),J137*K137*L137*IF(N137=0,1,N137)*IF(O137=0,1,O137)*P137-Q137,IF(OR(I137="ml",I137="ML"),J137*IF(N137=0,1,N137)*IF(O137=0,1,O137)*P137-Q137,IF(OR(I137="und",I137="UND"),IF(N137=0,1,N137)*IF(O137=0,1,O137)*P137-Q137,IF(I137="kg",J137*IF(N137=0,1,N137)*IF(O137=0,1,O137)*P137-Q137,0))))),3))</f>
        <v>0</v>
      </c>
      <c r="T137" s="389">
        <f t="shared" ref="T137:T145" si="9">IF(S137="","",ROUND(S137*(1+R137),3))</f>
        <v>0</v>
      </c>
      <c r="U137" s="369" t="s">
        <v>52</v>
      </c>
      <c r="V137" s="371"/>
      <c r="W137" s="371"/>
      <c r="X137" s="391"/>
      <c r="Y137" s="371" t="s">
        <v>117</v>
      </c>
    </row>
    <row r="138" spans="1:25" s="270" customFormat="1" ht="15" customHeight="1" x14ac:dyDescent="0.25">
      <c r="A138" s="366" t="s">
        <v>560</v>
      </c>
      <c r="B138" s="367" t="s">
        <v>556</v>
      </c>
      <c r="C138" s="368" t="s">
        <v>557</v>
      </c>
      <c r="D138" s="369" t="s">
        <v>561</v>
      </c>
      <c r="E138" s="370" t="s">
        <v>562</v>
      </c>
      <c r="F138" s="371"/>
      <c r="G138" s="371"/>
      <c r="H138" s="371"/>
      <c r="I138" s="369" t="s">
        <v>202</v>
      </c>
      <c r="J138" s="389">
        <v>0</v>
      </c>
      <c r="K138" s="389">
        <v>0</v>
      </c>
      <c r="L138" s="389">
        <v>0</v>
      </c>
      <c r="M138" s="389">
        <v>0</v>
      </c>
      <c r="N138" s="389">
        <v>1</v>
      </c>
      <c r="O138" s="389">
        <v>1</v>
      </c>
      <c r="P138" s="389">
        <v>1</v>
      </c>
      <c r="Q138" s="389">
        <v>0</v>
      </c>
      <c r="R138" s="390">
        <v>0</v>
      </c>
      <c r="S138" s="389">
        <f t="shared" si="8"/>
        <v>0</v>
      </c>
      <c r="T138" s="389">
        <f t="shared" si="9"/>
        <v>0</v>
      </c>
      <c r="U138" s="369" t="s">
        <v>202</v>
      </c>
      <c r="V138" s="371"/>
      <c r="W138" s="371"/>
      <c r="X138" s="391"/>
      <c r="Y138" s="371" t="s">
        <v>117</v>
      </c>
    </row>
    <row r="139" spans="1:25" s="270" customFormat="1" ht="15" customHeight="1" x14ac:dyDescent="0.25">
      <c r="A139" s="366" t="s">
        <v>563</v>
      </c>
      <c r="B139" s="367" t="s">
        <v>556</v>
      </c>
      <c r="C139" s="368" t="s">
        <v>557</v>
      </c>
      <c r="D139" s="369" t="s">
        <v>564</v>
      </c>
      <c r="E139" s="370" t="s">
        <v>565</v>
      </c>
      <c r="F139" s="371"/>
      <c r="G139" s="371"/>
      <c r="H139" s="371"/>
      <c r="I139" s="369" t="s">
        <v>202</v>
      </c>
      <c r="J139" s="389">
        <v>0</v>
      </c>
      <c r="K139" s="389">
        <v>0</v>
      </c>
      <c r="L139" s="389">
        <v>0</v>
      </c>
      <c r="M139" s="389">
        <v>0</v>
      </c>
      <c r="N139" s="389">
        <v>1</v>
      </c>
      <c r="O139" s="389">
        <v>1</v>
      </c>
      <c r="P139" s="389">
        <v>1</v>
      </c>
      <c r="Q139" s="389">
        <v>0</v>
      </c>
      <c r="R139" s="390">
        <v>0</v>
      </c>
      <c r="S139" s="389">
        <f t="shared" si="8"/>
        <v>0</v>
      </c>
      <c r="T139" s="389">
        <f t="shared" si="9"/>
        <v>0</v>
      </c>
      <c r="U139" s="369" t="s">
        <v>202</v>
      </c>
      <c r="V139" s="371"/>
      <c r="W139" s="371"/>
      <c r="X139" s="391"/>
      <c r="Y139" s="371" t="s">
        <v>117</v>
      </c>
    </row>
    <row r="140" spans="1:25" s="270" customFormat="1" ht="15" customHeight="1" x14ac:dyDescent="0.25">
      <c r="A140" s="366" t="s">
        <v>566</v>
      </c>
      <c r="B140" s="367" t="s">
        <v>556</v>
      </c>
      <c r="C140" s="368" t="s">
        <v>567</v>
      </c>
      <c r="D140" s="369" t="s">
        <v>568</v>
      </c>
      <c r="E140" s="370" t="s">
        <v>569</v>
      </c>
      <c r="F140" s="371"/>
      <c r="G140" s="371"/>
      <c r="H140" s="371"/>
      <c r="I140" s="369" t="s">
        <v>59</v>
      </c>
      <c r="J140" s="389">
        <v>0</v>
      </c>
      <c r="K140" s="389">
        <v>0</v>
      </c>
      <c r="L140" s="389">
        <v>0</v>
      </c>
      <c r="M140" s="389">
        <v>0</v>
      </c>
      <c r="N140" s="389">
        <v>1</v>
      </c>
      <c r="O140" s="389">
        <v>1</v>
      </c>
      <c r="P140" s="389">
        <v>1</v>
      </c>
      <c r="Q140" s="389">
        <v>0</v>
      </c>
      <c r="R140" s="390">
        <v>0</v>
      </c>
      <c r="S140" s="389">
        <f t="shared" si="8"/>
        <v>1</v>
      </c>
      <c r="T140" s="389">
        <f t="shared" si="9"/>
        <v>1</v>
      </c>
      <c r="U140" s="369" t="s">
        <v>59</v>
      </c>
      <c r="V140" s="371"/>
      <c r="W140" s="371"/>
      <c r="X140" s="391"/>
      <c r="Y140" s="371" t="s">
        <v>117</v>
      </c>
    </row>
    <row r="141" spans="1:25" s="270" customFormat="1" ht="15" customHeight="1" x14ac:dyDescent="0.25">
      <c r="A141" s="366" t="s">
        <v>570</v>
      </c>
      <c r="B141" s="367" t="s">
        <v>571</v>
      </c>
      <c r="C141" s="368" t="s">
        <v>572</v>
      </c>
      <c r="D141" s="369" t="s">
        <v>573</v>
      </c>
      <c r="E141" s="370" t="s">
        <v>574</v>
      </c>
      <c r="F141" s="371"/>
      <c r="G141" s="371"/>
      <c r="H141" s="371"/>
      <c r="I141" s="369" t="s">
        <v>52</v>
      </c>
      <c r="J141" s="389">
        <v>0</v>
      </c>
      <c r="K141" s="389">
        <v>0</v>
      </c>
      <c r="L141" s="389">
        <v>0</v>
      </c>
      <c r="M141" s="389">
        <v>0</v>
      </c>
      <c r="N141" s="389">
        <v>1</v>
      </c>
      <c r="O141" s="389">
        <v>1</v>
      </c>
      <c r="P141" s="389">
        <v>1</v>
      </c>
      <c r="Q141" s="389">
        <v>0</v>
      </c>
      <c r="R141" s="390">
        <v>0</v>
      </c>
      <c r="S141" s="389">
        <f t="shared" si="8"/>
        <v>0</v>
      </c>
      <c r="T141" s="389">
        <f t="shared" si="9"/>
        <v>0</v>
      </c>
      <c r="U141" s="369" t="s">
        <v>52</v>
      </c>
      <c r="V141" s="371"/>
      <c r="W141" s="371"/>
      <c r="X141" s="391"/>
      <c r="Y141" s="371" t="s">
        <v>117</v>
      </c>
    </row>
    <row r="142" spans="1:25" s="270" customFormat="1" ht="15" customHeight="1" x14ac:dyDescent="0.25">
      <c r="A142" s="366" t="s">
        <v>575</v>
      </c>
      <c r="B142" s="367" t="s">
        <v>571</v>
      </c>
      <c r="C142" s="368" t="s">
        <v>572</v>
      </c>
      <c r="D142" s="369" t="s">
        <v>576</v>
      </c>
      <c r="E142" s="370" t="s">
        <v>577</v>
      </c>
      <c r="F142" s="371"/>
      <c r="G142" s="371"/>
      <c r="H142" s="371"/>
      <c r="I142" s="369" t="s">
        <v>52</v>
      </c>
      <c r="J142" s="389">
        <v>0</v>
      </c>
      <c r="K142" s="389">
        <v>0</v>
      </c>
      <c r="L142" s="389">
        <v>0</v>
      </c>
      <c r="M142" s="389">
        <v>0</v>
      </c>
      <c r="N142" s="389">
        <v>1</v>
      </c>
      <c r="O142" s="389">
        <v>1</v>
      </c>
      <c r="P142" s="389">
        <v>1</v>
      </c>
      <c r="Q142" s="389">
        <v>0</v>
      </c>
      <c r="R142" s="390">
        <v>0</v>
      </c>
      <c r="S142" s="389">
        <f t="shared" si="8"/>
        <v>0</v>
      </c>
      <c r="T142" s="389">
        <f t="shared" si="9"/>
        <v>0</v>
      </c>
      <c r="U142" s="369" t="s">
        <v>52</v>
      </c>
      <c r="V142" s="371"/>
      <c r="W142" s="371"/>
      <c r="X142" s="391"/>
      <c r="Y142" s="371" t="s">
        <v>117</v>
      </c>
    </row>
    <row r="143" spans="1:25" s="270" customFormat="1" ht="15" customHeight="1" x14ac:dyDescent="0.25">
      <c r="A143" s="366" t="s">
        <v>578</v>
      </c>
      <c r="B143" s="367" t="s">
        <v>571</v>
      </c>
      <c r="C143" s="368" t="s">
        <v>443</v>
      </c>
      <c r="D143" s="369" t="s">
        <v>579</v>
      </c>
      <c r="E143" s="370" t="s">
        <v>580</v>
      </c>
      <c r="F143" s="371"/>
      <c r="G143" s="371"/>
      <c r="H143" s="371"/>
      <c r="I143" s="369" t="s">
        <v>133</v>
      </c>
      <c r="J143" s="389">
        <v>0</v>
      </c>
      <c r="K143" s="389">
        <v>0</v>
      </c>
      <c r="L143" s="389">
        <v>0</v>
      </c>
      <c r="M143" s="389">
        <v>0</v>
      </c>
      <c r="N143" s="389">
        <v>1</v>
      </c>
      <c r="O143" s="389">
        <v>1</v>
      </c>
      <c r="P143" s="389">
        <v>1</v>
      </c>
      <c r="Q143" s="389">
        <v>0</v>
      </c>
      <c r="R143" s="390">
        <v>0</v>
      </c>
      <c r="S143" s="389">
        <f t="shared" si="8"/>
        <v>0</v>
      </c>
      <c r="T143" s="389">
        <f t="shared" si="9"/>
        <v>0</v>
      </c>
      <c r="U143" s="369" t="s">
        <v>133</v>
      </c>
      <c r="V143" s="371"/>
      <c r="W143" s="371"/>
      <c r="X143" s="391"/>
      <c r="Y143" s="371" t="s">
        <v>117</v>
      </c>
    </row>
    <row r="144" spans="1:25" s="270" customFormat="1" ht="15" customHeight="1" x14ac:dyDescent="0.25">
      <c r="A144" s="366" t="s">
        <v>581</v>
      </c>
      <c r="B144" s="367" t="s">
        <v>571</v>
      </c>
      <c r="C144" s="368" t="s">
        <v>582</v>
      </c>
      <c r="D144" s="369" t="s">
        <v>579</v>
      </c>
      <c r="E144" s="370" t="s">
        <v>583</v>
      </c>
      <c r="F144" s="371"/>
      <c r="G144" s="371"/>
      <c r="H144" s="371"/>
      <c r="I144" s="369" t="s">
        <v>133</v>
      </c>
      <c r="J144" s="389">
        <v>0</v>
      </c>
      <c r="K144" s="389">
        <v>0</v>
      </c>
      <c r="L144" s="389">
        <v>0</v>
      </c>
      <c r="M144" s="389">
        <v>0</v>
      </c>
      <c r="N144" s="389">
        <v>1</v>
      </c>
      <c r="O144" s="389">
        <v>1</v>
      </c>
      <c r="P144" s="389">
        <v>1</v>
      </c>
      <c r="Q144" s="389">
        <v>0</v>
      </c>
      <c r="R144" s="390">
        <v>0</v>
      </c>
      <c r="S144" s="389">
        <f t="shared" si="8"/>
        <v>0</v>
      </c>
      <c r="T144" s="389">
        <f t="shared" si="9"/>
        <v>0</v>
      </c>
      <c r="U144" s="369" t="s">
        <v>133</v>
      </c>
      <c r="V144" s="371"/>
      <c r="W144" s="371"/>
      <c r="X144" s="391"/>
      <c r="Y144" s="371" t="s">
        <v>117</v>
      </c>
    </row>
    <row r="145" spans="1:25" s="270" customFormat="1" ht="15" customHeight="1" x14ac:dyDescent="0.25">
      <c r="A145" s="366" t="s">
        <v>584</v>
      </c>
      <c r="B145" s="367" t="s">
        <v>571</v>
      </c>
      <c r="C145" s="368" t="s">
        <v>585</v>
      </c>
      <c r="D145" s="369" t="s">
        <v>586</v>
      </c>
      <c r="E145" s="370" t="s">
        <v>587</v>
      </c>
      <c r="F145" s="371"/>
      <c r="G145" s="371"/>
      <c r="H145" s="371"/>
      <c r="I145" s="369" t="s">
        <v>133</v>
      </c>
      <c r="J145" s="389">
        <v>0</v>
      </c>
      <c r="K145" s="389">
        <v>0</v>
      </c>
      <c r="L145" s="389">
        <v>0</v>
      </c>
      <c r="M145" s="389">
        <v>0</v>
      </c>
      <c r="N145" s="389">
        <v>1</v>
      </c>
      <c r="O145" s="389">
        <v>1</v>
      </c>
      <c r="P145" s="389">
        <v>1</v>
      </c>
      <c r="Q145" s="389">
        <v>0</v>
      </c>
      <c r="R145" s="390">
        <v>0</v>
      </c>
      <c r="S145" s="389">
        <f t="shared" si="8"/>
        <v>0</v>
      </c>
      <c r="T145" s="389">
        <f t="shared" si="9"/>
        <v>0</v>
      </c>
      <c r="U145" s="369" t="s">
        <v>133</v>
      </c>
      <c r="V145" s="371"/>
      <c r="W145" s="371"/>
      <c r="X145" s="391"/>
      <c r="Y145" s="371" t="s">
        <v>117</v>
      </c>
    </row>
    <row r="146" spans="1:25" x14ac:dyDescent="0.3">
      <c r="A146" s="232" t="s">
        <v>43</v>
      </c>
      <c r="Y146" s="1123" t="str">
        <f>I4</f>
        <v>RYR-CO-005</v>
      </c>
    </row>
  </sheetData>
  <mergeCells count="12">
    <mergeCell ref="A1:C7"/>
    <mergeCell ref="I7:J7"/>
    <mergeCell ref="I5:J5"/>
    <mergeCell ref="K1:Y7"/>
    <mergeCell ref="D5:G5"/>
    <mergeCell ref="H3:J3"/>
    <mergeCell ref="D6:G7"/>
    <mergeCell ref="D1:J1"/>
    <mergeCell ref="D4:G4"/>
    <mergeCell ref="I4:J4"/>
    <mergeCell ref="D3:G3"/>
    <mergeCell ref="I6:J6"/>
  </mergeCells>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65C0"/>
  </sheetPr>
  <dimension ref="A1:N49"/>
  <sheetViews>
    <sheetView topLeftCell="A23" zoomScale="79" zoomScaleNormal="79" workbookViewId="0">
      <selection activeCell="A45" sqref="A45"/>
    </sheetView>
  </sheetViews>
  <sheetFormatPr baseColWidth="10" defaultColWidth="8.88671875" defaultRowHeight="14.4" x14ac:dyDescent="0.3"/>
  <cols>
    <col min="1" max="1" width="40.77734375" style="334" customWidth="1"/>
    <col min="2" max="4" width="15.77734375" style="334" customWidth="1"/>
    <col min="10" max="12" width="15.77734375" style="334" customWidth="1"/>
  </cols>
  <sheetData>
    <row r="1" spans="1:14" ht="40.049999999999997" customHeight="1" x14ac:dyDescent="0.3">
      <c r="A1" s="269"/>
      <c r="B1" s="586" t="s">
        <v>6</v>
      </c>
      <c r="C1" s="587"/>
      <c r="D1" s="587"/>
      <c r="E1" s="587"/>
      <c r="F1" s="587"/>
      <c r="G1" s="587"/>
      <c r="H1" s="587"/>
      <c r="I1" s="587"/>
      <c r="J1" s="587"/>
      <c r="K1" s="587"/>
      <c r="L1" s="588"/>
      <c r="M1" s="303"/>
      <c r="N1" s="303"/>
    </row>
    <row r="2" spans="1:14" ht="4.95" customHeight="1" x14ac:dyDescent="0.3">
      <c r="A2" s="277"/>
      <c r="B2" s="614"/>
      <c r="C2" s="505"/>
      <c r="D2" s="505"/>
      <c r="E2" s="505"/>
      <c r="F2" s="505"/>
      <c r="G2" s="505"/>
      <c r="H2" s="505"/>
      <c r="I2" s="505"/>
      <c r="J2" s="505"/>
      <c r="K2" s="505"/>
      <c r="L2" s="580"/>
      <c r="M2" s="303"/>
      <c r="N2" s="303"/>
    </row>
    <row r="3" spans="1:14" x14ac:dyDescent="0.3">
      <c r="A3" s="621"/>
      <c r="B3" s="571"/>
      <c r="C3" s="571"/>
      <c r="D3" s="571"/>
      <c r="E3" s="571"/>
      <c r="F3" s="571"/>
      <c r="G3" s="571"/>
      <c r="H3" s="571"/>
      <c r="I3" s="572"/>
      <c r="J3" s="573" t="s">
        <v>1</v>
      </c>
      <c r="K3" s="574"/>
      <c r="L3" s="575"/>
    </row>
    <row r="4" spans="1:14" ht="21" customHeight="1" x14ac:dyDescent="0.3">
      <c r="A4" s="269"/>
      <c r="B4" s="522" t="s">
        <v>6</v>
      </c>
      <c r="C4" s="505"/>
      <c r="D4" s="505"/>
      <c r="E4" s="505"/>
      <c r="F4" s="505"/>
      <c r="G4" s="505"/>
      <c r="H4" s="505"/>
      <c r="I4" s="505"/>
      <c r="J4" s="268" t="s">
        <v>2</v>
      </c>
      <c r="K4" s="605" t="s">
        <v>588</v>
      </c>
      <c r="L4" s="606"/>
    </row>
    <row r="5" spans="1:14" x14ac:dyDescent="0.3">
      <c r="A5" s="269"/>
      <c r="B5" s="604" t="s">
        <v>8</v>
      </c>
      <c r="C5" s="505"/>
      <c r="D5" s="505"/>
      <c r="E5" s="505"/>
      <c r="F5" s="505"/>
      <c r="G5" s="505"/>
      <c r="H5" s="505"/>
      <c r="I5" s="505"/>
      <c r="J5" s="266" t="s">
        <v>9</v>
      </c>
      <c r="K5" s="585">
        <v>1</v>
      </c>
      <c r="L5" s="582"/>
    </row>
    <row r="6" spans="1:14" x14ac:dyDescent="0.3">
      <c r="A6" s="596"/>
      <c r="B6" s="505"/>
      <c r="C6" s="505"/>
      <c r="D6" s="505"/>
      <c r="E6" s="505"/>
      <c r="F6" s="505"/>
      <c r="G6" s="505"/>
      <c r="H6" s="505"/>
      <c r="I6" s="505"/>
      <c r="J6" s="266" t="s">
        <v>10</v>
      </c>
      <c r="K6" s="581" t="s">
        <v>11</v>
      </c>
      <c r="L6" s="582"/>
    </row>
    <row r="7" spans="1:14" x14ac:dyDescent="0.3">
      <c r="A7" s="505"/>
      <c r="B7" s="505"/>
      <c r="C7" s="505"/>
      <c r="D7" s="505"/>
      <c r="E7" s="505"/>
      <c r="F7" s="505"/>
      <c r="G7" s="505"/>
      <c r="H7" s="505"/>
      <c r="I7" s="505"/>
      <c r="J7" s="267" t="s">
        <v>12</v>
      </c>
      <c r="K7" s="583" t="s">
        <v>13</v>
      </c>
      <c r="L7" s="584"/>
    </row>
    <row r="8" spans="1:14" ht="15" customHeight="1" x14ac:dyDescent="0.3">
      <c r="A8" s="615" t="s">
        <v>589</v>
      </c>
      <c r="B8" s="505"/>
      <c r="C8" s="505"/>
      <c r="D8" s="505"/>
      <c r="E8" s="505"/>
      <c r="F8" s="505"/>
      <c r="G8" s="505"/>
      <c r="H8" s="505"/>
      <c r="I8" s="505"/>
      <c r="J8" s="505"/>
      <c r="K8" s="505"/>
      <c r="L8" s="505"/>
    </row>
    <row r="9" spans="1:14" ht="15" customHeight="1" x14ac:dyDescent="0.3">
      <c r="A9" s="598" t="s">
        <v>590</v>
      </c>
      <c r="B9" s="505"/>
      <c r="C9" s="505"/>
      <c r="D9" s="505"/>
      <c r="E9" s="505"/>
      <c r="F9" s="505"/>
      <c r="G9" s="505"/>
      <c r="H9" s="505"/>
      <c r="I9" s="505"/>
      <c r="J9" s="505"/>
      <c r="K9" s="505"/>
      <c r="L9" s="505"/>
    </row>
    <row r="10" spans="1:14" ht="15" customHeight="1" x14ac:dyDescent="0.3">
      <c r="A10" s="589" t="s">
        <v>591</v>
      </c>
      <c r="B10" s="505"/>
      <c r="C10" s="590"/>
      <c r="D10" s="599" t="s">
        <v>592</v>
      </c>
      <c r="E10" s="505"/>
      <c r="F10" s="505"/>
      <c r="G10" s="617" t="s">
        <v>593</v>
      </c>
      <c r="H10" s="505"/>
      <c r="I10" s="505"/>
      <c r="J10" s="600" t="s">
        <v>594</v>
      </c>
      <c r="K10" s="505"/>
      <c r="L10" s="505"/>
    </row>
    <row r="11" spans="1:14" ht="15" customHeight="1" x14ac:dyDescent="0.3">
      <c r="A11" s="623">
        <f>COUNTA('Cantidades de Obra'!A9:A153)</f>
        <v>138</v>
      </c>
      <c r="B11" s="505"/>
      <c r="C11" s="590"/>
      <c r="D11" s="594">
        <f>COUNT('Cantidades de Obra'!T9:T153)</f>
        <v>137</v>
      </c>
      <c r="E11" s="505"/>
      <c r="F11" s="505"/>
      <c r="G11" s="622">
        <f>COUNTIF('Cantidades de Obra'!Y9:Y153,"Aprobada")</f>
        <v>0</v>
      </c>
      <c r="H11" s="505"/>
      <c r="I11" s="505"/>
      <c r="J11" s="595">
        <f>COUNTIF('Cantidades de Obra'!Y9:Y153,"Pendiente")</f>
        <v>137</v>
      </c>
      <c r="K11" s="505"/>
      <c r="L11" s="505"/>
    </row>
    <row r="12" spans="1:14" ht="15" customHeight="1" x14ac:dyDescent="0.3">
      <c r="A12" s="505"/>
      <c r="B12" s="505"/>
      <c r="C12" s="590"/>
      <c r="D12" s="505"/>
      <c r="E12" s="505"/>
      <c r="F12" s="505"/>
      <c r="G12" s="505"/>
      <c r="H12" s="505"/>
      <c r="I12" s="505"/>
      <c r="J12" s="505"/>
      <c r="K12" s="505"/>
      <c r="L12" s="505"/>
    </row>
    <row r="13" spans="1:14" ht="15" customHeight="1" x14ac:dyDescent="0.3">
      <c r="A13" s="597" t="s">
        <v>595</v>
      </c>
      <c r="B13" s="505"/>
      <c r="C13" s="505"/>
      <c r="D13" s="505"/>
      <c r="E13" s="505"/>
      <c r="F13" s="505"/>
      <c r="G13" s="505"/>
      <c r="H13" s="505"/>
      <c r="I13" s="505"/>
      <c r="J13" s="505"/>
      <c r="K13" s="505"/>
      <c r="L13" s="505"/>
    </row>
    <row r="14" spans="1:14" ht="15" customHeight="1" x14ac:dyDescent="0.3">
      <c r="A14" s="256" t="s">
        <v>87</v>
      </c>
      <c r="B14" s="256" t="s">
        <v>596</v>
      </c>
      <c r="C14" s="256" t="s">
        <v>597</v>
      </c>
      <c r="D14" s="256" t="s">
        <v>598</v>
      </c>
      <c r="E14" s="302"/>
      <c r="F14" s="302"/>
      <c r="G14" s="302"/>
      <c r="H14" s="302"/>
      <c r="I14" s="302"/>
      <c r="J14" s="302"/>
      <c r="K14" s="302"/>
      <c r="L14" s="302"/>
    </row>
    <row r="15" spans="1:14" ht="15" customHeight="1" x14ac:dyDescent="0.3">
      <c r="A15" s="253" t="s">
        <v>112</v>
      </c>
      <c r="B15" s="258">
        <f>COUNTIF('Cantidades de Obra'!B:B,A15)</f>
        <v>9</v>
      </c>
      <c r="C15" s="259">
        <f>COUNTIFS('Cantidades de Obra'!B:B,A15,'Cantidades de Obra'!T:T,"&gt;0")</f>
        <v>1</v>
      </c>
      <c r="D15" s="257">
        <f t="shared" ref="D15:D34" si="0">B15-C15</f>
        <v>8</v>
      </c>
      <c r="E15" s="254"/>
      <c r="F15" s="254"/>
      <c r="G15" s="254"/>
      <c r="H15" s="254"/>
      <c r="I15" s="254"/>
      <c r="J15" s="254"/>
      <c r="K15" s="254"/>
      <c r="L15" s="255"/>
    </row>
    <row r="16" spans="1:14" ht="15" customHeight="1" x14ac:dyDescent="0.3">
      <c r="A16" s="253" t="s">
        <v>145</v>
      </c>
      <c r="B16" s="258">
        <f>COUNTIF('Cantidades de Obra'!B:B,A16)</f>
        <v>11</v>
      </c>
      <c r="C16" s="259">
        <f>COUNTIFS('Cantidades de Obra'!B:B,A16,'Cantidades de Obra'!T:T,"&gt;0")</f>
        <v>0</v>
      </c>
      <c r="D16" s="257">
        <f t="shared" si="0"/>
        <v>11</v>
      </c>
      <c r="E16" s="254"/>
      <c r="F16" s="254"/>
      <c r="G16" s="254"/>
      <c r="H16" s="254"/>
      <c r="I16" s="254"/>
      <c r="J16" s="254"/>
      <c r="K16" s="254"/>
      <c r="L16" s="255"/>
    </row>
    <row r="17" spans="1:12" ht="15" customHeight="1" x14ac:dyDescent="0.3">
      <c r="A17" s="253" t="s">
        <v>182</v>
      </c>
      <c r="B17" s="258">
        <f>COUNTIF('Cantidades de Obra'!B:B,A17)</f>
        <v>7</v>
      </c>
      <c r="C17" s="259">
        <f>COUNTIFS('Cantidades de Obra'!B:B,A17,'Cantidades de Obra'!T:T,"&gt;0")</f>
        <v>0</v>
      </c>
      <c r="D17" s="257">
        <f t="shared" si="0"/>
        <v>7</v>
      </c>
      <c r="E17" s="254"/>
      <c r="F17" s="254"/>
      <c r="G17" s="254"/>
      <c r="H17" s="254"/>
      <c r="I17" s="254"/>
      <c r="J17" s="254"/>
      <c r="K17" s="254"/>
      <c r="L17" s="255"/>
    </row>
    <row r="18" spans="1:12" ht="15" customHeight="1" x14ac:dyDescent="0.3">
      <c r="A18" s="253" t="s">
        <v>208</v>
      </c>
      <c r="B18" s="258">
        <f>COUNTIF('Cantidades de Obra'!B:B,A18)</f>
        <v>14</v>
      </c>
      <c r="C18" s="259">
        <f>COUNTIFS('Cantidades de Obra'!B:B,A18,'Cantidades de Obra'!T:T,"&gt;0")</f>
        <v>0</v>
      </c>
      <c r="D18" s="257">
        <f t="shared" si="0"/>
        <v>14</v>
      </c>
      <c r="E18" s="254"/>
      <c r="F18" s="254"/>
      <c r="G18" s="254"/>
      <c r="H18" s="254"/>
      <c r="I18" s="254"/>
      <c r="J18" s="254"/>
      <c r="K18" s="254"/>
      <c r="L18" s="255"/>
    </row>
    <row r="19" spans="1:12" ht="15" customHeight="1" x14ac:dyDescent="0.3">
      <c r="A19" s="253" t="s">
        <v>252</v>
      </c>
      <c r="B19" s="258">
        <f>COUNTIF('Cantidades de Obra'!B:B,A19)</f>
        <v>7</v>
      </c>
      <c r="C19" s="259">
        <f>COUNTIFS('Cantidades de Obra'!B:B,A19,'Cantidades de Obra'!T:T,"&gt;0")</f>
        <v>1</v>
      </c>
      <c r="D19" s="257">
        <f t="shared" si="0"/>
        <v>6</v>
      </c>
      <c r="E19" s="254"/>
      <c r="F19" s="254"/>
      <c r="G19" s="254"/>
      <c r="H19" s="254"/>
      <c r="I19" s="254"/>
      <c r="J19" s="254"/>
      <c r="K19" s="254"/>
      <c r="L19" s="255"/>
    </row>
    <row r="20" spans="1:12" ht="15" customHeight="1" x14ac:dyDescent="0.3">
      <c r="A20" s="253" t="s">
        <v>276</v>
      </c>
      <c r="B20" s="258">
        <f>COUNTIF('Cantidades de Obra'!B:B,A20)</f>
        <v>7</v>
      </c>
      <c r="C20" s="259">
        <f>COUNTIFS('Cantidades de Obra'!B:B,A20,'Cantidades de Obra'!T:T,"&gt;0")</f>
        <v>0</v>
      </c>
      <c r="D20" s="257">
        <f t="shared" si="0"/>
        <v>7</v>
      </c>
      <c r="E20" s="254"/>
      <c r="F20" s="254"/>
      <c r="G20" s="254"/>
      <c r="H20" s="254"/>
      <c r="I20" s="254"/>
      <c r="J20" s="254"/>
      <c r="K20" s="254"/>
      <c r="L20" s="255"/>
    </row>
    <row r="21" spans="1:12" ht="15" customHeight="1" x14ac:dyDescent="0.3">
      <c r="A21" s="253" t="s">
        <v>301</v>
      </c>
      <c r="B21" s="258">
        <f>COUNTIF('Cantidades de Obra'!B:B,A21)</f>
        <v>3</v>
      </c>
      <c r="C21" s="259">
        <f>COUNTIFS('Cantidades de Obra'!B:B,A21,'Cantidades de Obra'!T:T,"&gt;0")</f>
        <v>0</v>
      </c>
      <c r="D21" s="257">
        <f t="shared" si="0"/>
        <v>3</v>
      </c>
      <c r="E21" s="254"/>
      <c r="F21" s="254"/>
      <c r="G21" s="254"/>
      <c r="H21" s="254"/>
      <c r="I21" s="254"/>
      <c r="J21" s="254"/>
      <c r="K21" s="254"/>
      <c r="L21" s="255"/>
    </row>
    <row r="22" spans="1:12" ht="15" customHeight="1" x14ac:dyDescent="0.3">
      <c r="A22" s="253" t="s">
        <v>312</v>
      </c>
      <c r="B22" s="258">
        <f>COUNTIF('Cantidades de Obra'!B:B,A22)</f>
        <v>4</v>
      </c>
      <c r="C22" s="259">
        <f>COUNTIFS('Cantidades de Obra'!B:B,A22,'Cantidades de Obra'!T:T,"&gt;0")</f>
        <v>0</v>
      </c>
      <c r="D22" s="257">
        <f t="shared" si="0"/>
        <v>4</v>
      </c>
      <c r="E22" s="254"/>
      <c r="F22" s="254"/>
      <c r="G22" s="254"/>
      <c r="H22" s="254"/>
      <c r="I22" s="254"/>
      <c r="J22" s="254"/>
      <c r="K22" s="254"/>
      <c r="L22" s="255"/>
    </row>
    <row r="23" spans="1:12" ht="15" customHeight="1" x14ac:dyDescent="0.3">
      <c r="A23" s="253" t="s">
        <v>326</v>
      </c>
      <c r="B23" s="258">
        <f>COUNTIF('Cantidades de Obra'!B:B,A23)</f>
        <v>8</v>
      </c>
      <c r="C23" s="259">
        <f>COUNTIFS('Cantidades de Obra'!B:B,A23,'Cantidades de Obra'!T:T,"&gt;0")</f>
        <v>0</v>
      </c>
      <c r="D23" s="257">
        <f t="shared" si="0"/>
        <v>8</v>
      </c>
      <c r="E23" s="254"/>
      <c r="F23" s="254"/>
      <c r="G23" s="254"/>
      <c r="H23" s="254"/>
      <c r="I23" s="254"/>
      <c r="J23" s="254"/>
      <c r="K23" s="254"/>
      <c r="L23" s="255"/>
    </row>
    <row r="24" spans="1:12" ht="15" customHeight="1" x14ac:dyDescent="0.3">
      <c r="A24" s="253" t="s">
        <v>353</v>
      </c>
      <c r="B24" s="258">
        <f>COUNTIF('Cantidades de Obra'!B:B,A24)</f>
        <v>5</v>
      </c>
      <c r="C24" s="259">
        <f>COUNTIFS('Cantidades de Obra'!B:B,A24,'Cantidades de Obra'!T:T,"&gt;0")</f>
        <v>0</v>
      </c>
      <c r="D24" s="257">
        <f t="shared" si="0"/>
        <v>5</v>
      </c>
      <c r="E24" s="254"/>
      <c r="F24" s="254"/>
      <c r="G24" s="254"/>
      <c r="H24" s="254"/>
      <c r="I24" s="254"/>
      <c r="J24" s="254"/>
      <c r="K24" s="254"/>
      <c r="L24" s="255"/>
    </row>
    <row r="25" spans="1:12" ht="15" customHeight="1" x14ac:dyDescent="0.3">
      <c r="A25" s="253" t="s">
        <v>370</v>
      </c>
      <c r="B25" s="258">
        <f>COUNTIF('Cantidades de Obra'!B:B,A25)</f>
        <v>7</v>
      </c>
      <c r="C25" s="259">
        <f>COUNTIFS('Cantidades de Obra'!B:B,A25,'Cantidades de Obra'!T:T,"&gt;0")</f>
        <v>2</v>
      </c>
      <c r="D25" s="257">
        <f t="shared" si="0"/>
        <v>5</v>
      </c>
      <c r="E25" s="254"/>
      <c r="F25" s="254"/>
      <c r="G25" s="254"/>
      <c r="H25" s="254"/>
      <c r="I25" s="254"/>
      <c r="J25" s="254"/>
      <c r="K25" s="254"/>
      <c r="L25" s="255"/>
    </row>
    <row r="26" spans="1:12" ht="15" customHeight="1" x14ac:dyDescent="0.3">
      <c r="A26" s="275" t="s">
        <v>395</v>
      </c>
      <c r="B26" s="258">
        <f>COUNTIF('Cantidades de Obra'!B:B,A26)</f>
        <v>4</v>
      </c>
      <c r="C26" s="259">
        <f>COUNTIFS('Cantidades de Obra'!B:B,A26,'Cantidades de Obra'!T:T,"&gt;0")</f>
        <v>0</v>
      </c>
      <c r="D26" s="257">
        <f t="shared" si="0"/>
        <v>4</v>
      </c>
      <c r="E26" s="254"/>
      <c r="F26" s="254"/>
      <c r="G26" s="254"/>
      <c r="H26" s="254"/>
      <c r="I26" s="254"/>
      <c r="J26" s="254"/>
      <c r="K26" s="254"/>
      <c r="L26" s="255"/>
    </row>
    <row r="27" spans="1:12" ht="15" customHeight="1" x14ac:dyDescent="0.3">
      <c r="A27" s="253" t="s">
        <v>409</v>
      </c>
      <c r="B27" s="258">
        <f>COUNTIF('Cantidades de Obra'!B:B,A27)</f>
        <v>11</v>
      </c>
      <c r="C27" s="259">
        <f>COUNTIFS('Cantidades de Obra'!B:B,A27,'Cantidades de Obra'!T:T,"&gt;0")</f>
        <v>6</v>
      </c>
      <c r="D27" s="257">
        <f t="shared" si="0"/>
        <v>5</v>
      </c>
      <c r="E27" s="254"/>
      <c r="F27" s="254"/>
      <c r="G27" s="254"/>
      <c r="H27" s="254"/>
      <c r="I27" s="254"/>
      <c r="J27" s="254"/>
      <c r="K27" s="254"/>
      <c r="L27" s="255"/>
    </row>
    <row r="28" spans="1:12" ht="15" customHeight="1" x14ac:dyDescent="0.3">
      <c r="A28" s="253" t="s">
        <v>447</v>
      </c>
      <c r="B28" s="258">
        <f>COUNTIF('Cantidades de Obra'!B:B,A28)</f>
        <v>11</v>
      </c>
      <c r="C28" s="259">
        <f>COUNTIFS('Cantidades de Obra'!B:B,A28,'Cantidades de Obra'!T:T,"&gt;0")</f>
        <v>5</v>
      </c>
      <c r="D28" s="257">
        <f t="shared" si="0"/>
        <v>6</v>
      </c>
      <c r="E28" s="254"/>
      <c r="F28" s="254"/>
      <c r="G28" s="254"/>
      <c r="H28" s="254"/>
      <c r="I28" s="254"/>
      <c r="J28" s="254"/>
      <c r="K28" s="254"/>
      <c r="L28" s="255"/>
    </row>
    <row r="29" spans="1:12" ht="15" customHeight="1" x14ac:dyDescent="0.3">
      <c r="A29" s="253" t="s">
        <v>484</v>
      </c>
      <c r="B29" s="258">
        <f>COUNTIF('Cantidades de Obra'!B:B,A29)</f>
        <v>6</v>
      </c>
      <c r="C29" s="259">
        <f>COUNTIFS('Cantidades de Obra'!B:B,A29,'Cantidades de Obra'!T:T,"&gt;0")</f>
        <v>4</v>
      </c>
      <c r="D29" s="257">
        <f t="shared" si="0"/>
        <v>2</v>
      </c>
      <c r="E29" s="254"/>
      <c r="F29" s="254"/>
      <c r="G29" s="254"/>
      <c r="H29" s="254"/>
      <c r="I29" s="254"/>
      <c r="J29" s="254"/>
      <c r="K29" s="254"/>
      <c r="L29" s="255"/>
    </row>
    <row r="30" spans="1:12" ht="15" customHeight="1" x14ac:dyDescent="0.3">
      <c r="A30" s="253" t="s">
        <v>506</v>
      </c>
      <c r="B30" s="258">
        <f>COUNTIF('Cantidades de Obra'!B:B,A30)</f>
        <v>4</v>
      </c>
      <c r="C30" s="259">
        <f>COUNTIFS('Cantidades de Obra'!B:B,A30,'Cantidades de Obra'!T:T,"&gt;0")</f>
        <v>2</v>
      </c>
      <c r="D30" s="257">
        <f t="shared" si="0"/>
        <v>2</v>
      </c>
      <c r="E30" s="254"/>
      <c r="F30" s="254"/>
      <c r="G30" s="254"/>
      <c r="H30" s="254"/>
      <c r="I30" s="254"/>
      <c r="J30" s="254"/>
      <c r="K30" s="254"/>
      <c r="L30" s="255"/>
    </row>
    <row r="31" spans="1:12" ht="15" customHeight="1" x14ac:dyDescent="0.3">
      <c r="A31" s="253" t="s">
        <v>520</v>
      </c>
      <c r="B31" s="258">
        <f>COUNTIF('Cantidades de Obra'!B:B,A31)</f>
        <v>3</v>
      </c>
      <c r="C31" s="259">
        <f>COUNTIFS('Cantidades de Obra'!B:B,A31,'Cantidades de Obra'!T:T,"&gt;0")</f>
        <v>1</v>
      </c>
      <c r="D31" s="257">
        <f t="shared" si="0"/>
        <v>2</v>
      </c>
      <c r="E31" s="254"/>
      <c r="F31" s="254"/>
      <c r="G31" s="254"/>
      <c r="H31" s="254"/>
      <c r="I31" s="254"/>
      <c r="J31" s="254"/>
      <c r="K31" s="254"/>
      <c r="L31" s="255"/>
    </row>
    <row r="32" spans="1:12" x14ac:dyDescent="0.3">
      <c r="A32" s="355" t="s">
        <v>530</v>
      </c>
      <c r="B32" s="258">
        <f>COUNTIF('Cantidades de Obra'!B:B,A32)</f>
        <v>7</v>
      </c>
      <c r="C32" s="259">
        <f>COUNTIFS('Cantidades de Obra'!B:B,A32,'Cantidades de Obra'!T:T,"&gt;0")</f>
        <v>1</v>
      </c>
      <c r="D32" s="257">
        <f t="shared" si="0"/>
        <v>6</v>
      </c>
    </row>
    <row r="33" spans="1:12" ht="15" customHeight="1" x14ac:dyDescent="0.3">
      <c r="A33" s="253" t="s">
        <v>556</v>
      </c>
      <c r="B33" s="258">
        <f>COUNTIF('Cantidades de Obra'!B:B,A33)</f>
        <v>4</v>
      </c>
      <c r="C33" s="259">
        <f>COUNTIFS('Cantidades de Obra'!B:B,A33,'Cantidades de Obra'!T:T,"&gt;0")</f>
        <v>1</v>
      </c>
      <c r="D33" s="257">
        <f t="shared" si="0"/>
        <v>3</v>
      </c>
      <c r="E33" s="254"/>
      <c r="F33" s="254"/>
      <c r="G33" s="254"/>
      <c r="H33" s="254"/>
      <c r="I33" s="254"/>
      <c r="J33" s="254"/>
      <c r="K33" s="254"/>
      <c r="L33" s="255"/>
    </row>
    <row r="34" spans="1:12" x14ac:dyDescent="0.3">
      <c r="A34" s="253" t="s">
        <v>571</v>
      </c>
      <c r="B34" s="258">
        <f>COUNTIF('Cantidades de Obra'!B:B,A34)</f>
        <v>5</v>
      </c>
      <c r="C34" s="259">
        <f>COUNTIFS('Cantidades de Obra'!B:B,A34,'Cantidades de Obra'!T:T,"&gt;0")</f>
        <v>0</v>
      </c>
      <c r="D34" s="257">
        <f t="shared" si="0"/>
        <v>5</v>
      </c>
      <c r="E34" s="254"/>
      <c r="F34" s="254"/>
      <c r="G34" s="254"/>
      <c r="H34" s="254"/>
      <c r="I34" s="254"/>
      <c r="J34" s="254"/>
      <c r="K34" s="254"/>
      <c r="L34" s="255"/>
    </row>
    <row r="35" spans="1:12" x14ac:dyDescent="0.3">
      <c r="A35" s="616" t="s">
        <v>599</v>
      </c>
      <c r="B35" s="505"/>
      <c r="C35" s="505"/>
      <c r="D35" s="505"/>
      <c r="E35" s="505"/>
      <c r="F35" s="505"/>
      <c r="G35" s="505"/>
      <c r="H35" s="505"/>
      <c r="I35" s="505"/>
      <c r="J35" s="505"/>
      <c r="K35" s="505"/>
      <c r="L35" s="590"/>
    </row>
    <row r="36" spans="1:12" ht="15" customHeight="1" x14ac:dyDescent="0.3">
      <c r="A36" s="601" t="s">
        <v>600</v>
      </c>
      <c r="B36" s="602"/>
      <c r="C36" s="602"/>
      <c r="D36" s="602"/>
      <c r="E36" s="602"/>
      <c r="F36" s="602"/>
      <c r="G36" s="602"/>
      <c r="H36" s="602"/>
      <c r="I36" s="602"/>
      <c r="J36" s="602"/>
      <c r="K36" s="602"/>
      <c r="L36" s="603"/>
    </row>
    <row r="37" spans="1:12" ht="15" customHeight="1" x14ac:dyDescent="0.3">
      <c r="A37" s="591" t="s">
        <v>601</v>
      </c>
      <c r="B37" s="592"/>
      <c r="C37" s="592"/>
      <c r="D37" s="592"/>
      <c r="E37" s="592"/>
      <c r="F37" s="592"/>
      <c r="G37" s="592"/>
      <c r="H37" s="592"/>
      <c r="I37" s="592"/>
      <c r="J37" s="592"/>
      <c r="K37" s="592"/>
      <c r="L37" s="593"/>
    </row>
    <row r="38" spans="1:12" ht="15" customHeight="1" x14ac:dyDescent="0.3">
      <c r="A38" s="591" t="s">
        <v>602</v>
      </c>
      <c r="B38" s="592"/>
      <c r="C38" s="592"/>
      <c r="D38" s="592"/>
      <c r="E38" s="592"/>
      <c r="F38" s="592"/>
      <c r="G38" s="592"/>
      <c r="H38" s="592"/>
      <c r="I38" s="592"/>
      <c r="J38" s="592"/>
      <c r="K38" s="592"/>
      <c r="L38" s="593"/>
    </row>
    <row r="39" spans="1:12" x14ac:dyDescent="0.3">
      <c r="A39" s="591" t="s">
        <v>603</v>
      </c>
      <c r="B39" s="592"/>
      <c r="C39" s="592"/>
      <c r="D39" s="592"/>
      <c r="E39" s="592"/>
      <c r="F39" s="592"/>
      <c r="G39" s="592"/>
      <c r="H39" s="592"/>
      <c r="I39" s="592"/>
      <c r="J39" s="592"/>
      <c r="K39" s="592"/>
      <c r="L39" s="593"/>
    </row>
    <row r="40" spans="1:12" x14ac:dyDescent="0.3">
      <c r="A40" s="591" t="s">
        <v>604</v>
      </c>
      <c r="B40" s="592"/>
      <c r="C40" s="592"/>
      <c r="D40" s="592"/>
      <c r="E40" s="592"/>
      <c r="F40" s="592"/>
      <c r="G40" s="592"/>
      <c r="H40" s="592"/>
      <c r="I40" s="592"/>
      <c r="J40" s="592"/>
      <c r="K40" s="592"/>
      <c r="L40" s="593"/>
    </row>
    <row r="41" spans="1:12" x14ac:dyDescent="0.3">
      <c r="A41" s="618" t="s">
        <v>605</v>
      </c>
      <c r="B41" s="619"/>
      <c r="C41" s="619"/>
      <c r="D41" s="619"/>
      <c r="E41" s="619"/>
      <c r="F41" s="619"/>
      <c r="G41" s="619"/>
      <c r="H41" s="619"/>
      <c r="I41" s="619"/>
      <c r="J41" s="619"/>
      <c r="K41" s="619"/>
      <c r="L41" s="620"/>
    </row>
    <row r="42" spans="1:12" x14ac:dyDescent="0.3">
      <c r="A42" s="607" t="s">
        <v>606</v>
      </c>
      <c r="B42" s="541"/>
      <c r="C42" s="541"/>
      <c r="D42" s="541"/>
      <c r="E42" s="541"/>
      <c r="F42" s="541"/>
      <c r="G42" s="541"/>
      <c r="H42" s="541"/>
      <c r="I42" s="541"/>
      <c r="J42" s="541"/>
      <c r="K42" s="541"/>
      <c r="L42" s="608"/>
    </row>
    <row r="43" spans="1:12" x14ac:dyDescent="0.3">
      <c r="A43" s="609"/>
      <c r="B43" s="505"/>
      <c r="C43" s="505"/>
      <c r="D43" s="505"/>
      <c r="E43" s="505"/>
      <c r="F43" s="505"/>
      <c r="G43" s="505"/>
      <c r="H43" s="505"/>
      <c r="I43" s="505"/>
      <c r="J43" s="505"/>
      <c r="K43" s="505"/>
      <c r="L43" s="610"/>
    </row>
    <row r="44" spans="1:12" x14ac:dyDescent="0.3">
      <c r="A44" s="611"/>
      <c r="B44" s="612"/>
      <c r="C44" s="612"/>
      <c r="D44" s="612"/>
      <c r="E44" s="612"/>
      <c r="F44" s="612"/>
      <c r="G44" s="612"/>
      <c r="H44" s="612"/>
      <c r="I44" s="612"/>
      <c r="J44" s="612"/>
      <c r="K44" s="612"/>
      <c r="L44" s="613"/>
    </row>
    <row r="45" spans="1:12" x14ac:dyDescent="0.3">
      <c r="A45" s="232" t="s">
        <v>43</v>
      </c>
      <c r="B45" s="303"/>
      <c r="C45" s="303"/>
      <c r="D45" s="303"/>
      <c r="E45" s="303"/>
      <c r="F45" s="303"/>
      <c r="G45" s="303"/>
      <c r="H45" s="303"/>
      <c r="I45" s="303"/>
      <c r="J45" s="303"/>
      <c r="K45" s="303"/>
      <c r="L45" s="1126" t="str">
        <f>K4</f>
        <v>RYR-CO-001</v>
      </c>
    </row>
    <row r="46" spans="1:12" x14ac:dyDescent="0.3">
      <c r="A46" s="303"/>
      <c r="B46" s="303"/>
      <c r="C46" s="303"/>
      <c r="D46" s="303"/>
      <c r="E46" s="303"/>
      <c r="F46" s="303"/>
      <c r="G46" s="303"/>
      <c r="H46" s="303"/>
      <c r="I46" s="303"/>
      <c r="J46" s="303"/>
      <c r="K46" s="303"/>
      <c r="L46" s="303"/>
    </row>
    <row r="47" spans="1:12" x14ac:dyDescent="0.3">
      <c r="A47" s="303"/>
      <c r="B47" s="303"/>
      <c r="C47" s="303"/>
      <c r="D47" s="303"/>
      <c r="E47" s="303"/>
      <c r="F47" s="303"/>
      <c r="G47" s="303"/>
      <c r="H47" s="303"/>
      <c r="I47" s="303"/>
      <c r="J47" s="303"/>
      <c r="K47" s="303"/>
      <c r="L47" s="303"/>
    </row>
    <row r="48" spans="1:12" x14ac:dyDescent="0.3">
      <c r="A48" s="303"/>
      <c r="B48" s="303"/>
      <c r="C48" s="303"/>
      <c r="D48" s="303"/>
      <c r="E48" s="303"/>
      <c r="F48" s="303"/>
      <c r="G48" s="303"/>
      <c r="H48" s="303"/>
      <c r="I48" s="303"/>
      <c r="J48" s="303"/>
      <c r="K48" s="303"/>
      <c r="L48" s="303"/>
    </row>
    <row r="49" spans="1:12" x14ac:dyDescent="0.3">
      <c r="A49" s="303"/>
      <c r="B49" s="303"/>
      <c r="C49" s="303"/>
      <c r="D49" s="303"/>
      <c r="E49" s="303"/>
      <c r="F49" s="303"/>
      <c r="G49" s="303"/>
      <c r="H49" s="303"/>
      <c r="I49" s="303"/>
      <c r="J49" s="303"/>
      <c r="K49" s="303"/>
      <c r="L49" s="303"/>
    </row>
  </sheetData>
  <mergeCells count="30">
    <mergeCell ref="A42:L44"/>
    <mergeCell ref="B2:L2"/>
    <mergeCell ref="A8:L8"/>
    <mergeCell ref="J3:L3"/>
    <mergeCell ref="A35:L35"/>
    <mergeCell ref="A40:L40"/>
    <mergeCell ref="A39:L39"/>
    <mergeCell ref="G10:I10"/>
    <mergeCell ref="A41:L41"/>
    <mergeCell ref="A37:L37"/>
    <mergeCell ref="K5:L5"/>
    <mergeCell ref="A3:I3"/>
    <mergeCell ref="G11:I12"/>
    <mergeCell ref="A11:C12"/>
    <mergeCell ref="B1:L1"/>
    <mergeCell ref="A10:C10"/>
    <mergeCell ref="A38:L38"/>
    <mergeCell ref="D11:F12"/>
    <mergeCell ref="J11:L12"/>
    <mergeCell ref="A6:I7"/>
    <mergeCell ref="A13:L13"/>
    <mergeCell ref="K6:L6"/>
    <mergeCell ref="A9:L9"/>
    <mergeCell ref="D10:F10"/>
    <mergeCell ref="K7:L7"/>
    <mergeCell ref="J10:L10"/>
    <mergeCell ref="A36:L36"/>
    <mergeCell ref="B5:I5"/>
    <mergeCell ref="K4:L4"/>
    <mergeCell ref="B4:I4"/>
  </mergeCells>
  <pageMargins left="0.75" right="0.75" top="1" bottom="1" header="0.5" footer="0.5"/>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565C0"/>
  </sheetPr>
  <dimension ref="A1:U146"/>
  <sheetViews>
    <sheetView topLeftCell="A133" zoomScale="80" zoomScaleNormal="80" workbookViewId="0">
      <selection activeCell="A146" sqref="A146"/>
    </sheetView>
  </sheetViews>
  <sheetFormatPr baseColWidth="10" defaultColWidth="8.88671875" defaultRowHeight="14.4" x14ac:dyDescent="0.3"/>
  <cols>
    <col min="1" max="1" width="15.77734375" style="312" customWidth="1"/>
    <col min="2" max="2" width="15.77734375" style="352" customWidth="1"/>
    <col min="3" max="3" width="20.77734375" style="352" customWidth="1"/>
    <col min="4" max="4" width="44" style="334" customWidth="1"/>
    <col min="5" max="5" width="20.77734375" style="334" customWidth="1"/>
    <col min="6" max="6" width="15.77734375" style="334" customWidth="1"/>
    <col min="7" max="7" width="8.77734375" style="352" customWidth="1"/>
    <col min="8" max="8" width="15.77734375" style="352" customWidth="1"/>
    <col min="9" max="10" width="15.77734375" style="334" customWidth="1"/>
    <col min="11" max="11" width="12" style="334" customWidth="1"/>
    <col min="12" max="12" width="13" style="334" customWidth="1"/>
    <col min="14" max="14" width="10" style="334" customWidth="1"/>
    <col min="15" max="15" width="13" style="334" customWidth="1"/>
    <col min="16" max="16" width="14" style="334" customWidth="1"/>
    <col min="17" max="17" width="15" style="334" customWidth="1"/>
    <col min="19" max="19" width="52" style="352" customWidth="1"/>
    <col min="20" max="20" width="22" style="352" customWidth="1"/>
    <col min="21" max="21" width="50.77734375" style="334" customWidth="1"/>
  </cols>
  <sheetData>
    <row r="1" spans="1:21" ht="40.049999999999997" customHeight="1" x14ac:dyDescent="0.3">
      <c r="D1" s="553" t="s">
        <v>84</v>
      </c>
      <c r="E1" s="505"/>
      <c r="F1" s="505"/>
      <c r="G1" s="537"/>
      <c r="H1" s="537"/>
      <c r="I1" s="505"/>
      <c r="J1" s="505"/>
      <c r="K1" s="537"/>
      <c r="L1" s="505"/>
      <c r="M1" s="505"/>
      <c r="N1" s="505"/>
      <c r="O1" s="505"/>
      <c r="P1" s="505"/>
      <c r="Q1" s="505"/>
      <c r="R1" s="505"/>
      <c r="S1" s="537"/>
      <c r="T1" s="537"/>
      <c r="U1" s="505"/>
    </row>
    <row r="2" spans="1:21" x14ac:dyDescent="0.3">
      <c r="D2" s="296"/>
      <c r="E2" s="296"/>
      <c r="F2" s="296"/>
      <c r="G2" s="296"/>
      <c r="H2" s="296"/>
      <c r="I2" s="296"/>
      <c r="J2" s="296"/>
      <c r="K2" s="505"/>
      <c r="L2" s="505"/>
      <c r="M2" s="505"/>
      <c r="N2" s="505"/>
      <c r="O2" s="505"/>
      <c r="P2" s="505"/>
      <c r="Q2" s="505"/>
      <c r="R2" s="505"/>
      <c r="S2" s="537"/>
      <c r="T2" s="537"/>
      <c r="U2" s="505"/>
    </row>
    <row r="3" spans="1:21" x14ac:dyDescent="0.3">
      <c r="D3" s="537"/>
      <c r="E3" s="505"/>
      <c r="F3" s="505"/>
      <c r="G3" s="537"/>
      <c r="H3" s="624" t="s">
        <v>1</v>
      </c>
      <c r="I3" s="625"/>
      <c r="J3" s="626"/>
      <c r="K3" s="505"/>
      <c r="L3" s="505"/>
      <c r="M3" s="505"/>
      <c r="N3" s="505"/>
      <c r="O3" s="505"/>
      <c r="P3" s="505"/>
      <c r="Q3" s="505"/>
      <c r="R3" s="505"/>
      <c r="S3" s="537"/>
      <c r="T3" s="537"/>
      <c r="U3" s="505"/>
    </row>
    <row r="4" spans="1:21" ht="21" customHeight="1" x14ac:dyDescent="0.3">
      <c r="D4" s="627" t="s">
        <v>6</v>
      </c>
      <c r="E4" s="571"/>
      <c r="F4" s="571"/>
      <c r="G4" s="572"/>
      <c r="H4" s="268" t="s">
        <v>2</v>
      </c>
      <c r="I4" s="605" t="s">
        <v>607</v>
      </c>
      <c r="J4" s="606"/>
      <c r="K4" s="505"/>
      <c r="L4" s="505"/>
      <c r="M4" s="505"/>
      <c r="N4" s="505"/>
      <c r="O4" s="505"/>
      <c r="P4" s="505"/>
      <c r="Q4" s="505"/>
      <c r="R4" s="505"/>
      <c r="S4" s="537"/>
      <c r="T4" s="537"/>
      <c r="U4" s="505"/>
    </row>
    <row r="5" spans="1:21" x14ac:dyDescent="0.3">
      <c r="D5" s="570" t="s">
        <v>8</v>
      </c>
      <c r="E5" s="571"/>
      <c r="F5" s="571"/>
      <c r="G5" s="572"/>
      <c r="H5" s="266" t="s">
        <v>9</v>
      </c>
      <c r="I5" s="585">
        <v>1</v>
      </c>
      <c r="J5" s="582"/>
      <c r="K5" s="505"/>
      <c r="L5" s="505"/>
      <c r="M5" s="505"/>
      <c r="N5" s="505"/>
      <c r="O5" s="505"/>
      <c r="P5" s="505"/>
      <c r="Q5" s="505"/>
      <c r="R5" s="505"/>
      <c r="S5" s="537"/>
      <c r="T5" s="537"/>
      <c r="U5" s="505"/>
    </row>
    <row r="6" spans="1:21" x14ac:dyDescent="0.3">
      <c r="D6" s="537"/>
      <c r="E6" s="505"/>
      <c r="F6" s="505"/>
      <c r="G6" s="537"/>
      <c r="H6" s="266" t="s">
        <v>10</v>
      </c>
      <c r="I6" s="581" t="s">
        <v>11</v>
      </c>
      <c r="J6" s="582"/>
      <c r="K6" s="505"/>
      <c r="L6" s="505"/>
      <c r="M6" s="505"/>
      <c r="N6" s="505"/>
      <c r="O6" s="505"/>
      <c r="P6" s="505"/>
      <c r="Q6" s="505"/>
      <c r="R6" s="505"/>
      <c r="S6" s="537"/>
      <c r="T6" s="537"/>
      <c r="U6" s="505"/>
    </row>
    <row r="7" spans="1:21" x14ac:dyDescent="0.3">
      <c r="D7" s="505"/>
      <c r="E7" s="505"/>
      <c r="F7" s="505"/>
      <c r="G7" s="537"/>
      <c r="H7" s="267" t="s">
        <v>12</v>
      </c>
      <c r="I7" s="583" t="s">
        <v>13</v>
      </c>
      <c r="J7" s="584"/>
      <c r="K7" s="505"/>
      <c r="L7" s="505"/>
      <c r="M7" s="505"/>
      <c r="N7" s="505"/>
      <c r="O7" s="505"/>
      <c r="P7" s="505"/>
      <c r="Q7" s="505"/>
      <c r="R7" s="505"/>
      <c r="S7" s="537"/>
      <c r="T7" s="537"/>
      <c r="U7" s="505"/>
    </row>
    <row r="8" spans="1:21" s="276" customFormat="1" ht="19.95" customHeight="1" x14ac:dyDescent="0.3">
      <c r="A8" s="382" t="s">
        <v>608</v>
      </c>
      <c r="B8" s="383" t="s">
        <v>609</v>
      </c>
      <c r="C8" s="383" t="s">
        <v>89</v>
      </c>
      <c r="D8" s="383" t="s">
        <v>610</v>
      </c>
      <c r="E8" s="383" t="s">
        <v>19</v>
      </c>
      <c r="F8" s="383" t="s">
        <v>611</v>
      </c>
      <c r="G8" s="383" t="s">
        <v>93</v>
      </c>
      <c r="H8" s="383" t="s">
        <v>94</v>
      </c>
      <c r="I8" s="383" t="s">
        <v>95</v>
      </c>
      <c r="J8" s="383" t="s">
        <v>96</v>
      </c>
      <c r="K8" s="383" t="s">
        <v>612</v>
      </c>
      <c r="L8" s="383" t="s">
        <v>99</v>
      </c>
      <c r="M8" s="383" t="s">
        <v>100</v>
      </c>
      <c r="N8" s="383" t="s">
        <v>101</v>
      </c>
      <c r="O8" s="383" t="s">
        <v>102</v>
      </c>
      <c r="P8" s="383" t="s">
        <v>103</v>
      </c>
      <c r="Q8" s="383" t="s">
        <v>104</v>
      </c>
      <c r="R8" s="383" t="s">
        <v>105</v>
      </c>
      <c r="S8" s="383" t="s">
        <v>613</v>
      </c>
      <c r="T8" s="383" t="s">
        <v>614</v>
      </c>
      <c r="U8" s="384" t="s">
        <v>615</v>
      </c>
    </row>
    <row r="9" spans="1:21" s="271" customFormat="1" ht="15" customHeight="1" x14ac:dyDescent="0.25">
      <c r="A9" s="377" t="s">
        <v>616</v>
      </c>
      <c r="B9" s="378" t="str">
        <f>'Cantidades de Obra'!A9</f>
        <v>MQ-001</v>
      </c>
      <c r="C9" s="379" t="str">
        <f>'Cantidades de Obra'!D9</f>
        <v>01.01.01</v>
      </c>
      <c r="D9" s="380" t="str">
        <f>'Cantidades de Obra'!E9</f>
        <v>Localización y Replanteo</v>
      </c>
      <c r="E9" s="380">
        <f>'Cantidades de Obra'!F9</f>
        <v>0</v>
      </c>
      <c r="F9" s="380">
        <f>'Cantidades de Obra'!G9</f>
        <v>0</v>
      </c>
      <c r="G9" s="381">
        <f>'Cantidades de Obra'!H9</f>
        <v>0</v>
      </c>
      <c r="H9" s="381" t="str">
        <f>'Cantidades de Obra'!I9</f>
        <v>ml</v>
      </c>
      <c r="I9" s="392">
        <f>'Cantidades de Obra'!J9</f>
        <v>0</v>
      </c>
      <c r="J9" s="392">
        <f>'Cantidades de Obra'!K9</f>
        <v>0</v>
      </c>
      <c r="K9" s="392">
        <f>'Cantidades de Obra'!L9</f>
        <v>0</v>
      </c>
      <c r="L9" s="392">
        <f>'Cantidades de Obra'!N9</f>
        <v>1</v>
      </c>
      <c r="M9" s="392">
        <f>'Cantidades de Obra'!O9</f>
        <v>1</v>
      </c>
      <c r="N9" s="392">
        <f>'Cantidades de Obra'!P9</f>
        <v>1</v>
      </c>
      <c r="O9" s="392">
        <f>'Cantidades de Obra'!Q9</f>
        <v>0</v>
      </c>
      <c r="P9" s="393">
        <f>'Cantidades de Obra'!R9</f>
        <v>0</v>
      </c>
      <c r="Q9" s="392">
        <f>'Cantidades de Obra'!S9</f>
        <v>0</v>
      </c>
      <c r="R9" s="392">
        <f>'Cantidades de Obra'!T9</f>
        <v>0</v>
      </c>
      <c r="S9" s="381" t="str">
        <f>'Cantidades de Obra'!U9</f>
        <v>ml</v>
      </c>
      <c r="T9" s="381">
        <f>'Cantidades de Obra'!G9</f>
        <v>0</v>
      </c>
      <c r="U9" s="380" t="s">
        <v>617</v>
      </c>
    </row>
    <row r="10" spans="1:21" s="271" customFormat="1" ht="15" customHeight="1" x14ac:dyDescent="0.25">
      <c r="A10" s="372" t="s">
        <v>618</v>
      </c>
      <c r="B10" s="373" t="str">
        <f>'Cantidades de Obra'!A10</f>
        <v>MQ-002</v>
      </c>
      <c r="C10" s="374" t="str">
        <f>'Cantidades de Obra'!D10</f>
        <v>01.01.02</v>
      </c>
      <c r="D10" s="375" t="str">
        <f>'Cantidades de Obra'!E10</f>
        <v>Cerramiento provisional de obra</v>
      </c>
      <c r="E10" s="375">
        <f>'Cantidades de Obra'!F10</f>
        <v>0</v>
      </c>
      <c r="F10" s="375">
        <f>'Cantidades de Obra'!G10</f>
        <v>0</v>
      </c>
      <c r="G10" s="376">
        <f>'Cantidades de Obra'!H10</f>
        <v>0</v>
      </c>
      <c r="H10" s="376" t="str">
        <f>'Cantidades de Obra'!I10</f>
        <v>ml</v>
      </c>
      <c r="I10" s="394">
        <f>'Cantidades de Obra'!J10</f>
        <v>0</v>
      </c>
      <c r="J10" s="394">
        <f>'Cantidades de Obra'!K10</f>
        <v>0</v>
      </c>
      <c r="K10" s="394">
        <f>'Cantidades de Obra'!L10</f>
        <v>0</v>
      </c>
      <c r="L10" s="394">
        <f>'Cantidades de Obra'!N10</f>
        <v>1</v>
      </c>
      <c r="M10" s="394">
        <f>'Cantidades de Obra'!O10</f>
        <v>1</v>
      </c>
      <c r="N10" s="394">
        <f>'Cantidades de Obra'!P10</f>
        <v>1</v>
      </c>
      <c r="O10" s="394">
        <f>'Cantidades de Obra'!Q10</f>
        <v>0</v>
      </c>
      <c r="P10" s="395">
        <f>'Cantidades de Obra'!R10</f>
        <v>0</v>
      </c>
      <c r="Q10" s="394">
        <f>'Cantidades de Obra'!S10</f>
        <v>0</v>
      </c>
      <c r="R10" s="394">
        <f>'Cantidades de Obra'!T10</f>
        <v>0</v>
      </c>
      <c r="S10" s="376" t="str">
        <f>'Cantidades de Obra'!U10</f>
        <v>ml</v>
      </c>
      <c r="T10" s="376">
        <f>'Cantidades de Obra'!G10</f>
        <v>0</v>
      </c>
      <c r="U10" s="375" t="s">
        <v>617</v>
      </c>
    </row>
    <row r="11" spans="1:21" s="271" customFormat="1" ht="15" customHeight="1" x14ac:dyDescent="0.25">
      <c r="A11" s="372" t="s">
        <v>619</v>
      </c>
      <c r="B11" s="373" t="str">
        <f>'Cantidades de Obra'!A11</f>
        <v>MQ-003</v>
      </c>
      <c r="C11" s="374" t="str">
        <f>'Cantidades de Obra'!D11</f>
        <v>01.01.03</v>
      </c>
      <c r="D11" s="375" t="str">
        <f>'Cantidades de Obra'!E11</f>
        <v>Instalación de campamento y oficinas provisionales</v>
      </c>
      <c r="E11" s="375">
        <f>'Cantidades de Obra'!F11</f>
        <v>0</v>
      </c>
      <c r="F11" s="375">
        <f>'Cantidades de Obra'!G11</f>
        <v>0</v>
      </c>
      <c r="G11" s="376">
        <f>'Cantidades de Obra'!H11</f>
        <v>0</v>
      </c>
      <c r="H11" s="376" t="str">
        <f>'Cantidades de Obra'!I11</f>
        <v>m²</v>
      </c>
      <c r="I11" s="394">
        <f>'Cantidades de Obra'!J11</f>
        <v>0</v>
      </c>
      <c r="J11" s="394">
        <f>'Cantidades de Obra'!K11</f>
        <v>0</v>
      </c>
      <c r="K11" s="394">
        <f>'Cantidades de Obra'!L11</f>
        <v>0</v>
      </c>
      <c r="L11" s="394">
        <f>'Cantidades de Obra'!N11</f>
        <v>1</v>
      </c>
      <c r="M11" s="394">
        <f>'Cantidades de Obra'!O11</f>
        <v>1</v>
      </c>
      <c r="N11" s="394">
        <f>'Cantidades de Obra'!P11</f>
        <v>1</v>
      </c>
      <c r="O11" s="394">
        <f>'Cantidades de Obra'!Q11</f>
        <v>0</v>
      </c>
      <c r="P11" s="395">
        <f>'Cantidades de Obra'!R11</f>
        <v>0</v>
      </c>
      <c r="Q11" s="394">
        <f>'Cantidades de Obra'!S11</f>
        <v>0</v>
      </c>
      <c r="R11" s="394">
        <f>'Cantidades de Obra'!T11</f>
        <v>0</v>
      </c>
      <c r="S11" s="376" t="str">
        <f>'Cantidades de Obra'!U11</f>
        <v>m²</v>
      </c>
      <c r="T11" s="376">
        <f>'Cantidades de Obra'!G11</f>
        <v>0</v>
      </c>
      <c r="U11" s="375" t="s">
        <v>617</v>
      </c>
    </row>
    <row r="12" spans="1:21" s="271" customFormat="1" ht="15" customHeight="1" x14ac:dyDescent="0.25">
      <c r="A12" s="372" t="s">
        <v>620</v>
      </c>
      <c r="B12" s="373" t="str">
        <f>'Cantidades de Obra'!A12</f>
        <v>MQ-004</v>
      </c>
      <c r="C12" s="374" t="str">
        <f>'Cantidades de Obra'!D12</f>
        <v>01.01.04</v>
      </c>
      <c r="D12" s="375" t="str">
        <f>'Cantidades de Obra'!E12</f>
        <v>Adecuación de área de almacenamiento</v>
      </c>
      <c r="E12" s="375">
        <f>'Cantidades de Obra'!F12</f>
        <v>0</v>
      </c>
      <c r="F12" s="375">
        <f>'Cantidades de Obra'!G12</f>
        <v>0</v>
      </c>
      <c r="G12" s="376">
        <f>'Cantidades de Obra'!H12</f>
        <v>0</v>
      </c>
      <c r="H12" s="376" t="str">
        <f>'Cantidades de Obra'!I12</f>
        <v>m²</v>
      </c>
      <c r="I12" s="394">
        <f>'Cantidades de Obra'!J12</f>
        <v>0</v>
      </c>
      <c r="J12" s="394">
        <f>'Cantidades de Obra'!K12</f>
        <v>0</v>
      </c>
      <c r="K12" s="394">
        <f>'Cantidades de Obra'!L12</f>
        <v>0</v>
      </c>
      <c r="L12" s="394">
        <f>'Cantidades de Obra'!N12</f>
        <v>1</v>
      </c>
      <c r="M12" s="394">
        <f>'Cantidades de Obra'!O12</f>
        <v>1</v>
      </c>
      <c r="N12" s="394">
        <f>'Cantidades de Obra'!P12</f>
        <v>1</v>
      </c>
      <c r="O12" s="394">
        <f>'Cantidades de Obra'!Q12</f>
        <v>0</v>
      </c>
      <c r="P12" s="395">
        <f>'Cantidades de Obra'!R12</f>
        <v>0</v>
      </c>
      <c r="Q12" s="394">
        <f>'Cantidades de Obra'!S12</f>
        <v>0</v>
      </c>
      <c r="R12" s="394">
        <f>'Cantidades de Obra'!T12</f>
        <v>0</v>
      </c>
      <c r="S12" s="376" t="str">
        <f>'Cantidades de Obra'!U12</f>
        <v>m²</v>
      </c>
      <c r="T12" s="376">
        <f>'Cantidades de Obra'!G12</f>
        <v>0</v>
      </c>
      <c r="U12" s="375" t="s">
        <v>617</v>
      </c>
    </row>
    <row r="13" spans="1:21" s="271" customFormat="1" ht="15" customHeight="1" x14ac:dyDescent="0.25">
      <c r="A13" s="372" t="s">
        <v>621</v>
      </c>
      <c r="B13" s="373" t="str">
        <f>'Cantidades de Obra'!A13</f>
        <v>MQ-005</v>
      </c>
      <c r="C13" s="374" t="str">
        <f>'Cantidades de Obra'!D13</f>
        <v>01.01.05</v>
      </c>
      <c r="D13" s="375" t="str">
        <f>'Cantidades de Obra'!E13</f>
        <v>Señalización preventiva e informativa de obra</v>
      </c>
      <c r="E13" s="375">
        <f>'Cantidades de Obra'!F13</f>
        <v>0</v>
      </c>
      <c r="F13" s="375">
        <f>'Cantidades de Obra'!G13</f>
        <v>0</v>
      </c>
      <c r="G13" s="376">
        <f>'Cantidades de Obra'!H13</f>
        <v>0</v>
      </c>
      <c r="H13" s="376" t="str">
        <f>'Cantidades de Obra'!I13</f>
        <v>und</v>
      </c>
      <c r="I13" s="394">
        <f>'Cantidades de Obra'!J13</f>
        <v>0</v>
      </c>
      <c r="J13" s="394">
        <f>'Cantidades de Obra'!K13</f>
        <v>0</v>
      </c>
      <c r="K13" s="394">
        <f>'Cantidades de Obra'!L13</f>
        <v>0</v>
      </c>
      <c r="L13" s="394">
        <f>'Cantidades de Obra'!N13</f>
        <v>1</v>
      </c>
      <c r="M13" s="394">
        <f>'Cantidades de Obra'!O13</f>
        <v>1</v>
      </c>
      <c r="N13" s="394">
        <f>'Cantidades de Obra'!P13</f>
        <v>1</v>
      </c>
      <c r="O13" s="394">
        <f>'Cantidades de Obra'!Q13</f>
        <v>0</v>
      </c>
      <c r="P13" s="395">
        <f>'Cantidades de Obra'!R13</f>
        <v>0</v>
      </c>
      <c r="Q13" s="394">
        <f>'Cantidades de Obra'!S13</f>
        <v>1</v>
      </c>
      <c r="R13" s="394">
        <f>'Cantidades de Obra'!T13</f>
        <v>1</v>
      </c>
      <c r="S13" s="376" t="str">
        <f>'Cantidades de Obra'!U13</f>
        <v>und</v>
      </c>
      <c r="T13" s="376">
        <f>'Cantidades de Obra'!G13</f>
        <v>0</v>
      </c>
      <c r="U13" s="375" t="s">
        <v>617</v>
      </c>
    </row>
    <row r="14" spans="1:21" s="271" customFormat="1" ht="15" customHeight="1" x14ac:dyDescent="0.25">
      <c r="A14" s="372" t="s">
        <v>622</v>
      </c>
      <c r="B14" s="373" t="str">
        <f>'Cantidades de Obra'!A14</f>
        <v>MQ-006</v>
      </c>
      <c r="C14" s="374" t="str">
        <f>'Cantidades de Obra'!D14</f>
        <v>01.01.06</v>
      </c>
      <c r="D14" s="375" t="str">
        <f>'Cantidades de Obra'!E14</f>
        <v>Instalaciones provisionales de agua y energía</v>
      </c>
      <c r="E14" s="375">
        <f>'Cantidades de Obra'!F14</f>
        <v>0</v>
      </c>
      <c r="F14" s="375">
        <f>'Cantidades de Obra'!G14</f>
        <v>0</v>
      </c>
      <c r="G14" s="376">
        <f>'Cantidades de Obra'!H14</f>
        <v>0</v>
      </c>
      <c r="H14" s="376" t="str">
        <f>'Cantidades de Obra'!I14</f>
        <v>gl</v>
      </c>
      <c r="I14" s="394">
        <f>'Cantidades de Obra'!J14</f>
        <v>0</v>
      </c>
      <c r="J14" s="394">
        <f>'Cantidades de Obra'!K14</f>
        <v>0</v>
      </c>
      <c r="K14" s="394">
        <f>'Cantidades de Obra'!L14</f>
        <v>0</v>
      </c>
      <c r="L14" s="394">
        <f>'Cantidades de Obra'!N14</f>
        <v>1</v>
      </c>
      <c r="M14" s="394">
        <f>'Cantidades de Obra'!O14</f>
        <v>1</v>
      </c>
      <c r="N14" s="394">
        <f>'Cantidades de Obra'!P14</f>
        <v>1</v>
      </c>
      <c r="O14" s="394">
        <f>'Cantidades de Obra'!Q14</f>
        <v>0</v>
      </c>
      <c r="P14" s="395">
        <f>'Cantidades de Obra'!R14</f>
        <v>0</v>
      </c>
      <c r="Q14" s="394">
        <f>'Cantidades de Obra'!S14</f>
        <v>0</v>
      </c>
      <c r="R14" s="394">
        <f>'Cantidades de Obra'!T14</f>
        <v>0</v>
      </c>
      <c r="S14" s="376" t="str">
        <f>'Cantidades de Obra'!U14</f>
        <v>gl</v>
      </c>
      <c r="T14" s="376">
        <f>'Cantidades de Obra'!G14</f>
        <v>0</v>
      </c>
      <c r="U14" s="375" t="s">
        <v>617</v>
      </c>
    </row>
    <row r="15" spans="1:21" s="271" customFormat="1" ht="15" customHeight="1" x14ac:dyDescent="0.25">
      <c r="A15" s="372" t="s">
        <v>623</v>
      </c>
      <c r="B15" s="373" t="str">
        <f>'Cantidades de Obra'!A15</f>
        <v>MQ-007</v>
      </c>
      <c r="C15" s="374" t="str">
        <f>'Cantidades de Obra'!D15</f>
        <v>01.01.07</v>
      </c>
      <c r="D15" s="375" t="str">
        <f>'Cantidades de Obra'!E15</f>
        <v>Protección de elementos existentes</v>
      </c>
      <c r="E15" s="375">
        <f>'Cantidades de Obra'!F15</f>
        <v>0</v>
      </c>
      <c r="F15" s="375">
        <f>'Cantidades de Obra'!G15</f>
        <v>0</v>
      </c>
      <c r="G15" s="376">
        <f>'Cantidades de Obra'!H15</f>
        <v>0</v>
      </c>
      <c r="H15" s="376" t="str">
        <f>'Cantidades de Obra'!I15</f>
        <v>m²</v>
      </c>
      <c r="I15" s="394">
        <f>'Cantidades de Obra'!J15</f>
        <v>0</v>
      </c>
      <c r="J15" s="394">
        <f>'Cantidades de Obra'!K15</f>
        <v>0</v>
      </c>
      <c r="K15" s="394">
        <f>'Cantidades de Obra'!L15</f>
        <v>0</v>
      </c>
      <c r="L15" s="394">
        <f>'Cantidades de Obra'!N15</f>
        <v>1</v>
      </c>
      <c r="M15" s="394">
        <f>'Cantidades de Obra'!O15</f>
        <v>1</v>
      </c>
      <c r="N15" s="394">
        <f>'Cantidades de Obra'!P15</f>
        <v>1</v>
      </c>
      <c r="O15" s="394">
        <f>'Cantidades de Obra'!Q15</f>
        <v>0</v>
      </c>
      <c r="P15" s="395">
        <f>'Cantidades de Obra'!R15</f>
        <v>0</v>
      </c>
      <c r="Q15" s="394">
        <f>'Cantidades de Obra'!S15</f>
        <v>0</v>
      </c>
      <c r="R15" s="394">
        <f>'Cantidades de Obra'!T15</f>
        <v>0</v>
      </c>
      <c r="S15" s="376" t="str">
        <f>'Cantidades de Obra'!U15</f>
        <v>m²</v>
      </c>
      <c r="T15" s="376">
        <f>'Cantidades de Obra'!G15</f>
        <v>0</v>
      </c>
      <c r="U15" s="375" t="s">
        <v>617</v>
      </c>
    </row>
    <row r="16" spans="1:21" s="271" customFormat="1" ht="15" customHeight="1" x14ac:dyDescent="0.25">
      <c r="A16" s="372" t="s">
        <v>624</v>
      </c>
      <c r="B16" s="373" t="str">
        <f>'Cantidades de Obra'!A16</f>
        <v>MQ-008</v>
      </c>
      <c r="C16" s="374" t="str">
        <f>'Cantidades de Obra'!D16</f>
        <v>01.01.08</v>
      </c>
      <c r="D16" s="375" t="str">
        <f>'Cantidades de Obra'!E16</f>
        <v>Desmonte y limpieza inicial</v>
      </c>
      <c r="E16" s="375">
        <f>'Cantidades de Obra'!F16</f>
        <v>0</v>
      </c>
      <c r="F16" s="375">
        <f>'Cantidades de Obra'!G16</f>
        <v>0</v>
      </c>
      <c r="G16" s="376">
        <f>'Cantidades de Obra'!H16</f>
        <v>0</v>
      </c>
      <c r="H16" s="376" t="str">
        <f>'Cantidades de Obra'!I16</f>
        <v>m²</v>
      </c>
      <c r="I16" s="394">
        <f>'Cantidades de Obra'!J16</f>
        <v>0</v>
      </c>
      <c r="J16" s="394">
        <f>'Cantidades de Obra'!K16</f>
        <v>0</v>
      </c>
      <c r="K16" s="394">
        <f>'Cantidades de Obra'!L16</f>
        <v>0</v>
      </c>
      <c r="L16" s="394">
        <f>'Cantidades de Obra'!N16</f>
        <v>1</v>
      </c>
      <c r="M16" s="394">
        <f>'Cantidades de Obra'!O16</f>
        <v>1</v>
      </c>
      <c r="N16" s="394">
        <f>'Cantidades de Obra'!P16</f>
        <v>1</v>
      </c>
      <c r="O16" s="394">
        <f>'Cantidades de Obra'!Q16</f>
        <v>0</v>
      </c>
      <c r="P16" s="395">
        <f>'Cantidades de Obra'!R16</f>
        <v>0</v>
      </c>
      <c r="Q16" s="394">
        <f>'Cantidades de Obra'!S16</f>
        <v>0</v>
      </c>
      <c r="R16" s="394">
        <f>'Cantidades de Obra'!T16</f>
        <v>0</v>
      </c>
      <c r="S16" s="376" t="str">
        <f>'Cantidades de Obra'!U16</f>
        <v>m²</v>
      </c>
      <c r="T16" s="376">
        <f>'Cantidades de Obra'!G16</f>
        <v>0</v>
      </c>
      <c r="U16" s="375" t="s">
        <v>617</v>
      </c>
    </row>
    <row r="17" spans="1:21" s="271" customFormat="1" ht="15" customHeight="1" x14ac:dyDescent="0.25">
      <c r="A17" s="372" t="s">
        <v>625</v>
      </c>
      <c r="B17" s="373" t="str">
        <f>'Cantidades de Obra'!A17</f>
        <v>MQ-009</v>
      </c>
      <c r="C17" s="374" t="str">
        <f>'Cantidades de Obra'!D17</f>
        <v>01.01.09</v>
      </c>
      <c r="D17" s="375" t="str">
        <f>'Cantidades de Obra'!E17</f>
        <v>Demoliciones preliminares</v>
      </c>
      <c r="E17" s="375">
        <f>'Cantidades de Obra'!F17</f>
        <v>0</v>
      </c>
      <c r="F17" s="375">
        <f>'Cantidades de Obra'!G17</f>
        <v>0</v>
      </c>
      <c r="G17" s="376">
        <f>'Cantidades de Obra'!H17</f>
        <v>0</v>
      </c>
      <c r="H17" s="376" t="str">
        <f>'Cantidades de Obra'!I17</f>
        <v>m³</v>
      </c>
      <c r="I17" s="394">
        <f>'Cantidades de Obra'!J17</f>
        <v>0</v>
      </c>
      <c r="J17" s="394">
        <f>'Cantidades de Obra'!K17</f>
        <v>0</v>
      </c>
      <c r="K17" s="394">
        <f>'Cantidades de Obra'!L17</f>
        <v>0</v>
      </c>
      <c r="L17" s="394">
        <f>'Cantidades de Obra'!N17</f>
        <v>1</v>
      </c>
      <c r="M17" s="394">
        <f>'Cantidades de Obra'!O17</f>
        <v>1</v>
      </c>
      <c r="N17" s="394">
        <f>'Cantidades de Obra'!P17</f>
        <v>1</v>
      </c>
      <c r="O17" s="394">
        <f>'Cantidades de Obra'!Q17</f>
        <v>0</v>
      </c>
      <c r="P17" s="395">
        <f>'Cantidades de Obra'!R17</f>
        <v>0</v>
      </c>
      <c r="Q17" s="394">
        <f>'Cantidades de Obra'!S17</f>
        <v>0</v>
      </c>
      <c r="R17" s="394">
        <f>'Cantidades de Obra'!T17</f>
        <v>0</v>
      </c>
      <c r="S17" s="376" t="str">
        <f>'Cantidades de Obra'!U17</f>
        <v>m³</v>
      </c>
      <c r="T17" s="376">
        <f>'Cantidades de Obra'!G17</f>
        <v>0</v>
      </c>
      <c r="U17" s="375" t="s">
        <v>617</v>
      </c>
    </row>
    <row r="18" spans="1:21" s="271" customFormat="1" ht="15" customHeight="1" x14ac:dyDescent="0.25">
      <c r="A18" s="372" t="s">
        <v>626</v>
      </c>
      <c r="B18" s="373" t="str">
        <f>'Cantidades de Obra'!A18</f>
        <v>MQ-010</v>
      </c>
      <c r="C18" s="374" t="str">
        <f>'Cantidades de Obra'!D18</f>
        <v>02.01.01</v>
      </c>
      <c r="D18" s="375" t="str">
        <f>'Cantidades de Obra'!E18</f>
        <v>Excavación manual en material común</v>
      </c>
      <c r="E18" s="375">
        <f>'Cantidades de Obra'!F18</f>
        <v>0</v>
      </c>
      <c r="F18" s="375">
        <f>'Cantidades de Obra'!G18</f>
        <v>0</v>
      </c>
      <c r="G18" s="376">
        <f>'Cantidades de Obra'!H18</f>
        <v>0</v>
      </c>
      <c r="H18" s="376" t="str">
        <f>'Cantidades de Obra'!I18</f>
        <v>m³</v>
      </c>
      <c r="I18" s="394">
        <f>'Cantidades de Obra'!J18</f>
        <v>0</v>
      </c>
      <c r="J18" s="394">
        <f>'Cantidades de Obra'!K18</f>
        <v>0</v>
      </c>
      <c r="K18" s="394">
        <f>'Cantidades de Obra'!L18</f>
        <v>0</v>
      </c>
      <c r="L18" s="394">
        <f>'Cantidades de Obra'!N18</f>
        <v>1</v>
      </c>
      <c r="M18" s="394">
        <f>'Cantidades de Obra'!O18</f>
        <v>1</v>
      </c>
      <c r="N18" s="394">
        <f>'Cantidades de Obra'!P18</f>
        <v>1</v>
      </c>
      <c r="O18" s="394">
        <f>'Cantidades de Obra'!Q18</f>
        <v>0</v>
      </c>
      <c r="P18" s="395">
        <f>'Cantidades de Obra'!R18</f>
        <v>0</v>
      </c>
      <c r="Q18" s="394">
        <f>'Cantidades de Obra'!S18</f>
        <v>0</v>
      </c>
      <c r="R18" s="394">
        <f>'Cantidades de Obra'!T18</f>
        <v>0</v>
      </c>
      <c r="S18" s="376" t="str">
        <f>'Cantidades de Obra'!U18</f>
        <v>m³</v>
      </c>
      <c r="T18" s="376">
        <f>'Cantidades de Obra'!G18</f>
        <v>0</v>
      </c>
      <c r="U18" s="375" t="s">
        <v>617</v>
      </c>
    </row>
    <row r="19" spans="1:21" s="271" customFormat="1" ht="15" customHeight="1" x14ac:dyDescent="0.25">
      <c r="A19" s="372" t="s">
        <v>627</v>
      </c>
      <c r="B19" s="373" t="str">
        <f>'Cantidades de Obra'!A19</f>
        <v>MQ-011</v>
      </c>
      <c r="C19" s="374" t="str">
        <f>'Cantidades de Obra'!D19</f>
        <v>02.01.02</v>
      </c>
      <c r="D19" s="375" t="str">
        <f>'Cantidades de Obra'!E19</f>
        <v>Excavación mecánica</v>
      </c>
      <c r="E19" s="375">
        <f>'Cantidades de Obra'!F19</f>
        <v>0</v>
      </c>
      <c r="F19" s="375">
        <f>'Cantidades de Obra'!G19</f>
        <v>0</v>
      </c>
      <c r="G19" s="376">
        <f>'Cantidades de Obra'!H19</f>
        <v>0</v>
      </c>
      <c r="H19" s="376" t="str">
        <f>'Cantidades de Obra'!I19</f>
        <v>m³</v>
      </c>
      <c r="I19" s="394">
        <f>'Cantidades de Obra'!J19</f>
        <v>0</v>
      </c>
      <c r="J19" s="394">
        <f>'Cantidades de Obra'!K19</f>
        <v>0</v>
      </c>
      <c r="K19" s="394">
        <f>'Cantidades de Obra'!L19</f>
        <v>0</v>
      </c>
      <c r="L19" s="394">
        <f>'Cantidades de Obra'!N19</f>
        <v>1</v>
      </c>
      <c r="M19" s="394">
        <f>'Cantidades de Obra'!O19</f>
        <v>1</v>
      </c>
      <c r="N19" s="394">
        <f>'Cantidades de Obra'!P19</f>
        <v>1</v>
      </c>
      <c r="O19" s="394">
        <f>'Cantidades de Obra'!Q19</f>
        <v>0</v>
      </c>
      <c r="P19" s="395">
        <f>'Cantidades de Obra'!R19</f>
        <v>0</v>
      </c>
      <c r="Q19" s="394">
        <f>'Cantidades de Obra'!S19</f>
        <v>0</v>
      </c>
      <c r="R19" s="394">
        <f>'Cantidades de Obra'!T19</f>
        <v>0</v>
      </c>
      <c r="S19" s="376" t="str">
        <f>'Cantidades de Obra'!U19</f>
        <v>m³</v>
      </c>
      <c r="T19" s="376">
        <f>'Cantidades de Obra'!G19</f>
        <v>0</v>
      </c>
      <c r="U19" s="375" t="s">
        <v>617</v>
      </c>
    </row>
    <row r="20" spans="1:21" s="271" customFormat="1" ht="15" customHeight="1" x14ac:dyDescent="0.25">
      <c r="A20" s="372" t="s">
        <v>628</v>
      </c>
      <c r="B20" s="373" t="str">
        <f>'Cantidades de Obra'!A20</f>
        <v>MQ-012</v>
      </c>
      <c r="C20" s="374" t="str">
        <f>'Cantidades de Obra'!D20</f>
        <v>02.01.03</v>
      </c>
      <c r="D20" s="375" t="str">
        <f>'Cantidades de Obra'!E20</f>
        <v>Excavación en roca</v>
      </c>
      <c r="E20" s="375">
        <f>'Cantidades de Obra'!F20</f>
        <v>0</v>
      </c>
      <c r="F20" s="375">
        <f>'Cantidades de Obra'!G20</f>
        <v>0</v>
      </c>
      <c r="G20" s="376">
        <f>'Cantidades de Obra'!H20</f>
        <v>0</v>
      </c>
      <c r="H20" s="376" t="str">
        <f>'Cantidades de Obra'!I20</f>
        <v>m³</v>
      </c>
      <c r="I20" s="394">
        <f>'Cantidades de Obra'!J20</f>
        <v>0</v>
      </c>
      <c r="J20" s="394">
        <f>'Cantidades de Obra'!K20</f>
        <v>0</v>
      </c>
      <c r="K20" s="394">
        <f>'Cantidades de Obra'!L20</f>
        <v>0</v>
      </c>
      <c r="L20" s="394">
        <f>'Cantidades de Obra'!N20</f>
        <v>1</v>
      </c>
      <c r="M20" s="394">
        <f>'Cantidades de Obra'!O20</f>
        <v>1</v>
      </c>
      <c r="N20" s="394">
        <f>'Cantidades de Obra'!P20</f>
        <v>1</v>
      </c>
      <c r="O20" s="394">
        <f>'Cantidades de Obra'!Q20</f>
        <v>0</v>
      </c>
      <c r="P20" s="395">
        <f>'Cantidades de Obra'!R20</f>
        <v>0</v>
      </c>
      <c r="Q20" s="394">
        <f>'Cantidades de Obra'!S20</f>
        <v>0</v>
      </c>
      <c r="R20" s="394">
        <f>'Cantidades de Obra'!T20</f>
        <v>0</v>
      </c>
      <c r="S20" s="376" t="str">
        <f>'Cantidades de Obra'!U20</f>
        <v>m³</v>
      </c>
      <c r="T20" s="376">
        <f>'Cantidades de Obra'!G20</f>
        <v>0</v>
      </c>
      <c r="U20" s="375" t="s">
        <v>617</v>
      </c>
    </row>
    <row r="21" spans="1:21" s="271" customFormat="1" ht="15" customHeight="1" x14ac:dyDescent="0.25">
      <c r="A21" s="372" t="s">
        <v>629</v>
      </c>
      <c r="B21" s="373" t="str">
        <f>'Cantidades de Obra'!A21</f>
        <v>MQ-013</v>
      </c>
      <c r="C21" s="374" t="str">
        <f>'Cantidades de Obra'!D21</f>
        <v>02.01.04</v>
      </c>
      <c r="D21" s="375" t="str">
        <f>'Cantidades de Obra'!E21</f>
        <v>Perfilado y conformación de excavaciones</v>
      </c>
      <c r="E21" s="375">
        <f>'Cantidades de Obra'!F21</f>
        <v>0</v>
      </c>
      <c r="F21" s="375">
        <f>'Cantidades de Obra'!G21</f>
        <v>0</v>
      </c>
      <c r="G21" s="376">
        <f>'Cantidades de Obra'!H21</f>
        <v>0</v>
      </c>
      <c r="H21" s="376" t="str">
        <f>'Cantidades de Obra'!I21</f>
        <v>m²</v>
      </c>
      <c r="I21" s="394">
        <f>'Cantidades de Obra'!J21</f>
        <v>0</v>
      </c>
      <c r="J21" s="394">
        <f>'Cantidades de Obra'!K21</f>
        <v>0</v>
      </c>
      <c r="K21" s="394">
        <f>'Cantidades de Obra'!L21</f>
        <v>0</v>
      </c>
      <c r="L21" s="394">
        <f>'Cantidades de Obra'!N21</f>
        <v>1</v>
      </c>
      <c r="M21" s="394">
        <f>'Cantidades de Obra'!O21</f>
        <v>1</v>
      </c>
      <c r="N21" s="394">
        <f>'Cantidades de Obra'!P21</f>
        <v>1</v>
      </c>
      <c r="O21" s="394">
        <f>'Cantidades de Obra'!Q21</f>
        <v>0</v>
      </c>
      <c r="P21" s="395">
        <f>'Cantidades de Obra'!R21</f>
        <v>0</v>
      </c>
      <c r="Q21" s="394">
        <f>'Cantidades de Obra'!S21</f>
        <v>0</v>
      </c>
      <c r="R21" s="394">
        <f>'Cantidades de Obra'!T21</f>
        <v>0</v>
      </c>
      <c r="S21" s="376" t="str">
        <f>'Cantidades de Obra'!U21</f>
        <v>m²</v>
      </c>
      <c r="T21" s="376">
        <f>'Cantidades de Obra'!G21</f>
        <v>0</v>
      </c>
      <c r="U21" s="375" t="s">
        <v>617</v>
      </c>
    </row>
    <row r="22" spans="1:21" s="271" customFormat="1" ht="15" customHeight="1" x14ac:dyDescent="0.25">
      <c r="A22" s="372" t="s">
        <v>630</v>
      </c>
      <c r="B22" s="373" t="str">
        <f>'Cantidades de Obra'!A22</f>
        <v>MQ-014</v>
      </c>
      <c r="C22" s="374" t="str">
        <f>'Cantidades de Obra'!D22</f>
        <v>02.02.01</v>
      </c>
      <c r="D22" s="375" t="str">
        <f>'Cantidades de Obra'!E22</f>
        <v>Relleno con material seleccionado compactado</v>
      </c>
      <c r="E22" s="375">
        <f>'Cantidades de Obra'!F22</f>
        <v>0</v>
      </c>
      <c r="F22" s="375">
        <f>'Cantidades de Obra'!G22</f>
        <v>0</v>
      </c>
      <c r="G22" s="376">
        <f>'Cantidades de Obra'!H22</f>
        <v>0</v>
      </c>
      <c r="H22" s="376" t="str">
        <f>'Cantidades de Obra'!I22</f>
        <v>m³</v>
      </c>
      <c r="I22" s="394">
        <f>'Cantidades de Obra'!J22</f>
        <v>0</v>
      </c>
      <c r="J22" s="394">
        <f>'Cantidades de Obra'!K22</f>
        <v>0</v>
      </c>
      <c r="K22" s="394">
        <f>'Cantidades de Obra'!L22</f>
        <v>0</v>
      </c>
      <c r="L22" s="394">
        <f>'Cantidades de Obra'!N22</f>
        <v>1</v>
      </c>
      <c r="M22" s="394">
        <f>'Cantidades de Obra'!O22</f>
        <v>1</v>
      </c>
      <c r="N22" s="394">
        <f>'Cantidades de Obra'!P22</f>
        <v>1</v>
      </c>
      <c r="O22" s="394">
        <f>'Cantidades de Obra'!Q22</f>
        <v>0</v>
      </c>
      <c r="P22" s="395">
        <f>'Cantidades de Obra'!R22</f>
        <v>0</v>
      </c>
      <c r="Q22" s="394">
        <f>'Cantidades de Obra'!S22</f>
        <v>0</v>
      </c>
      <c r="R22" s="394">
        <f>'Cantidades de Obra'!T22</f>
        <v>0</v>
      </c>
      <c r="S22" s="376" t="str">
        <f>'Cantidades de Obra'!U22</f>
        <v>m³</v>
      </c>
      <c r="T22" s="376">
        <f>'Cantidades de Obra'!G22</f>
        <v>0</v>
      </c>
      <c r="U22" s="375" t="s">
        <v>617</v>
      </c>
    </row>
    <row r="23" spans="1:21" s="271" customFormat="1" ht="15" customHeight="1" x14ac:dyDescent="0.25">
      <c r="A23" s="372" t="s">
        <v>631</v>
      </c>
      <c r="B23" s="373" t="str">
        <f>'Cantidades de Obra'!A23</f>
        <v>MQ-015</v>
      </c>
      <c r="C23" s="374" t="str">
        <f>'Cantidades de Obra'!D23</f>
        <v>02.02.02</v>
      </c>
      <c r="D23" s="375" t="str">
        <f>'Cantidades de Obra'!E23</f>
        <v>Relleno con material proveniente de excavación</v>
      </c>
      <c r="E23" s="375">
        <f>'Cantidades de Obra'!F23</f>
        <v>0</v>
      </c>
      <c r="F23" s="375">
        <f>'Cantidades de Obra'!G23</f>
        <v>0</v>
      </c>
      <c r="G23" s="376">
        <f>'Cantidades de Obra'!H23</f>
        <v>0</v>
      </c>
      <c r="H23" s="376" t="str">
        <f>'Cantidades de Obra'!I23</f>
        <v>m³</v>
      </c>
      <c r="I23" s="394">
        <f>'Cantidades de Obra'!J23</f>
        <v>0</v>
      </c>
      <c r="J23" s="394">
        <f>'Cantidades de Obra'!K23</f>
        <v>0</v>
      </c>
      <c r="K23" s="394">
        <f>'Cantidades de Obra'!L23</f>
        <v>0</v>
      </c>
      <c r="L23" s="394">
        <f>'Cantidades de Obra'!N23</f>
        <v>1</v>
      </c>
      <c r="M23" s="394">
        <f>'Cantidades de Obra'!O23</f>
        <v>1</v>
      </c>
      <c r="N23" s="394">
        <f>'Cantidades de Obra'!P23</f>
        <v>1</v>
      </c>
      <c r="O23" s="394">
        <f>'Cantidades de Obra'!Q23</f>
        <v>0</v>
      </c>
      <c r="P23" s="395">
        <f>'Cantidades de Obra'!R23</f>
        <v>0</v>
      </c>
      <c r="Q23" s="394">
        <f>'Cantidades de Obra'!S23</f>
        <v>0</v>
      </c>
      <c r="R23" s="394">
        <f>'Cantidades de Obra'!T23</f>
        <v>0</v>
      </c>
      <c r="S23" s="376" t="str">
        <f>'Cantidades de Obra'!U23</f>
        <v>m³</v>
      </c>
      <c r="T23" s="376">
        <f>'Cantidades de Obra'!G23</f>
        <v>0</v>
      </c>
      <c r="U23" s="375" t="s">
        <v>617</v>
      </c>
    </row>
    <row r="24" spans="1:21" s="271" customFormat="1" ht="15" customHeight="1" x14ac:dyDescent="0.25">
      <c r="A24" s="372" t="s">
        <v>632</v>
      </c>
      <c r="B24" s="373" t="str">
        <f>'Cantidades de Obra'!A24</f>
        <v>MQ-016</v>
      </c>
      <c r="C24" s="374" t="str">
        <f>'Cantidades de Obra'!D24</f>
        <v>02.02.03</v>
      </c>
      <c r="D24" s="375" t="str">
        <f>'Cantidades de Obra'!E24</f>
        <v>Suministro, extendido y compactación de subbase</v>
      </c>
      <c r="E24" s="375">
        <f>'Cantidades de Obra'!F24</f>
        <v>0</v>
      </c>
      <c r="F24" s="375">
        <f>'Cantidades de Obra'!G24</f>
        <v>0</v>
      </c>
      <c r="G24" s="376">
        <f>'Cantidades de Obra'!H24</f>
        <v>0</v>
      </c>
      <c r="H24" s="376" t="str">
        <f>'Cantidades de Obra'!I24</f>
        <v>m³</v>
      </c>
      <c r="I24" s="394">
        <f>'Cantidades de Obra'!J24</f>
        <v>0</v>
      </c>
      <c r="J24" s="394">
        <f>'Cantidades de Obra'!K24</f>
        <v>0</v>
      </c>
      <c r="K24" s="394">
        <f>'Cantidades de Obra'!L24</f>
        <v>0</v>
      </c>
      <c r="L24" s="394">
        <f>'Cantidades de Obra'!N24</f>
        <v>1</v>
      </c>
      <c r="M24" s="394">
        <f>'Cantidades de Obra'!O24</f>
        <v>1</v>
      </c>
      <c r="N24" s="394">
        <f>'Cantidades de Obra'!P24</f>
        <v>1</v>
      </c>
      <c r="O24" s="394">
        <f>'Cantidades de Obra'!Q24</f>
        <v>0</v>
      </c>
      <c r="P24" s="395">
        <f>'Cantidades de Obra'!R24</f>
        <v>0</v>
      </c>
      <c r="Q24" s="394">
        <f>'Cantidades de Obra'!S24</f>
        <v>0</v>
      </c>
      <c r="R24" s="394">
        <f>'Cantidades de Obra'!T24</f>
        <v>0</v>
      </c>
      <c r="S24" s="376" t="str">
        <f>'Cantidades de Obra'!U24</f>
        <v>m³</v>
      </c>
      <c r="T24" s="376">
        <f>'Cantidades de Obra'!G24</f>
        <v>0</v>
      </c>
      <c r="U24" s="375" t="s">
        <v>617</v>
      </c>
    </row>
    <row r="25" spans="1:21" s="271" customFormat="1" ht="15" customHeight="1" x14ac:dyDescent="0.25">
      <c r="A25" s="372" t="s">
        <v>633</v>
      </c>
      <c r="B25" s="373" t="str">
        <f>'Cantidades de Obra'!A25</f>
        <v>MQ-017</v>
      </c>
      <c r="C25" s="374" t="str">
        <f>'Cantidades de Obra'!D25</f>
        <v>02.02.04</v>
      </c>
      <c r="D25" s="375" t="str">
        <f>'Cantidades de Obra'!E25</f>
        <v>Suministro, extendido y compactación de base granular</v>
      </c>
      <c r="E25" s="375">
        <f>'Cantidades de Obra'!F25</f>
        <v>0</v>
      </c>
      <c r="F25" s="375">
        <f>'Cantidades de Obra'!G25</f>
        <v>0</v>
      </c>
      <c r="G25" s="376">
        <f>'Cantidades de Obra'!H25</f>
        <v>0</v>
      </c>
      <c r="H25" s="376" t="str">
        <f>'Cantidades de Obra'!I25</f>
        <v>m³</v>
      </c>
      <c r="I25" s="394">
        <f>'Cantidades de Obra'!J25</f>
        <v>0</v>
      </c>
      <c r="J25" s="394">
        <f>'Cantidades de Obra'!K25</f>
        <v>0</v>
      </c>
      <c r="K25" s="394">
        <f>'Cantidades de Obra'!L25</f>
        <v>0</v>
      </c>
      <c r="L25" s="394">
        <f>'Cantidades de Obra'!N25</f>
        <v>1</v>
      </c>
      <c r="M25" s="394">
        <f>'Cantidades de Obra'!O25</f>
        <v>1</v>
      </c>
      <c r="N25" s="394">
        <f>'Cantidades de Obra'!P25</f>
        <v>1</v>
      </c>
      <c r="O25" s="394">
        <f>'Cantidades de Obra'!Q25</f>
        <v>0</v>
      </c>
      <c r="P25" s="395">
        <f>'Cantidades de Obra'!R25</f>
        <v>0</v>
      </c>
      <c r="Q25" s="394">
        <f>'Cantidades de Obra'!S25</f>
        <v>0</v>
      </c>
      <c r="R25" s="394">
        <f>'Cantidades de Obra'!T25</f>
        <v>0</v>
      </c>
      <c r="S25" s="376" t="str">
        <f>'Cantidades de Obra'!U25</f>
        <v>m³</v>
      </c>
      <c r="T25" s="376">
        <f>'Cantidades de Obra'!G25</f>
        <v>0</v>
      </c>
      <c r="U25" s="375" t="s">
        <v>617</v>
      </c>
    </row>
    <row r="26" spans="1:21" s="271" customFormat="1" ht="15" customHeight="1" x14ac:dyDescent="0.25">
      <c r="A26" s="372" t="s">
        <v>634</v>
      </c>
      <c r="B26" s="373" t="str">
        <f>'Cantidades de Obra'!A26</f>
        <v>MQ-018</v>
      </c>
      <c r="C26" s="374" t="str">
        <f>'Cantidades de Obra'!D26</f>
        <v>02.03.01</v>
      </c>
      <c r="D26" s="375" t="str">
        <f>'Cantidades de Obra'!E26</f>
        <v>Cargue de material sobrante</v>
      </c>
      <c r="E26" s="375">
        <f>'Cantidades de Obra'!F26</f>
        <v>0</v>
      </c>
      <c r="F26" s="375">
        <f>'Cantidades de Obra'!G26</f>
        <v>0</v>
      </c>
      <c r="G26" s="376">
        <f>'Cantidades de Obra'!H26</f>
        <v>0</v>
      </c>
      <c r="H26" s="376" t="str">
        <f>'Cantidades de Obra'!I26</f>
        <v>m³</v>
      </c>
      <c r="I26" s="394">
        <f>'Cantidades de Obra'!J26</f>
        <v>0</v>
      </c>
      <c r="J26" s="394">
        <f>'Cantidades de Obra'!K26</f>
        <v>0</v>
      </c>
      <c r="K26" s="394">
        <f>'Cantidades de Obra'!L26</f>
        <v>0</v>
      </c>
      <c r="L26" s="394">
        <f>'Cantidades de Obra'!N26</f>
        <v>1</v>
      </c>
      <c r="M26" s="394">
        <f>'Cantidades de Obra'!O26</f>
        <v>1</v>
      </c>
      <c r="N26" s="394">
        <f>'Cantidades de Obra'!P26</f>
        <v>1</v>
      </c>
      <c r="O26" s="394">
        <f>'Cantidades de Obra'!Q26</f>
        <v>0</v>
      </c>
      <c r="P26" s="395">
        <f>'Cantidades de Obra'!R26</f>
        <v>0</v>
      </c>
      <c r="Q26" s="394">
        <f>'Cantidades de Obra'!S26</f>
        <v>0</v>
      </c>
      <c r="R26" s="394">
        <f>'Cantidades de Obra'!T26</f>
        <v>0</v>
      </c>
      <c r="S26" s="376" t="str">
        <f>'Cantidades de Obra'!U26</f>
        <v>m³</v>
      </c>
      <c r="T26" s="376">
        <f>'Cantidades de Obra'!G26</f>
        <v>0</v>
      </c>
      <c r="U26" s="375" t="s">
        <v>617</v>
      </c>
    </row>
    <row r="27" spans="1:21" s="271" customFormat="1" ht="15" customHeight="1" x14ac:dyDescent="0.25">
      <c r="A27" s="372" t="s">
        <v>635</v>
      </c>
      <c r="B27" s="373" t="str">
        <f>'Cantidades de Obra'!A27</f>
        <v>MQ-019</v>
      </c>
      <c r="C27" s="374" t="str">
        <f>'Cantidades de Obra'!D27</f>
        <v>02.03.02</v>
      </c>
      <c r="D27" s="375" t="str">
        <f>'Cantidades de Obra'!E27</f>
        <v>Transporte de material sobrante</v>
      </c>
      <c r="E27" s="375">
        <f>'Cantidades de Obra'!F27</f>
        <v>0</v>
      </c>
      <c r="F27" s="375">
        <f>'Cantidades de Obra'!G27</f>
        <v>0</v>
      </c>
      <c r="G27" s="376">
        <f>'Cantidades de Obra'!H27</f>
        <v>0</v>
      </c>
      <c r="H27" s="376" t="str">
        <f>'Cantidades de Obra'!I27</f>
        <v>m³</v>
      </c>
      <c r="I27" s="394">
        <f>'Cantidades de Obra'!J27</f>
        <v>0</v>
      </c>
      <c r="J27" s="394">
        <f>'Cantidades de Obra'!K27</f>
        <v>0</v>
      </c>
      <c r="K27" s="394">
        <f>'Cantidades de Obra'!L27</f>
        <v>0</v>
      </c>
      <c r="L27" s="394">
        <f>'Cantidades de Obra'!N27</f>
        <v>1</v>
      </c>
      <c r="M27" s="394">
        <f>'Cantidades de Obra'!O27</f>
        <v>1</v>
      </c>
      <c r="N27" s="394">
        <f>'Cantidades de Obra'!P27</f>
        <v>1</v>
      </c>
      <c r="O27" s="394">
        <f>'Cantidades de Obra'!Q27</f>
        <v>0</v>
      </c>
      <c r="P27" s="395">
        <f>'Cantidades de Obra'!R27</f>
        <v>0</v>
      </c>
      <c r="Q27" s="394">
        <f>'Cantidades de Obra'!S27</f>
        <v>0</v>
      </c>
      <c r="R27" s="394">
        <f>'Cantidades de Obra'!T27</f>
        <v>0</v>
      </c>
      <c r="S27" s="376" t="str">
        <f>'Cantidades de Obra'!U27</f>
        <v>m³</v>
      </c>
      <c r="T27" s="376">
        <f>'Cantidades de Obra'!G27</f>
        <v>0</v>
      </c>
      <c r="U27" s="375" t="s">
        <v>617</v>
      </c>
    </row>
    <row r="28" spans="1:21" s="271" customFormat="1" ht="15" customHeight="1" x14ac:dyDescent="0.25">
      <c r="A28" s="372" t="s">
        <v>636</v>
      </c>
      <c r="B28" s="373" t="str">
        <f>'Cantidades de Obra'!A28</f>
        <v>MQ-020</v>
      </c>
      <c r="C28" s="374" t="str">
        <f>'Cantidades de Obra'!D28</f>
        <v>02.03.03</v>
      </c>
      <c r="D28" s="375" t="str">
        <f>'Cantidades de Obra'!E28</f>
        <v>Disposición final de sobrantes</v>
      </c>
      <c r="E28" s="375">
        <f>'Cantidades de Obra'!F28</f>
        <v>0</v>
      </c>
      <c r="F28" s="375">
        <f>'Cantidades de Obra'!G28</f>
        <v>0</v>
      </c>
      <c r="G28" s="376">
        <f>'Cantidades de Obra'!H28</f>
        <v>0</v>
      </c>
      <c r="H28" s="376" t="str">
        <f>'Cantidades de Obra'!I28</f>
        <v>m³</v>
      </c>
      <c r="I28" s="394">
        <f>'Cantidades de Obra'!J28</f>
        <v>0</v>
      </c>
      <c r="J28" s="394">
        <f>'Cantidades de Obra'!K28</f>
        <v>0</v>
      </c>
      <c r="K28" s="394">
        <f>'Cantidades de Obra'!L28</f>
        <v>0</v>
      </c>
      <c r="L28" s="394">
        <f>'Cantidades de Obra'!N28</f>
        <v>1</v>
      </c>
      <c r="M28" s="394">
        <f>'Cantidades de Obra'!O28</f>
        <v>1</v>
      </c>
      <c r="N28" s="394">
        <f>'Cantidades de Obra'!P28</f>
        <v>1</v>
      </c>
      <c r="O28" s="394">
        <f>'Cantidades de Obra'!Q28</f>
        <v>0</v>
      </c>
      <c r="P28" s="395">
        <f>'Cantidades de Obra'!R28</f>
        <v>0</v>
      </c>
      <c r="Q28" s="394">
        <f>'Cantidades de Obra'!S28</f>
        <v>0</v>
      </c>
      <c r="R28" s="394">
        <f>'Cantidades de Obra'!T28</f>
        <v>0</v>
      </c>
      <c r="S28" s="376" t="str">
        <f>'Cantidades de Obra'!U28</f>
        <v>m³</v>
      </c>
      <c r="T28" s="376">
        <f>'Cantidades de Obra'!G28</f>
        <v>0</v>
      </c>
      <c r="U28" s="375" t="s">
        <v>617</v>
      </c>
    </row>
    <row r="29" spans="1:21" s="271" customFormat="1" ht="15" customHeight="1" x14ac:dyDescent="0.25">
      <c r="A29" s="372" t="s">
        <v>637</v>
      </c>
      <c r="B29" s="373" t="str">
        <f>'Cantidades de Obra'!A29</f>
        <v>MQ-021</v>
      </c>
      <c r="C29" s="374" t="str">
        <f>'Cantidades de Obra'!D29</f>
        <v>03.01.01</v>
      </c>
      <c r="D29" s="375" t="str">
        <f>'Cantidades de Obra'!E29</f>
        <v>Concreto de limpieza / solado</v>
      </c>
      <c r="E29" s="375">
        <f>'Cantidades de Obra'!F29</f>
        <v>0</v>
      </c>
      <c r="F29" s="375">
        <f>'Cantidades de Obra'!G29</f>
        <v>0</v>
      </c>
      <c r="G29" s="376">
        <f>'Cantidades de Obra'!H29</f>
        <v>0</v>
      </c>
      <c r="H29" s="376" t="str">
        <f>'Cantidades de Obra'!I29</f>
        <v>m³</v>
      </c>
      <c r="I29" s="394">
        <f>'Cantidades de Obra'!J29</f>
        <v>0</v>
      </c>
      <c r="J29" s="394">
        <f>'Cantidades de Obra'!K29</f>
        <v>0</v>
      </c>
      <c r="K29" s="394">
        <f>'Cantidades de Obra'!L29</f>
        <v>0</v>
      </c>
      <c r="L29" s="394">
        <f>'Cantidades de Obra'!N29</f>
        <v>1</v>
      </c>
      <c r="M29" s="394">
        <f>'Cantidades de Obra'!O29</f>
        <v>1</v>
      </c>
      <c r="N29" s="394">
        <f>'Cantidades de Obra'!P29</f>
        <v>1</v>
      </c>
      <c r="O29" s="394">
        <f>'Cantidades de Obra'!Q29</f>
        <v>0</v>
      </c>
      <c r="P29" s="395">
        <f>'Cantidades de Obra'!R29</f>
        <v>0</v>
      </c>
      <c r="Q29" s="394">
        <f>'Cantidades de Obra'!S29</f>
        <v>0</v>
      </c>
      <c r="R29" s="394">
        <f>'Cantidades de Obra'!T29</f>
        <v>0</v>
      </c>
      <c r="S29" s="376" t="str">
        <f>'Cantidades de Obra'!U29</f>
        <v>m³</v>
      </c>
      <c r="T29" s="376">
        <f>'Cantidades de Obra'!G29</f>
        <v>0</v>
      </c>
      <c r="U29" s="375" t="s">
        <v>617</v>
      </c>
    </row>
    <row r="30" spans="1:21" s="271" customFormat="1" ht="15" customHeight="1" x14ac:dyDescent="0.25">
      <c r="A30" s="372" t="s">
        <v>638</v>
      </c>
      <c r="B30" s="373" t="str">
        <f>'Cantidades de Obra'!A30</f>
        <v>MQ-022</v>
      </c>
      <c r="C30" s="374" t="str">
        <f>'Cantidades de Obra'!D30</f>
        <v>03.01.02</v>
      </c>
      <c r="D30" s="375" t="str">
        <f>'Cantidades de Obra'!E30</f>
        <v>Concreto para zapatas</v>
      </c>
      <c r="E30" s="375">
        <f>'Cantidades de Obra'!F30</f>
        <v>0</v>
      </c>
      <c r="F30" s="375">
        <f>'Cantidades de Obra'!G30</f>
        <v>0</v>
      </c>
      <c r="G30" s="376">
        <f>'Cantidades de Obra'!H30</f>
        <v>0</v>
      </c>
      <c r="H30" s="376" t="str">
        <f>'Cantidades de Obra'!I30</f>
        <v>m³</v>
      </c>
      <c r="I30" s="394">
        <f>'Cantidades de Obra'!J30</f>
        <v>0</v>
      </c>
      <c r="J30" s="394">
        <f>'Cantidades de Obra'!K30</f>
        <v>0</v>
      </c>
      <c r="K30" s="394">
        <f>'Cantidades de Obra'!L30</f>
        <v>0</v>
      </c>
      <c r="L30" s="394">
        <f>'Cantidades de Obra'!N30</f>
        <v>1</v>
      </c>
      <c r="M30" s="394">
        <f>'Cantidades de Obra'!O30</f>
        <v>1</v>
      </c>
      <c r="N30" s="394">
        <f>'Cantidades de Obra'!P30</f>
        <v>1</v>
      </c>
      <c r="O30" s="394">
        <f>'Cantidades de Obra'!Q30</f>
        <v>0</v>
      </c>
      <c r="P30" s="395">
        <f>'Cantidades de Obra'!R30</f>
        <v>0</v>
      </c>
      <c r="Q30" s="394">
        <f>'Cantidades de Obra'!S30</f>
        <v>0</v>
      </c>
      <c r="R30" s="394">
        <f>'Cantidades de Obra'!T30</f>
        <v>0</v>
      </c>
      <c r="S30" s="376" t="str">
        <f>'Cantidades de Obra'!U30</f>
        <v>m³</v>
      </c>
      <c r="T30" s="376">
        <f>'Cantidades de Obra'!G30</f>
        <v>0</v>
      </c>
      <c r="U30" s="375" t="s">
        <v>617</v>
      </c>
    </row>
    <row r="31" spans="1:21" s="271" customFormat="1" ht="15" customHeight="1" x14ac:dyDescent="0.25">
      <c r="A31" s="372" t="s">
        <v>639</v>
      </c>
      <c r="B31" s="373" t="str">
        <f>'Cantidades de Obra'!A31</f>
        <v>MQ-023</v>
      </c>
      <c r="C31" s="374" t="str">
        <f>'Cantidades de Obra'!D31</f>
        <v>03.01.03</v>
      </c>
      <c r="D31" s="375" t="str">
        <f>'Cantidades de Obra'!E31</f>
        <v>Concreto para vigas de cimentación</v>
      </c>
      <c r="E31" s="375">
        <f>'Cantidades de Obra'!F31</f>
        <v>0</v>
      </c>
      <c r="F31" s="375">
        <f>'Cantidades de Obra'!G31</f>
        <v>0</v>
      </c>
      <c r="G31" s="376">
        <f>'Cantidades de Obra'!H31</f>
        <v>0</v>
      </c>
      <c r="H31" s="376" t="str">
        <f>'Cantidades de Obra'!I31</f>
        <v>m³</v>
      </c>
      <c r="I31" s="394">
        <f>'Cantidades de Obra'!J31</f>
        <v>0</v>
      </c>
      <c r="J31" s="394">
        <f>'Cantidades de Obra'!K31</f>
        <v>0</v>
      </c>
      <c r="K31" s="394">
        <f>'Cantidades de Obra'!L31</f>
        <v>0</v>
      </c>
      <c r="L31" s="394">
        <f>'Cantidades de Obra'!N31</f>
        <v>1</v>
      </c>
      <c r="M31" s="394">
        <f>'Cantidades de Obra'!O31</f>
        <v>1</v>
      </c>
      <c r="N31" s="394">
        <f>'Cantidades de Obra'!P31</f>
        <v>1</v>
      </c>
      <c r="O31" s="394">
        <f>'Cantidades de Obra'!Q31</f>
        <v>0</v>
      </c>
      <c r="P31" s="395">
        <f>'Cantidades de Obra'!R31</f>
        <v>0</v>
      </c>
      <c r="Q31" s="394">
        <f>'Cantidades de Obra'!S31</f>
        <v>0</v>
      </c>
      <c r="R31" s="394">
        <f>'Cantidades de Obra'!T31</f>
        <v>0</v>
      </c>
      <c r="S31" s="376" t="str">
        <f>'Cantidades de Obra'!U31</f>
        <v>m³</v>
      </c>
      <c r="T31" s="376">
        <f>'Cantidades de Obra'!G31</f>
        <v>0</v>
      </c>
      <c r="U31" s="375" t="s">
        <v>617</v>
      </c>
    </row>
    <row r="32" spans="1:21" s="271" customFormat="1" ht="15" customHeight="1" x14ac:dyDescent="0.25">
      <c r="A32" s="372" t="s">
        <v>640</v>
      </c>
      <c r="B32" s="373" t="str">
        <f>'Cantidades de Obra'!A32</f>
        <v>MQ-024</v>
      </c>
      <c r="C32" s="374" t="str">
        <f>'Cantidades de Obra'!D32</f>
        <v>03.01.04</v>
      </c>
      <c r="D32" s="375" t="str">
        <f>'Cantidades de Obra'!E32</f>
        <v>Concreto para losas de cimentación</v>
      </c>
      <c r="E32" s="375">
        <f>'Cantidades de Obra'!F32</f>
        <v>0</v>
      </c>
      <c r="F32" s="375">
        <f>'Cantidades de Obra'!G32</f>
        <v>0</v>
      </c>
      <c r="G32" s="376">
        <f>'Cantidades de Obra'!H32</f>
        <v>0</v>
      </c>
      <c r="H32" s="376" t="str">
        <f>'Cantidades de Obra'!I32</f>
        <v>m³</v>
      </c>
      <c r="I32" s="394">
        <f>'Cantidades de Obra'!J32</f>
        <v>0</v>
      </c>
      <c r="J32" s="394">
        <f>'Cantidades de Obra'!K32</f>
        <v>0</v>
      </c>
      <c r="K32" s="394">
        <f>'Cantidades de Obra'!L32</f>
        <v>0</v>
      </c>
      <c r="L32" s="394">
        <f>'Cantidades de Obra'!N32</f>
        <v>1</v>
      </c>
      <c r="M32" s="394">
        <f>'Cantidades de Obra'!O32</f>
        <v>1</v>
      </c>
      <c r="N32" s="394">
        <f>'Cantidades de Obra'!P32</f>
        <v>1</v>
      </c>
      <c r="O32" s="394">
        <f>'Cantidades de Obra'!Q32</f>
        <v>0</v>
      </c>
      <c r="P32" s="395">
        <f>'Cantidades de Obra'!R32</f>
        <v>0</v>
      </c>
      <c r="Q32" s="394">
        <f>'Cantidades de Obra'!S32</f>
        <v>0</v>
      </c>
      <c r="R32" s="394">
        <f>'Cantidades de Obra'!T32</f>
        <v>0</v>
      </c>
      <c r="S32" s="376" t="str">
        <f>'Cantidades de Obra'!U32</f>
        <v>m³</v>
      </c>
      <c r="T32" s="376">
        <f>'Cantidades de Obra'!G32</f>
        <v>0</v>
      </c>
      <c r="U32" s="375" t="s">
        <v>617</v>
      </c>
    </row>
    <row r="33" spans="1:21" s="271" customFormat="1" ht="15" customHeight="1" x14ac:dyDescent="0.25">
      <c r="A33" s="372" t="s">
        <v>641</v>
      </c>
      <c r="B33" s="373" t="str">
        <f>'Cantidades de Obra'!A33</f>
        <v>MQ-025</v>
      </c>
      <c r="C33" s="374" t="str">
        <f>'Cantidades de Obra'!D33</f>
        <v>03.01.05</v>
      </c>
      <c r="D33" s="375" t="str">
        <f>'Cantidades de Obra'!E33</f>
        <v>Concreto para pedestales</v>
      </c>
      <c r="E33" s="375">
        <f>'Cantidades de Obra'!F33</f>
        <v>0</v>
      </c>
      <c r="F33" s="375">
        <f>'Cantidades de Obra'!G33</f>
        <v>0</v>
      </c>
      <c r="G33" s="376">
        <f>'Cantidades de Obra'!H33</f>
        <v>0</v>
      </c>
      <c r="H33" s="376" t="str">
        <f>'Cantidades de Obra'!I33</f>
        <v>m³</v>
      </c>
      <c r="I33" s="394">
        <f>'Cantidades de Obra'!J33</f>
        <v>0</v>
      </c>
      <c r="J33" s="394">
        <f>'Cantidades de Obra'!K33</f>
        <v>0</v>
      </c>
      <c r="K33" s="394">
        <f>'Cantidades de Obra'!L33</f>
        <v>0</v>
      </c>
      <c r="L33" s="394">
        <f>'Cantidades de Obra'!N33</f>
        <v>1</v>
      </c>
      <c r="M33" s="394">
        <f>'Cantidades de Obra'!O33</f>
        <v>1</v>
      </c>
      <c r="N33" s="394">
        <f>'Cantidades de Obra'!P33</f>
        <v>1</v>
      </c>
      <c r="O33" s="394">
        <f>'Cantidades de Obra'!Q33</f>
        <v>0</v>
      </c>
      <c r="P33" s="395">
        <f>'Cantidades de Obra'!R33</f>
        <v>0</v>
      </c>
      <c r="Q33" s="394">
        <f>'Cantidades de Obra'!S33</f>
        <v>0</v>
      </c>
      <c r="R33" s="394">
        <f>'Cantidades de Obra'!T33</f>
        <v>0</v>
      </c>
      <c r="S33" s="376" t="str">
        <f>'Cantidades de Obra'!U33</f>
        <v>m³</v>
      </c>
      <c r="T33" s="376">
        <f>'Cantidades de Obra'!G33</f>
        <v>0</v>
      </c>
      <c r="U33" s="375" t="s">
        <v>617</v>
      </c>
    </row>
    <row r="34" spans="1:21" s="271" customFormat="1" ht="15" customHeight="1" x14ac:dyDescent="0.25">
      <c r="A34" s="372" t="s">
        <v>642</v>
      </c>
      <c r="B34" s="373" t="str">
        <f>'Cantidades de Obra'!A34</f>
        <v>MQ-026</v>
      </c>
      <c r="C34" s="374" t="str">
        <f>'Cantidades de Obra'!D34</f>
        <v>03.02.01</v>
      </c>
      <c r="D34" s="375" t="str">
        <f>'Cantidades de Obra'!E34</f>
        <v>Acero de refuerzo en cimentación</v>
      </c>
      <c r="E34" s="375">
        <f>'Cantidades de Obra'!F34</f>
        <v>0</v>
      </c>
      <c r="F34" s="375">
        <f>'Cantidades de Obra'!G34</f>
        <v>0</v>
      </c>
      <c r="G34" s="376">
        <f>'Cantidades de Obra'!H34</f>
        <v>0</v>
      </c>
      <c r="H34" s="376" t="str">
        <f>'Cantidades de Obra'!I34</f>
        <v>kg</v>
      </c>
      <c r="I34" s="394">
        <f>'Cantidades de Obra'!J34</f>
        <v>0</v>
      </c>
      <c r="J34" s="394">
        <f>'Cantidades de Obra'!K34</f>
        <v>0</v>
      </c>
      <c r="K34" s="394">
        <f>'Cantidades de Obra'!L34</f>
        <v>0</v>
      </c>
      <c r="L34" s="394">
        <f>'Cantidades de Obra'!N34</f>
        <v>1</v>
      </c>
      <c r="M34" s="394">
        <f>'Cantidades de Obra'!O34</f>
        <v>1</v>
      </c>
      <c r="N34" s="394">
        <f>'Cantidades de Obra'!P34</f>
        <v>1</v>
      </c>
      <c r="O34" s="394">
        <f>'Cantidades de Obra'!Q34</f>
        <v>0</v>
      </c>
      <c r="P34" s="395">
        <f>'Cantidades de Obra'!R34</f>
        <v>0</v>
      </c>
      <c r="Q34" s="394">
        <f>'Cantidades de Obra'!S34</f>
        <v>0</v>
      </c>
      <c r="R34" s="394">
        <f>'Cantidades de Obra'!T34</f>
        <v>0</v>
      </c>
      <c r="S34" s="376" t="str">
        <f>'Cantidades de Obra'!U34</f>
        <v>kg</v>
      </c>
      <c r="T34" s="376">
        <f>'Cantidades de Obra'!G34</f>
        <v>0</v>
      </c>
      <c r="U34" s="375" t="s">
        <v>617</v>
      </c>
    </row>
    <row r="35" spans="1:21" s="271" customFormat="1" ht="15" customHeight="1" x14ac:dyDescent="0.25">
      <c r="A35" s="372" t="s">
        <v>643</v>
      </c>
      <c r="B35" s="373" t="str">
        <f>'Cantidades de Obra'!A35</f>
        <v>MQ-027</v>
      </c>
      <c r="C35" s="374" t="str">
        <f>'Cantidades de Obra'!D35</f>
        <v>03.03.01</v>
      </c>
      <c r="D35" s="375" t="str">
        <f>'Cantidades de Obra'!E35</f>
        <v>Formaleta para elementos de cimentación</v>
      </c>
      <c r="E35" s="375">
        <f>'Cantidades de Obra'!F35</f>
        <v>0</v>
      </c>
      <c r="F35" s="375">
        <f>'Cantidades de Obra'!G35</f>
        <v>0</v>
      </c>
      <c r="G35" s="376">
        <f>'Cantidades de Obra'!H35</f>
        <v>0</v>
      </c>
      <c r="H35" s="376" t="str">
        <f>'Cantidades de Obra'!I35</f>
        <v>m²</v>
      </c>
      <c r="I35" s="394">
        <f>'Cantidades de Obra'!J35</f>
        <v>0</v>
      </c>
      <c r="J35" s="394">
        <f>'Cantidades de Obra'!K35</f>
        <v>0</v>
      </c>
      <c r="K35" s="394">
        <f>'Cantidades de Obra'!L35</f>
        <v>0</v>
      </c>
      <c r="L35" s="394">
        <f>'Cantidades de Obra'!N35</f>
        <v>1</v>
      </c>
      <c r="M35" s="394">
        <f>'Cantidades de Obra'!O35</f>
        <v>1</v>
      </c>
      <c r="N35" s="394">
        <f>'Cantidades de Obra'!P35</f>
        <v>1</v>
      </c>
      <c r="O35" s="394">
        <f>'Cantidades de Obra'!Q35</f>
        <v>0</v>
      </c>
      <c r="P35" s="395">
        <f>'Cantidades de Obra'!R35</f>
        <v>0</v>
      </c>
      <c r="Q35" s="394">
        <f>'Cantidades de Obra'!S35</f>
        <v>0</v>
      </c>
      <c r="R35" s="394">
        <f>'Cantidades de Obra'!T35</f>
        <v>0</v>
      </c>
      <c r="S35" s="376" t="str">
        <f>'Cantidades de Obra'!U35</f>
        <v>m²</v>
      </c>
      <c r="T35" s="376">
        <f>'Cantidades de Obra'!G35</f>
        <v>0</v>
      </c>
      <c r="U35" s="375" t="s">
        <v>617</v>
      </c>
    </row>
    <row r="36" spans="1:21" s="271" customFormat="1" ht="15" customHeight="1" x14ac:dyDescent="0.25">
      <c r="A36" s="372" t="s">
        <v>644</v>
      </c>
      <c r="B36" s="373" t="str">
        <f>'Cantidades de Obra'!A36</f>
        <v>MQ-028</v>
      </c>
      <c r="C36" s="374" t="str">
        <f>'Cantidades de Obra'!D36</f>
        <v>04.01.01</v>
      </c>
      <c r="D36" s="375" t="str">
        <f>'Cantidades de Obra'!E36</f>
        <v>Concreto para columnas</v>
      </c>
      <c r="E36" s="375">
        <f>'Cantidades de Obra'!F36</f>
        <v>0</v>
      </c>
      <c r="F36" s="375">
        <f>'Cantidades de Obra'!G36</f>
        <v>0</v>
      </c>
      <c r="G36" s="376">
        <f>'Cantidades de Obra'!H36</f>
        <v>0</v>
      </c>
      <c r="H36" s="376" t="str">
        <f>'Cantidades de Obra'!I36</f>
        <v>m³</v>
      </c>
      <c r="I36" s="394">
        <f>'Cantidades de Obra'!J36</f>
        <v>0</v>
      </c>
      <c r="J36" s="394">
        <f>'Cantidades de Obra'!K36</f>
        <v>0</v>
      </c>
      <c r="K36" s="394">
        <f>'Cantidades de Obra'!L36</f>
        <v>0</v>
      </c>
      <c r="L36" s="394">
        <f>'Cantidades de Obra'!N36</f>
        <v>1</v>
      </c>
      <c r="M36" s="394">
        <f>'Cantidades de Obra'!O36</f>
        <v>1</v>
      </c>
      <c r="N36" s="394">
        <f>'Cantidades de Obra'!P36</f>
        <v>1</v>
      </c>
      <c r="O36" s="394">
        <f>'Cantidades de Obra'!Q36</f>
        <v>0</v>
      </c>
      <c r="P36" s="395">
        <f>'Cantidades de Obra'!R36</f>
        <v>0</v>
      </c>
      <c r="Q36" s="394">
        <f>'Cantidades de Obra'!S36</f>
        <v>0</v>
      </c>
      <c r="R36" s="394">
        <f>'Cantidades de Obra'!T36</f>
        <v>0</v>
      </c>
      <c r="S36" s="376" t="str">
        <f>'Cantidades de Obra'!U36</f>
        <v>m³</v>
      </c>
      <c r="T36" s="376">
        <f>'Cantidades de Obra'!G36</f>
        <v>0</v>
      </c>
      <c r="U36" s="375" t="s">
        <v>617</v>
      </c>
    </row>
    <row r="37" spans="1:21" s="271" customFormat="1" ht="15" customHeight="1" x14ac:dyDescent="0.25">
      <c r="A37" s="372" t="s">
        <v>645</v>
      </c>
      <c r="B37" s="373" t="str">
        <f>'Cantidades de Obra'!A37</f>
        <v>MQ-029</v>
      </c>
      <c r="C37" s="374" t="str">
        <f>'Cantidades de Obra'!D37</f>
        <v>04.01.02</v>
      </c>
      <c r="D37" s="375" t="str">
        <f>'Cantidades de Obra'!E37</f>
        <v>Concreto para vigas</v>
      </c>
      <c r="E37" s="375">
        <f>'Cantidades de Obra'!F37</f>
        <v>0</v>
      </c>
      <c r="F37" s="375">
        <f>'Cantidades de Obra'!G37</f>
        <v>0</v>
      </c>
      <c r="G37" s="376">
        <f>'Cantidades de Obra'!H37</f>
        <v>0</v>
      </c>
      <c r="H37" s="376" t="str">
        <f>'Cantidades de Obra'!I37</f>
        <v>m³</v>
      </c>
      <c r="I37" s="394">
        <f>'Cantidades de Obra'!J37</f>
        <v>0</v>
      </c>
      <c r="J37" s="394">
        <f>'Cantidades de Obra'!K37</f>
        <v>0</v>
      </c>
      <c r="K37" s="394">
        <f>'Cantidades de Obra'!L37</f>
        <v>0</v>
      </c>
      <c r="L37" s="394">
        <f>'Cantidades de Obra'!N37</f>
        <v>1</v>
      </c>
      <c r="M37" s="394">
        <f>'Cantidades de Obra'!O37</f>
        <v>1</v>
      </c>
      <c r="N37" s="394">
        <f>'Cantidades de Obra'!P37</f>
        <v>1</v>
      </c>
      <c r="O37" s="394">
        <f>'Cantidades de Obra'!Q37</f>
        <v>0</v>
      </c>
      <c r="P37" s="395">
        <f>'Cantidades de Obra'!R37</f>
        <v>0</v>
      </c>
      <c r="Q37" s="394">
        <f>'Cantidades de Obra'!S37</f>
        <v>0</v>
      </c>
      <c r="R37" s="394">
        <f>'Cantidades de Obra'!T37</f>
        <v>0</v>
      </c>
      <c r="S37" s="376" t="str">
        <f>'Cantidades de Obra'!U37</f>
        <v>m³</v>
      </c>
      <c r="T37" s="376">
        <f>'Cantidades de Obra'!G37</f>
        <v>0</v>
      </c>
      <c r="U37" s="375" t="s">
        <v>617</v>
      </c>
    </row>
    <row r="38" spans="1:21" s="271" customFormat="1" ht="15" customHeight="1" x14ac:dyDescent="0.25">
      <c r="A38" s="372" t="s">
        <v>646</v>
      </c>
      <c r="B38" s="373" t="str">
        <f>'Cantidades de Obra'!A38</f>
        <v>MQ-030</v>
      </c>
      <c r="C38" s="374" t="str">
        <f>'Cantidades de Obra'!D38</f>
        <v>04.01.03</v>
      </c>
      <c r="D38" s="375" t="str">
        <f>'Cantidades de Obra'!E38</f>
        <v>Concreto para losas</v>
      </c>
      <c r="E38" s="375">
        <f>'Cantidades de Obra'!F38</f>
        <v>0</v>
      </c>
      <c r="F38" s="375">
        <f>'Cantidades de Obra'!G38</f>
        <v>0</v>
      </c>
      <c r="G38" s="376">
        <f>'Cantidades de Obra'!H38</f>
        <v>0</v>
      </c>
      <c r="H38" s="376" t="str">
        <f>'Cantidades de Obra'!I38</f>
        <v>m³</v>
      </c>
      <c r="I38" s="394">
        <f>'Cantidades de Obra'!J38</f>
        <v>0</v>
      </c>
      <c r="J38" s="394">
        <f>'Cantidades de Obra'!K38</f>
        <v>0</v>
      </c>
      <c r="K38" s="394">
        <f>'Cantidades de Obra'!L38</f>
        <v>0</v>
      </c>
      <c r="L38" s="394">
        <f>'Cantidades de Obra'!N38</f>
        <v>1</v>
      </c>
      <c r="M38" s="394">
        <f>'Cantidades de Obra'!O38</f>
        <v>1</v>
      </c>
      <c r="N38" s="394">
        <f>'Cantidades de Obra'!P38</f>
        <v>1</v>
      </c>
      <c r="O38" s="394">
        <f>'Cantidades de Obra'!Q38</f>
        <v>0</v>
      </c>
      <c r="P38" s="395">
        <f>'Cantidades de Obra'!R38</f>
        <v>0</v>
      </c>
      <c r="Q38" s="394">
        <f>'Cantidades de Obra'!S38</f>
        <v>0</v>
      </c>
      <c r="R38" s="394">
        <f>'Cantidades de Obra'!T38</f>
        <v>0</v>
      </c>
      <c r="S38" s="376" t="str">
        <f>'Cantidades de Obra'!U38</f>
        <v>m³</v>
      </c>
      <c r="T38" s="376">
        <f>'Cantidades de Obra'!G38</f>
        <v>0</v>
      </c>
      <c r="U38" s="375" t="s">
        <v>617</v>
      </c>
    </row>
    <row r="39" spans="1:21" s="271" customFormat="1" ht="15" customHeight="1" x14ac:dyDescent="0.25">
      <c r="A39" s="372" t="s">
        <v>647</v>
      </c>
      <c r="B39" s="373" t="str">
        <f>'Cantidades de Obra'!A39</f>
        <v>MQ-031</v>
      </c>
      <c r="C39" s="374" t="str">
        <f>'Cantidades de Obra'!D39</f>
        <v>04.01.04</v>
      </c>
      <c r="D39" s="375" t="str">
        <f>'Cantidades de Obra'!E39</f>
        <v>Concreto para escaleras</v>
      </c>
      <c r="E39" s="375">
        <f>'Cantidades de Obra'!F39</f>
        <v>0</v>
      </c>
      <c r="F39" s="375">
        <f>'Cantidades de Obra'!G39</f>
        <v>0</v>
      </c>
      <c r="G39" s="376">
        <f>'Cantidades de Obra'!H39</f>
        <v>0</v>
      </c>
      <c r="H39" s="376" t="str">
        <f>'Cantidades de Obra'!I39</f>
        <v>m³</v>
      </c>
      <c r="I39" s="394">
        <f>'Cantidades de Obra'!J39</f>
        <v>0</v>
      </c>
      <c r="J39" s="394">
        <f>'Cantidades de Obra'!K39</f>
        <v>0</v>
      </c>
      <c r="K39" s="394">
        <f>'Cantidades de Obra'!L39</f>
        <v>0</v>
      </c>
      <c r="L39" s="394">
        <f>'Cantidades de Obra'!N39</f>
        <v>1</v>
      </c>
      <c r="M39" s="394">
        <f>'Cantidades de Obra'!O39</f>
        <v>1</v>
      </c>
      <c r="N39" s="394">
        <f>'Cantidades de Obra'!P39</f>
        <v>1</v>
      </c>
      <c r="O39" s="394">
        <f>'Cantidades de Obra'!Q39</f>
        <v>0</v>
      </c>
      <c r="P39" s="395">
        <f>'Cantidades de Obra'!R39</f>
        <v>0</v>
      </c>
      <c r="Q39" s="394">
        <f>'Cantidades de Obra'!S39</f>
        <v>0</v>
      </c>
      <c r="R39" s="394">
        <f>'Cantidades de Obra'!T39</f>
        <v>0</v>
      </c>
      <c r="S39" s="376" t="str">
        <f>'Cantidades de Obra'!U39</f>
        <v>m³</v>
      </c>
      <c r="T39" s="376">
        <f>'Cantidades de Obra'!G39</f>
        <v>0</v>
      </c>
      <c r="U39" s="375" t="s">
        <v>617</v>
      </c>
    </row>
    <row r="40" spans="1:21" s="271" customFormat="1" ht="15" customHeight="1" x14ac:dyDescent="0.25">
      <c r="A40" s="372" t="s">
        <v>648</v>
      </c>
      <c r="B40" s="373" t="str">
        <f>'Cantidades de Obra'!A40</f>
        <v>MQ-032</v>
      </c>
      <c r="C40" s="374" t="str">
        <f>'Cantidades de Obra'!D40</f>
        <v>04.01.05</v>
      </c>
      <c r="D40" s="375" t="str">
        <f>'Cantidades de Obra'!E40</f>
        <v>Concreto para muros estructurales</v>
      </c>
      <c r="E40" s="375">
        <f>'Cantidades de Obra'!F40</f>
        <v>0</v>
      </c>
      <c r="F40" s="375">
        <f>'Cantidades de Obra'!G40</f>
        <v>0</v>
      </c>
      <c r="G40" s="376">
        <f>'Cantidades de Obra'!H40</f>
        <v>0</v>
      </c>
      <c r="H40" s="376" t="str">
        <f>'Cantidades de Obra'!I40</f>
        <v>m³</v>
      </c>
      <c r="I40" s="394">
        <f>'Cantidades de Obra'!J40</f>
        <v>0</v>
      </c>
      <c r="J40" s="394">
        <f>'Cantidades de Obra'!K40</f>
        <v>0</v>
      </c>
      <c r="K40" s="394">
        <f>'Cantidades de Obra'!L40</f>
        <v>0</v>
      </c>
      <c r="L40" s="394">
        <f>'Cantidades de Obra'!N40</f>
        <v>1</v>
      </c>
      <c r="M40" s="394">
        <f>'Cantidades de Obra'!O40</f>
        <v>1</v>
      </c>
      <c r="N40" s="394">
        <f>'Cantidades de Obra'!P40</f>
        <v>1</v>
      </c>
      <c r="O40" s="394">
        <f>'Cantidades de Obra'!Q40</f>
        <v>0</v>
      </c>
      <c r="P40" s="395">
        <f>'Cantidades de Obra'!R40</f>
        <v>0</v>
      </c>
      <c r="Q40" s="394">
        <f>'Cantidades de Obra'!S40</f>
        <v>0</v>
      </c>
      <c r="R40" s="394">
        <f>'Cantidades de Obra'!T40</f>
        <v>0</v>
      </c>
      <c r="S40" s="376" t="str">
        <f>'Cantidades de Obra'!U40</f>
        <v>m³</v>
      </c>
      <c r="T40" s="376">
        <f>'Cantidades de Obra'!G40</f>
        <v>0</v>
      </c>
      <c r="U40" s="375" t="s">
        <v>617</v>
      </c>
    </row>
    <row r="41" spans="1:21" s="271" customFormat="1" ht="15" customHeight="1" x14ac:dyDescent="0.25">
      <c r="A41" s="372" t="s">
        <v>649</v>
      </c>
      <c r="B41" s="373" t="str">
        <f>'Cantidades de Obra'!A41</f>
        <v>MQ-033</v>
      </c>
      <c r="C41" s="374" t="str">
        <f>'Cantidades de Obra'!D41</f>
        <v>04.02.01</v>
      </c>
      <c r="D41" s="375" t="str">
        <f>'Cantidades de Obra'!E41</f>
        <v>Acero de refuerzo de columnas</v>
      </c>
      <c r="E41" s="375">
        <f>'Cantidades de Obra'!F41</f>
        <v>0</v>
      </c>
      <c r="F41" s="375">
        <f>'Cantidades de Obra'!G41</f>
        <v>0</v>
      </c>
      <c r="G41" s="376">
        <f>'Cantidades de Obra'!H41</f>
        <v>0</v>
      </c>
      <c r="H41" s="376" t="str">
        <f>'Cantidades de Obra'!I41</f>
        <v>kg</v>
      </c>
      <c r="I41" s="394">
        <f>'Cantidades de Obra'!J41</f>
        <v>0</v>
      </c>
      <c r="J41" s="394">
        <f>'Cantidades de Obra'!K41</f>
        <v>0</v>
      </c>
      <c r="K41" s="394">
        <f>'Cantidades de Obra'!L41</f>
        <v>0</v>
      </c>
      <c r="L41" s="394">
        <f>'Cantidades de Obra'!N41</f>
        <v>1</v>
      </c>
      <c r="M41" s="394">
        <f>'Cantidades de Obra'!O41</f>
        <v>1</v>
      </c>
      <c r="N41" s="394">
        <f>'Cantidades de Obra'!P41</f>
        <v>1</v>
      </c>
      <c r="O41" s="394">
        <f>'Cantidades de Obra'!Q41</f>
        <v>0</v>
      </c>
      <c r="P41" s="395">
        <f>'Cantidades de Obra'!R41</f>
        <v>0</v>
      </c>
      <c r="Q41" s="394">
        <f>'Cantidades de Obra'!S41</f>
        <v>0</v>
      </c>
      <c r="R41" s="394">
        <f>'Cantidades de Obra'!T41</f>
        <v>0</v>
      </c>
      <c r="S41" s="376" t="str">
        <f>'Cantidades de Obra'!U41</f>
        <v>kg</v>
      </c>
      <c r="T41" s="376">
        <f>'Cantidades de Obra'!G41</f>
        <v>0</v>
      </c>
      <c r="U41" s="375" t="s">
        <v>617</v>
      </c>
    </row>
    <row r="42" spans="1:21" s="271" customFormat="1" ht="15" customHeight="1" x14ac:dyDescent="0.25">
      <c r="A42" s="372" t="s">
        <v>650</v>
      </c>
      <c r="B42" s="373" t="str">
        <f>'Cantidades de Obra'!A42</f>
        <v>MQ-034</v>
      </c>
      <c r="C42" s="374" t="str">
        <f>'Cantidades de Obra'!D42</f>
        <v>04.02.02</v>
      </c>
      <c r="D42" s="375" t="str">
        <f>'Cantidades de Obra'!E42</f>
        <v>Acero de refuerzo de vigas</v>
      </c>
      <c r="E42" s="375">
        <f>'Cantidades de Obra'!F42</f>
        <v>0</v>
      </c>
      <c r="F42" s="375">
        <f>'Cantidades de Obra'!G42</f>
        <v>0</v>
      </c>
      <c r="G42" s="376">
        <f>'Cantidades de Obra'!H42</f>
        <v>0</v>
      </c>
      <c r="H42" s="376" t="str">
        <f>'Cantidades de Obra'!I42</f>
        <v>kg</v>
      </c>
      <c r="I42" s="394">
        <f>'Cantidades de Obra'!J42</f>
        <v>0</v>
      </c>
      <c r="J42" s="394">
        <f>'Cantidades de Obra'!K42</f>
        <v>0</v>
      </c>
      <c r="K42" s="394">
        <f>'Cantidades de Obra'!L42</f>
        <v>0</v>
      </c>
      <c r="L42" s="394">
        <f>'Cantidades de Obra'!N42</f>
        <v>1</v>
      </c>
      <c r="M42" s="394">
        <f>'Cantidades de Obra'!O42</f>
        <v>1</v>
      </c>
      <c r="N42" s="394">
        <f>'Cantidades de Obra'!P42</f>
        <v>1</v>
      </c>
      <c r="O42" s="394">
        <f>'Cantidades de Obra'!Q42</f>
        <v>0</v>
      </c>
      <c r="P42" s="395">
        <f>'Cantidades de Obra'!R42</f>
        <v>0</v>
      </c>
      <c r="Q42" s="394">
        <f>'Cantidades de Obra'!S42</f>
        <v>0</v>
      </c>
      <c r="R42" s="394">
        <f>'Cantidades de Obra'!T42</f>
        <v>0</v>
      </c>
      <c r="S42" s="376" t="str">
        <f>'Cantidades de Obra'!U42</f>
        <v>kg</v>
      </c>
      <c r="T42" s="376">
        <f>'Cantidades de Obra'!G42</f>
        <v>0</v>
      </c>
      <c r="U42" s="375" t="s">
        <v>617</v>
      </c>
    </row>
    <row r="43" spans="1:21" s="271" customFormat="1" ht="15" customHeight="1" x14ac:dyDescent="0.25">
      <c r="A43" s="372" t="s">
        <v>651</v>
      </c>
      <c r="B43" s="373" t="str">
        <f>'Cantidades de Obra'!A43</f>
        <v>MQ-035</v>
      </c>
      <c r="C43" s="374" t="str">
        <f>'Cantidades de Obra'!D43</f>
        <v>04.02.03</v>
      </c>
      <c r="D43" s="375" t="str">
        <f>'Cantidades de Obra'!E43</f>
        <v>Acero de refuerzo de losas</v>
      </c>
      <c r="E43" s="375">
        <f>'Cantidades de Obra'!F43</f>
        <v>0</v>
      </c>
      <c r="F43" s="375">
        <f>'Cantidades de Obra'!G43</f>
        <v>0</v>
      </c>
      <c r="G43" s="376">
        <f>'Cantidades de Obra'!H43</f>
        <v>0</v>
      </c>
      <c r="H43" s="376" t="str">
        <f>'Cantidades de Obra'!I43</f>
        <v>kg</v>
      </c>
      <c r="I43" s="394">
        <f>'Cantidades de Obra'!J43</f>
        <v>0</v>
      </c>
      <c r="J43" s="394">
        <f>'Cantidades de Obra'!K43</f>
        <v>0</v>
      </c>
      <c r="K43" s="394">
        <f>'Cantidades de Obra'!L43</f>
        <v>0</v>
      </c>
      <c r="L43" s="394">
        <f>'Cantidades de Obra'!N43</f>
        <v>1</v>
      </c>
      <c r="M43" s="394">
        <f>'Cantidades de Obra'!O43</f>
        <v>1</v>
      </c>
      <c r="N43" s="394">
        <f>'Cantidades de Obra'!P43</f>
        <v>1</v>
      </c>
      <c r="O43" s="394">
        <f>'Cantidades de Obra'!Q43</f>
        <v>0</v>
      </c>
      <c r="P43" s="395">
        <f>'Cantidades de Obra'!R43</f>
        <v>0</v>
      </c>
      <c r="Q43" s="394">
        <f>'Cantidades de Obra'!S43</f>
        <v>0</v>
      </c>
      <c r="R43" s="394">
        <f>'Cantidades de Obra'!T43</f>
        <v>0</v>
      </c>
      <c r="S43" s="376" t="str">
        <f>'Cantidades de Obra'!U43</f>
        <v>kg</v>
      </c>
      <c r="T43" s="376">
        <f>'Cantidades de Obra'!G43</f>
        <v>0</v>
      </c>
      <c r="U43" s="375" t="s">
        <v>617</v>
      </c>
    </row>
    <row r="44" spans="1:21" s="271" customFormat="1" ht="15" customHeight="1" x14ac:dyDescent="0.25">
      <c r="A44" s="372" t="s">
        <v>652</v>
      </c>
      <c r="B44" s="373" t="str">
        <f>'Cantidades de Obra'!A44</f>
        <v>MQ-036</v>
      </c>
      <c r="C44" s="374" t="str">
        <f>'Cantidades de Obra'!D44</f>
        <v>04.03.01</v>
      </c>
      <c r="D44" s="375" t="str">
        <f>'Cantidades de Obra'!E44</f>
        <v>Formaleta de columnas</v>
      </c>
      <c r="E44" s="375">
        <f>'Cantidades de Obra'!F44</f>
        <v>0</v>
      </c>
      <c r="F44" s="375">
        <f>'Cantidades de Obra'!G44</f>
        <v>0</v>
      </c>
      <c r="G44" s="376">
        <f>'Cantidades de Obra'!H44</f>
        <v>0</v>
      </c>
      <c r="H44" s="376" t="str">
        <f>'Cantidades de Obra'!I44</f>
        <v>m²</v>
      </c>
      <c r="I44" s="394">
        <f>'Cantidades de Obra'!J44</f>
        <v>0</v>
      </c>
      <c r="J44" s="394">
        <f>'Cantidades de Obra'!K44</f>
        <v>0</v>
      </c>
      <c r="K44" s="394">
        <f>'Cantidades de Obra'!L44</f>
        <v>0</v>
      </c>
      <c r="L44" s="394">
        <f>'Cantidades de Obra'!N44</f>
        <v>1</v>
      </c>
      <c r="M44" s="394">
        <f>'Cantidades de Obra'!O44</f>
        <v>1</v>
      </c>
      <c r="N44" s="394">
        <f>'Cantidades de Obra'!P44</f>
        <v>1</v>
      </c>
      <c r="O44" s="394">
        <f>'Cantidades de Obra'!Q44</f>
        <v>0</v>
      </c>
      <c r="P44" s="395">
        <f>'Cantidades de Obra'!R44</f>
        <v>0</v>
      </c>
      <c r="Q44" s="394">
        <f>'Cantidades de Obra'!S44</f>
        <v>0</v>
      </c>
      <c r="R44" s="394">
        <f>'Cantidades de Obra'!T44</f>
        <v>0</v>
      </c>
      <c r="S44" s="376" t="str">
        <f>'Cantidades de Obra'!U44</f>
        <v>m²</v>
      </c>
      <c r="T44" s="376">
        <f>'Cantidades de Obra'!G44</f>
        <v>0</v>
      </c>
      <c r="U44" s="375" t="s">
        <v>617</v>
      </c>
    </row>
    <row r="45" spans="1:21" s="271" customFormat="1" ht="15" customHeight="1" x14ac:dyDescent="0.25">
      <c r="A45" s="372" t="s">
        <v>653</v>
      </c>
      <c r="B45" s="373" t="str">
        <f>'Cantidades de Obra'!A45</f>
        <v>MQ-037</v>
      </c>
      <c r="C45" s="374" t="str">
        <f>'Cantidades de Obra'!D45</f>
        <v>04.03.02</v>
      </c>
      <c r="D45" s="375" t="str">
        <f>'Cantidades de Obra'!E45</f>
        <v>Formaleta de vigas</v>
      </c>
      <c r="E45" s="375">
        <f>'Cantidades de Obra'!F45</f>
        <v>0</v>
      </c>
      <c r="F45" s="375">
        <f>'Cantidades de Obra'!G45</f>
        <v>0</v>
      </c>
      <c r="G45" s="376">
        <f>'Cantidades de Obra'!H45</f>
        <v>0</v>
      </c>
      <c r="H45" s="376" t="str">
        <f>'Cantidades de Obra'!I45</f>
        <v>m²</v>
      </c>
      <c r="I45" s="394">
        <f>'Cantidades de Obra'!J45</f>
        <v>0</v>
      </c>
      <c r="J45" s="394">
        <f>'Cantidades de Obra'!K45</f>
        <v>0</v>
      </c>
      <c r="K45" s="394">
        <f>'Cantidades de Obra'!L45</f>
        <v>0</v>
      </c>
      <c r="L45" s="394">
        <f>'Cantidades de Obra'!N45</f>
        <v>1</v>
      </c>
      <c r="M45" s="394">
        <f>'Cantidades de Obra'!O45</f>
        <v>1</v>
      </c>
      <c r="N45" s="394">
        <f>'Cantidades de Obra'!P45</f>
        <v>1</v>
      </c>
      <c r="O45" s="394">
        <f>'Cantidades de Obra'!Q45</f>
        <v>0</v>
      </c>
      <c r="P45" s="395">
        <f>'Cantidades de Obra'!R45</f>
        <v>0</v>
      </c>
      <c r="Q45" s="394">
        <f>'Cantidades de Obra'!S45</f>
        <v>0</v>
      </c>
      <c r="R45" s="394">
        <f>'Cantidades de Obra'!T45</f>
        <v>0</v>
      </c>
      <c r="S45" s="376" t="str">
        <f>'Cantidades de Obra'!U45</f>
        <v>m²</v>
      </c>
      <c r="T45" s="376">
        <f>'Cantidades de Obra'!G45</f>
        <v>0</v>
      </c>
      <c r="U45" s="375" t="s">
        <v>617</v>
      </c>
    </row>
    <row r="46" spans="1:21" s="271" customFormat="1" ht="15" customHeight="1" x14ac:dyDescent="0.25">
      <c r="A46" s="372" t="s">
        <v>654</v>
      </c>
      <c r="B46" s="373" t="str">
        <f>'Cantidades de Obra'!A46</f>
        <v>MQ-038</v>
      </c>
      <c r="C46" s="374" t="str">
        <f>'Cantidades de Obra'!D46</f>
        <v>04.03.03</v>
      </c>
      <c r="D46" s="375" t="str">
        <f>'Cantidades de Obra'!E46</f>
        <v>Formaleta de losas</v>
      </c>
      <c r="E46" s="375">
        <f>'Cantidades de Obra'!F46</f>
        <v>0</v>
      </c>
      <c r="F46" s="375">
        <f>'Cantidades de Obra'!G46</f>
        <v>0</v>
      </c>
      <c r="G46" s="376">
        <f>'Cantidades de Obra'!H46</f>
        <v>0</v>
      </c>
      <c r="H46" s="376" t="str">
        <f>'Cantidades de Obra'!I46</f>
        <v>m²</v>
      </c>
      <c r="I46" s="394">
        <f>'Cantidades de Obra'!J46</f>
        <v>0</v>
      </c>
      <c r="J46" s="394">
        <f>'Cantidades de Obra'!K46</f>
        <v>0</v>
      </c>
      <c r="K46" s="394">
        <f>'Cantidades de Obra'!L46</f>
        <v>0</v>
      </c>
      <c r="L46" s="394">
        <f>'Cantidades de Obra'!N46</f>
        <v>1</v>
      </c>
      <c r="M46" s="394">
        <f>'Cantidades de Obra'!O46</f>
        <v>1</v>
      </c>
      <c r="N46" s="394">
        <f>'Cantidades de Obra'!P46</f>
        <v>1</v>
      </c>
      <c r="O46" s="394">
        <f>'Cantidades de Obra'!Q46</f>
        <v>0</v>
      </c>
      <c r="P46" s="395">
        <f>'Cantidades de Obra'!R46</f>
        <v>0</v>
      </c>
      <c r="Q46" s="394">
        <f>'Cantidades de Obra'!S46</f>
        <v>0</v>
      </c>
      <c r="R46" s="394">
        <f>'Cantidades de Obra'!T46</f>
        <v>0</v>
      </c>
      <c r="S46" s="376" t="str">
        <f>'Cantidades de Obra'!U46</f>
        <v>m²</v>
      </c>
      <c r="T46" s="376">
        <f>'Cantidades de Obra'!G46</f>
        <v>0</v>
      </c>
      <c r="U46" s="375" t="s">
        <v>617</v>
      </c>
    </row>
    <row r="47" spans="1:21" s="271" customFormat="1" ht="15" customHeight="1" x14ac:dyDescent="0.25">
      <c r="A47" s="372" t="s">
        <v>655</v>
      </c>
      <c r="B47" s="373" t="str">
        <f>'Cantidades de Obra'!A47</f>
        <v>MQ-039</v>
      </c>
      <c r="C47" s="374" t="str">
        <f>'Cantidades de Obra'!D47</f>
        <v>04.03.04</v>
      </c>
      <c r="D47" s="375" t="str">
        <f>'Cantidades de Obra'!E47</f>
        <v>Formaleta de escaleras</v>
      </c>
      <c r="E47" s="375">
        <f>'Cantidades de Obra'!F47</f>
        <v>0</v>
      </c>
      <c r="F47" s="375">
        <f>'Cantidades de Obra'!G47</f>
        <v>0</v>
      </c>
      <c r="G47" s="376">
        <f>'Cantidades de Obra'!H47</f>
        <v>0</v>
      </c>
      <c r="H47" s="376" t="str">
        <f>'Cantidades de Obra'!I47</f>
        <v>m²</v>
      </c>
      <c r="I47" s="394">
        <f>'Cantidades de Obra'!J47</f>
        <v>0</v>
      </c>
      <c r="J47" s="394">
        <f>'Cantidades de Obra'!K47</f>
        <v>0</v>
      </c>
      <c r="K47" s="394">
        <f>'Cantidades de Obra'!L47</f>
        <v>0</v>
      </c>
      <c r="L47" s="394">
        <f>'Cantidades de Obra'!N47</f>
        <v>1</v>
      </c>
      <c r="M47" s="394">
        <f>'Cantidades de Obra'!O47</f>
        <v>1</v>
      </c>
      <c r="N47" s="394">
        <f>'Cantidades de Obra'!P47</f>
        <v>1</v>
      </c>
      <c r="O47" s="394">
        <f>'Cantidades de Obra'!Q47</f>
        <v>0</v>
      </c>
      <c r="P47" s="395">
        <f>'Cantidades de Obra'!R47</f>
        <v>0</v>
      </c>
      <c r="Q47" s="394">
        <f>'Cantidades de Obra'!S47</f>
        <v>0</v>
      </c>
      <c r="R47" s="394">
        <f>'Cantidades de Obra'!T47</f>
        <v>0</v>
      </c>
      <c r="S47" s="376" t="str">
        <f>'Cantidades de Obra'!U47</f>
        <v>m²</v>
      </c>
      <c r="T47" s="376">
        <f>'Cantidades de Obra'!G47</f>
        <v>0</v>
      </c>
      <c r="U47" s="375" t="s">
        <v>617</v>
      </c>
    </row>
    <row r="48" spans="1:21" s="271" customFormat="1" ht="15" customHeight="1" x14ac:dyDescent="0.25">
      <c r="A48" s="372" t="s">
        <v>656</v>
      </c>
      <c r="B48" s="373" t="str">
        <f>'Cantidades de Obra'!A48</f>
        <v>MQ-040</v>
      </c>
      <c r="C48" s="374" t="str">
        <f>'Cantidades de Obra'!D48</f>
        <v>04.04.01</v>
      </c>
      <c r="D48" s="375" t="str">
        <f>'Cantidades de Obra'!E48</f>
        <v>Suministro y montaje de perfiles metálicos</v>
      </c>
      <c r="E48" s="375">
        <f>'Cantidades de Obra'!F48</f>
        <v>0</v>
      </c>
      <c r="F48" s="375">
        <f>'Cantidades de Obra'!G48</f>
        <v>0</v>
      </c>
      <c r="G48" s="376">
        <f>'Cantidades de Obra'!H48</f>
        <v>0</v>
      </c>
      <c r="H48" s="376" t="str">
        <f>'Cantidades de Obra'!I48</f>
        <v>kg</v>
      </c>
      <c r="I48" s="394">
        <f>'Cantidades de Obra'!J48</f>
        <v>0</v>
      </c>
      <c r="J48" s="394">
        <f>'Cantidades de Obra'!K48</f>
        <v>0</v>
      </c>
      <c r="K48" s="394">
        <f>'Cantidades de Obra'!L48</f>
        <v>0</v>
      </c>
      <c r="L48" s="394">
        <f>'Cantidades de Obra'!N48</f>
        <v>1</v>
      </c>
      <c r="M48" s="394">
        <f>'Cantidades de Obra'!O48</f>
        <v>1</v>
      </c>
      <c r="N48" s="394">
        <f>'Cantidades de Obra'!P48</f>
        <v>1</v>
      </c>
      <c r="O48" s="394">
        <f>'Cantidades de Obra'!Q48</f>
        <v>0</v>
      </c>
      <c r="P48" s="395">
        <f>'Cantidades de Obra'!R48</f>
        <v>0</v>
      </c>
      <c r="Q48" s="394">
        <f>'Cantidades de Obra'!S48</f>
        <v>0</v>
      </c>
      <c r="R48" s="394">
        <f>'Cantidades de Obra'!T48</f>
        <v>0</v>
      </c>
      <c r="S48" s="376" t="str">
        <f>'Cantidades de Obra'!U48</f>
        <v>kg</v>
      </c>
      <c r="T48" s="376">
        <f>'Cantidades de Obra'!G48</f>
        <v>0</v>
      </c>
      <c r="U48" s="375" t="s">
        <v>617</v>
      </c>
    </row>
    <row r="49" spans="1:21" s="271" customFormat="1" ht="15" customHeight="1" x14ac:dyDescent="0.25">
      <c r="A49" s="372" t="s">
        <v>657</v>
      </c>
      <c r="B49" s="373" t="str">
        <f>'Cantidades de Obra'!A49</f>
        <v>MQ-041</v>
      </c>
      <c r="C49" s="374" t="str">
        <f>'Cantidades de Obra'!D49</f>
        <v>04.04.02</v>
      </c>
      <c r="D49" s="375" t="str">
        <f>'Cantidades de Obra'!E49</f>
        <v>Placas, pernos y conexiones metálicas</v>
      </c>
      <c r="E49" s="375">
        <f>'Cantidades de Obra'!F49</f>
        <v>0</v>
      </c>
      <c r="F49" s="375">
        <f>'Cantidades de Obra'!G49</f>
        <v>0</v>
      </c>
      <c r="G49" s="376">
        <f>'Cantidades de Obra'!H49</f>
        <v>0</v>
      </c>
      <c r="H49" s="376" t="str">
        <f>'Cantidades de Obra'!I49</f>
        <v>kg</v>
      </c>
      <c r="I49" s="394">
        <f>'Cantidades de Obra'!J49</f>
        <v>0</v>
      </c>
      <c r="J49" s="394">
        <f>'Cantidades de Obra'!K49</f>
        <v>0</v>
      </c>
      <c r="K49" s="394">
        <f>'Cantidades de Obra'!L49</f>
        <v>0</v>
      </c>
      <c r="L49" s="394">
        <f>'Cantidades de Obra'!N49</f>
        <v>1</v>
      </c>
      <c r="M49" s="394">
        <f>'Cantidades de Obra'!O49</f>
        <v>1</v>
      </c>
      <c r="N49" s="394">
        <f>'Cantidades de Obra'!P49</f>
        <v>1</v>
      </c>
      <c r="O49" s="394">
        <f>'Cantidades de Obra'!Q49</f>
        <v>0</v>
      </c>
      <c r="P49" s="395">
        <f>'Cantidades de Obra'!R49</f>
        <v>0</v>
      </c>
      <c r="Q49" s="394">
        <f>'Cantidades de Obra'!S49</f>
        <v>0</v>
      </c>
      <c r="R49" s="394">
        <f>'Cantidades de Obra'!T49</f>
        <v>0</v>
      </c>
      <c r="S49" s="376" t="str">
        <f>'Cantidades de Obra'!U49</f>
        <v>kg</v>
      </c>
      <c r="T49" s="376">
        <f>'Cantidades de Obra'!G49</f>
        <v>0</v>
      </c>
      <c r="U49" s="375" t="s">
        <v>617</v>
      </c>
    </row>
    <row r="50" spans="1:21" s="271" customFormat="1" ht="15" customHeight="1" x14ac:dyDescent="0.25">
      <c r="A50" s="372" t="s">
        <v>658</v>
      </c>
      <c r="B50" s="373" t="str">
        <f>'Cantidades de Obra'!A50</f>
        <v>MQ-042</v>
      </c>
      <c r="C50" s="374" t="str">
        <f>'Cantidades de Obra'!D50</f>
        <v>05.01.01</v>
      </c>
      <c r="D50" s="375" t="str">
        <f>'Cantidades de Obra'!E50</f>
        <v>Mampostería en bloque de concreto</v>
      </c>
      <c r="E50" s="375">
        <f>'Cantidades de Obra'!F50</f>
        <v>0</v>
      </c>
      <c r="F50" s="375">
        <f>'Cantidades de Obra'!G50</f>
        <v>0</v>
      </c>
      <c r="G50" s="376">
        <f>'Cantidades de Obra'!H50</f>
        <v>0</v>
      </c>
      <c r="H50" s="376" t="str">
        <f>'Cantidades de Obra'!I50</f>
        <v>m²</v>
      </c>
      <c r="I50" s="394">
        <f>'Cantidades de Obra'!J50</f>
        <v>0</v>
      </c>
      <c r="J50" s="394">
        <f>'Cantidades de Obra'!K50</f>
        <v>0</v>
      </c>
      <c r="K50" s="394">
        <f>'Cantidades de Obra'!L50</f>
        <v>0</v>
      </c>
      <c r="L50" s="394">
        <f>'Cantidades de Obra'!N50</f>
        <v>1</v>
      </c>
      <c r="M50" s="394">
        <f>'Cantidades de Obra'!O50</f>
        <v>1</v>
      </c>
      <c r="N50" s="394">
        <f>'Cantidades de Obra'!P50</f>
        <v>1</v>
      </c>
      <c r="O50" s="394">
        <f>'Cantidades de Obra'!Q50</f>
        <v>0</v>
      </c>
      <c r="P50" s="395">
        <f>'Cantidades de Obra'!R50</f>
        <v>0</v>
      </c>
      <c r="Q50" s="394">
        <f>'Cantidades de Obra'!S50</f>
        <v>0</v>
      </c>
      <c r="R50" s="394">
        <f>'Cantidades de Obra'!T50</f>
        <v>0</v>
      </c>
      <c r="S50" s="376" t="str">
        <f>'Cantidades de Obra'!U50</f>
        <v>m²</v>
      </c>
      <c r="T50" s="376">
        <f>'Cantidades de Obra'!G50</f>
        <v>0</v>
      </c>
      <c r="U50" s="375" t="s">
        <v>617</v>
      </c>
    </row>
    <row r="51" spans="1:21" s="271" customFormat="1" ht="15" customHeight="1" x14ac:dyDescent="0.25">
      <c r="A51" s="372" t="s">
        <v>659</v>
      </c>
      <c r="B51" s="373" t="str">
        <f>'Cantidades de Obra'!A51</f>
        <v>MQ-043</v>
      </c>
      <c r="C51" s="374" t="str">
        <f>'Cantidades de Obra'!D51</f>
        <v>05.01.02</v>
      </c>
      <c r="D51" s="375" t="str">
        <f>'Cantidades de Obra'!E51</f>
        <v>Mampostería en ladrillo</v>
      </c>
      <c r="E51" s="375">
        <f>'Cantidades de Obra'!F51</f>
        <v>0</v>
      </c>
      <c r="F51" s="375">
        <f>'Cantidades de Obra'!G51</f>
        <v>0</v>
      </c>
      <c r="G51" s="376">
        <f>'Cantidades de Obra'!H51</f>
        <v>0</v>
      </c>
      <c r="H51" s="376" t="str">
        <f>'Cantidades de Obra'!I51</f>
        <v>m²</v>
      </c>
      <c r="I51" s="394">
        <f>'Cantidades de Obra'!J51</f>
        <v>0</v>
      </c>
      <c r="J51" s="394">
        <f>'Cantidades de Obra'!K51</f>
        <v>0</v>
      </c>
      <c r="K51" s="394">
        <f>'Cantidades de Obra'!L51</f>
        <v>0</v>
      </c>
      <c r="L51" s="394">
        <f>'Cantidades de Obra'!N51</f>
        <v>1</v>
      </c>
      <c r="M51" s="394">
        <f>'Cantidades de Obra'!O51</f>
        <v>1</v>
      </c>
      <c r="N51" s="394">
        <f>'Cantidades de Obra'!P51</f>
        <v>1</v>
      </c>
      <c r="O51" s="394">
        <f>'Cantidades de Obra'!Q51</f>
        <v>0</v>
      </c>
      <c r="P51" s="395">
        <f>'Cantidades de Obra'!R51</f>
        <v>0</v>
      </c>
      <c r="Q51" s="394">
        <f>'Cantidades de Obra'!S51</f>
        <v>0</v>
      </c>
      <c r="R51" s="394">
        <f>'Cantidades de Obra'!T51</f>
        <v>0</v>
      </c>
      <c r="S51" s="376" t="str">
        <f>'Cantidades de Obra'!U51</f>
        <v>m²</v>
      </c>
      <c r="T51" s="376">
        <f>'Cantidades de Obra'!G51</f>
        <v>0</v>
      </c>
      <c r="U51" s="375" t="s">
        <v>617</v>
      </c>
    </row>
    <row r="52" spans="1:21" s="271" customFormat="1" ht="15" customHeight="1" x14ac:dyDescent="0.25">
      <c r="A52" s="372" t="s">
        <v>660</v>
      </c>
      <c r="B52" s="373" t="str">
        <f>'Cantidades de Obra'!A52</f>
        <v>MQ-044</v>
      </c>
      <c r="C52" s="374" t="str">
        <f>'Cantidades de Obra'!D52</f>
        <v>05.01.03</v>
      </c>
      <c r="D52" s="375" t="str">
        <f>'Cantidades de Obra'!E52</f>
        <v>Mampostería estructural</v>
      </c>
      <c r="E52" s="375">
        <f>'Cantidades de Obra'!F52</f>
        <v>0</v>
      </c>
      <c r="F52" s="375">
        <f>'Cantidades de Obra'!G52</f>
        <v>0</v>
      </c>
      <c r="G52" s="376">
        <f>'Cantidades de Obra'!H52</f>
        <v>0</v>
      </c>
      <c r="H52" s="376" t="str">
        <f>'Cantidades de Obra'!I52</f>
        <v>m²</v>
      </c>
      <c r="I52" s="394">
        <f>'Cantidades de Obra'!J52</f>
        <v>0</v>
      </c>
      <c r="J52" s="394">
        <f>'Cantidades de Obra'!K52</f>
        <v>0</v>
      </c>
      <c r="K52" s="394">
        <f>'Cantidades de Obra'!L52</f>
        <v>0</v>
      </c>
      <c r="L52" s="394">
        <f>'Cantidades de Obra'!N52</f>
        <v>1</v>
      </c>
      <c r="M52" s="394">
        <f>'Cantidades de Obra'!O52</f>
        <v>1</v>
      </c>
      <c r="N52" s="394">
        <f>'Cantidades de Obra'!P52</f>
        <v>1</v>
      </c>
      <c r="O52" s="394">
        <f>'Cantidades de Obra'!Q52</f>
        <v>0</v>
      </c>
      <c r="P52" s="395">
        <f>'Cantidades de Obra'!R52</f>
        <v>0</v>
      </c>
      <c r="Q52" s="394">
        <f>'Cantidades de Obra'!S52</f>
        <v>0</v>
      </c>
      <c r="R52" s="394">
        <f>'Cantidades de Obra'!T52</f>
        <v>0</v>
      </c>
      <c r="S52" s="376" t="str">
        <f>'Cantidades de Obra'!U52</f>
        <v>m²</v>
      </c>
      <c r="T52" s="376">
        <f>'Cantidades de Obra'!G52</f>
        <v>0</v>
      </c>
      <c r="U52" s="375" t="s">
        <v>617</v>
      </c>
    </row>
    <row r="53" spans="1:21" s="271" customFormat="1" ht="15" customHeight="1" x14ac:dyDescent="0.25">
      <c r="A53" s="372" t="s">
        <v>661</v>
      </c>
      <c r="B53" s="373" t="str">
        <f>'Cantidades de Obra'!A53</f>
        <v>MQ-045</v>
      </c>
      <c r="C53" s="374" t="str">
        <f>'Cantidades de Obra'!D53</f>
        <v>05.01.04</v>
      </c>
      <c r="D53" s="375" t="str">
        <f>'Cantidades de Obra'!E53</f>
        <v>Muros en sistema liviano / drywall</v>
      </c>
      <c r="E53" s="375">
        <f>'Cantidades de Obra'!F53</f>
        <v>0</v>
      </c>
      <c r="F53" s="375">
        <f>'Cantidades de Obra'!G53</f>
        <v>0</v>
      </c>
      <c r="G53" s="376">
        <f>'Cantidades de Obra'!H53</f>
        <v>0</v>
      </c>
      <c r="H53" s="376" t="str">
        <f>'Cantidades de Obra'!I53</f>
        <v>m²</v>
      </c>
      <c r="I53" s="394">
        <f>'Cantidades de Obra'!J53</f>
        <v>0</v>
      </c>
      <c r="J53" s="394">
        <f>'Cantidades de Obra'!K53</f>
        <v>0</v>
      </c>
      <c r="K53" s="394">
        <f>'Cantidades de Obra'!L53</f>
        <v>0</v>
      </c>
      <c r="L53" s="394">
        <f>'Cantidades de Obra'!N53</f>
        <v>1</v>
      </c>
      <c r="M53" s="394">
        <f>'Cantidades de Obra'!O53</f>
        <v>1</v>
      </c>
      <c r="N53" s="394">
        <f>'Cantidades de Obra'!P53</f>
        <v>1</v>
      </c>
      <c r="O53" s="394">
        <f>'Cantidades de Obra'!Q53</f>
        <v>0</v>
      </c>
      <c r="P53" s="395">
        <f>'Cantidades de Obra'!R53</f>
        <v>0</v>
      </c>
      <c r="Q53" s="394">
        <f>'Cantidades de Obra'!S53</f>
        <v>0</v>
      </c>
      <c r="R53" s="394">
        <f>'Cantidades de Obra'!T53</f>
        <v>0</v>
      </c>
      <c r="S53" s="376" t="str">
        <f>'Cantidades de Obra'!U53</f>
        <v>m²</v>
      </c>
      <c r="T53" s="376">
        <f>'Cantidades de Obra'!G53</f>
        <v>0</v>
      </c>
      <c r="U53" s="375" t="s">
        <v>617</v>
      </c>
    </row>
    <row r="54" spans="1:21" s="271" customFormat="1" ht="15" customHeight="1" x14ac:dyDescent="0.25">
      <c r="A54" s="372" t="s">
        <v>662</v>
      </c>
      <c r="B54" s="373" t="str">
        <f>'Cantidades de Obra'!A54</f>
        <v>MQ-046</v>
      </c>
      <c r="C54" s="374" t="str">
        <f>'Cantidades de Obra'!D54</f>
        <v>05.02.01</v>
      </c>
      <c r="D54" s="375" t="str">
        <f>'Cantidades de Obra'!E54</f>
        <v>Dinteles sobre vanos</v>
      </c>
      <c r="E54" s="375">
        <f>'Cantidades de Obra'!F54</f>
        <v>0</v>
      </c>
      <c r="F54" s="375">
        <f>'Cantidades de Obra'!G54</f>
        <v>0</v>
      </c>
      <c r="G54" s="376">
        <f>'Cantidades de Obra'!H54</f>
        <v>0</v>
      </c>
      <c r="H54" s="376" t="str">
        <f>'Cantidades de Obra'!I54</f>
        <v>ml</v>
      </c>
      <c r="I54" s="394">
        <f>'Cantidades de Obra'!J54</f>
        <v>0</v>
      </c>
      <c r="J54" s="394">
        <f>'Cantidades de Obra'!K54</f>
        <v>0</v>
      </c>
      <c r="K54" s="394">
        <f>'Cantidades de Obra'!L54</f>
        <v>0</v>
      </c>
      <c r="L54" s="394">
        <f>'Cantidades de Obra'!N54</f>
        <v>1</v>
      </c>
      <c r="M54" s="394">
        <f>'Cantidades de Obra'!O54</f>
        <v>1</v>
      </c>
      <c r="N54" s="394">
        <f>'Cantidades de Obra'!P54</f>
        <v>1</v>
      </c>
      <c r="O54" s="394">
        <f>'Cantidades de Obra'!Q54</f>
        <v>0</v>
      </c>
      <c r="P54" s="395">
        <f>'Cantidades de Obra'!R54</f>
        <v>0</v>
      </c>
      <c r="Q54" s="394">
        <f>'Cantidades de Obra'!S54</f>
        <v>0</v>
      </c>
      <c r="R54" s="394">
        <f>'Cantidades de Obra'!T54</f>
        <v>0</v>
      </c>
      <c r="S54" s="376" t="str">
        <f>'Cantidades de Obra'!U54</f>
        <v>ml</v>
      </c>
      <c r="T54" s="376">
        <f>'Cantidades de Obra'!G54</f>
        <v>0</v>
      </c>
      <c r="U54" s="375" t="s">
        <v>617</v>
      </c>
    </row>
    <row r="55" spans="1:21" s="271" customFormat="1" ht="15" customHeight="1" x14ac:dyDescent="0.25">
      <c r="A55" s="372" t="s">
        <v>663</v>
      </c>
      <c r="B55" s="373" t="str">
        <f>'Cantidades de Obra'!A55</f>
        <v>MQ-047</v>
      </c>
      <c r="C55" s="374" t="str">
        <f>'Cantidades de Obra'!D55</f>
        <v>05.02.02</v>
      </c>
      <c r="D55" s="375" t="str">
        <f>'Cantidades de Obra'!E55</f>
        <v>Alfajías y remates</v>
      </c>
      <c r="E55" s="375">
        <f>'Cantidades de Obra'!F55</f>
        <v>0</v>
      </c>
      <c r="F55" s="375">
        <f>'Cantidades de Obra'!G55</f>
        <v>0</v>
      </c>
      <c r="G55" s="376">
        <f>'Cantidades de Obra'!H55</f>
        <v>0</v>
      </c>
      <c r="H55" s="376" t="str">
        <f>'Cantidades de Obra'!I55</f>
        <v>ml</v>
      </c>
      <c r="I55" s="394">
        <f>'Cantidades de Obra'!J55</f>
        <v>0</v>
      </c>
      <c r="J55" s="394">
        <f>'Cantidades de Obra'!K55</f>
        <v>0</v>
      </c>
      <c r="K55" s="394">
        <f>'Cantidades de Obra'!L55</f>
        <v>0</v>
      </c>
      <c r="L55" s="394">
        <f>'Cantidades de Obra'!N55</f>
        <v>1</v>
      </c>
      <c r="M55" s="394">
        <f>'Cantidades de Obra'!O55</f>
        <v>1</v>
      </c>
      <c r="N55" s="394">
        <f>'Cantidades de Obra'!P55</f>
        <v>1</v>
      </c>
      <c r="O55" s="394">
        <f>'Cantidades de Obra'!Q55</f>
        <v>0</v>
      </c>
      <c r="P55" s="395">
        <f>'Cantidades de Obra'!R55</f>
        <v>0</v>
      </c>
      <c r="Q55" s="394">
        <f>'Cantidades de Obra'!S55</f>
        <v>0</v>
      </c>
      <c r="R55" s="394">
        <f>'Cantidades de Obra'!T55</f>
        <v>0</v>
      </c>
      <c r="S55" s="376" t="str">
        <f>'Cantidades de Obra'!U55</f>
        <v>ml</v>
      </c>
      <c r="T55" s="376">
        <f>'Cantidades de Obra'!G55</f>
        <v>0</v>
      </c>
      <c r="U55" s="375" t="s">
        <v>617</v>
      </c>
    </row>
    <row r="56" spans="1:21" s="271" customFormat="1" ht="15" customHeight="1" x14ac:dyDescent="0.25">
      <c r="A56" s="372" t="s">
        <v>664</v>
      </c>
      <c r="B56" s="373" t="str">
        <f>'Cantidades de Obra'!A56</f>
        <v>MQ-048</v>
      </c>
      <c r="C56" s="374" t="str">
        <f>'Cantidades de Obra'!D56</f>
        <v>05.02.03</v>
      </c>
      <c r="D56" s="375" t="str">
        <f>'Cantidades de Obra'!E56</f>
        <v>Anclajes y refuerzos de mampostería</v>
      </c>
      <c r="E56" s="375">
        <f>'Cantidades de Obra'!F56</f>
        <v>0</v>
      </c>
      <c r="F56" s="375">
        <f>'Cantidades de Obra'!G56</f>
        <v>0</v>
      </c>
      <c r="G56" s="376">
        <f>'Cantidades de Obra'!H56</f>
        <v>0</v>
      </c>
      <c r="H56" s="376" t="str">
        <f>'Cantidades de Obra'!I56</f>
        <v>und</v>
      </c>
      <c r="I56" s="394">
        <f>'Cantidades de Obra'!J56</f>
        <v>0</v>
      </c>
      <c r="J56" s="394">
        <f>'Cantidades de Obra'!K56</f>
        <v>0</v>
      </c>
      <c r="K56" s="394">
        <f>'Cantidades de Obra'!L56</f>
        <v>0</v>
      </c>
      <c r="L56" s="394">
        <f>'Cantidades de Obra'!N56</f>
        <v>1</v>
      </c>
      <c r="M56" s="394">
        <f>'Cantidades de Obra'!O56</f>
        <v>1</v>
      </c>
      <c r="N56" s="394">
        <f>'Cantidades de Obra'!P56</f>
        <v>1</v>
      </c>
      <c r="O56" s="394">
        <f>'Cantidades de Obra'!Q56</f>
        <v>0</v>
      </c>
      <c r="P56" s="395">
        <f>'Cantidades de Obra'!R56</f>
        <v>0</v>
      </c>
      <c r="Q56" s="394">
        <f>'Cantidades de Obra'!S56</f>
        <v>1</v>
      </c>
      <c r="R56" s="394">
        <f>'Cantidades de Obra'!T56</f>
        <v>1</v>
      </c>
      <c r="S56" s="376" t="str">
        <f>'Cantidades de Obra'!U56</f>
        <v>und</v>
      </c>
      <c r="T56" s="376">
        <f>'Cantidades de Obra'!G56</f>
        <v>0</v>
      </c>
      <c r="U56" s="375" t="s">
        <v>617</v>
      </c>
    </row>
    <row r="57" spans="1:21" s="271" customFormat="1" ht="15" customHeight="1" x14ac:dyDescent="0.25">
      <c r="A57" s="372" t="s">
        <v>665</v>
      </c>
      <c r="B57" s="373" t="str">
        <f>'Cantidades de Obra'!A57</f>
        <v>MQ-049</v>
      </c>
      <c r="C57" s="374" t="str">
        <f>'Cantidades de Obra'!D57</f>
        <v>06.01.01</v>
      </c>
      <c r="D57" s="375" t="str">
        <f>'Cantidades de Obra'!E57</f>
        <v>Estructura metálica o de madera para cubierta</v>
      </c>
      <c r="E57" s="375">
        <f>'Cantidades de Obra'!F57</f>
        <v>0</v>
      </c>
      <c r="F57" s="375">
        <f>'Cantidades de Obra'!G57</f>
        <v>0</v>
      </c>
      <c r="G57" s="376">
        <f>'Cantidades de Obra'!H57</f>
        <v>0</v>
      </c>
      <c r="H57" s="376" t="str">
        <f>'Cantidades de Obra'!I57</f>
        <v>kg</v>
      </c>
      <c r="I57" s="394">
        <f>'Cantidades de Obra'!J57</f>
        <v>0</v>
      </c>
      <c r="J57" s="394">
        <f>'Cantidades de Obra'!K57</f>
        <v>0</v>
      </c>
      <c r="K57" s="394">
        <f>'Cantidades de Obra'!L57</f>
        <v>0</v>
      </c>
      <c r="L57" s="394">
        <f>'Cantidades de Obra'!N57</f>
        <v>1</v>
      </c>
      <c r="M57" s="394">
        <f>'Cantidades de Obra'!O57</f>
        <v>1</v>
      </c>
      <c r="N57" s="394">
        <f>'Cantidades de Obra'!P57</f>
        <v>1</v>
      </c>
      <c r="O57" s="394">
        <f>'Cantidades de Obra'!Q57</f>
        <v>0</v>
      </c>
      <c r="P57" s="395">
        <f>'Cantidades de Obra'!R57</f>
        <v>0</v>
      </c>
      <c r="Q57" s="394">
        <f>'Cantidades de Obra'!S57</f>
        <v>0</v>
      </c>
      <c r="R57" s="394">
        <f>'Cantidades de Obra'!T57</f>
        <v>0</v>
      </c>
      <c r="S57" s="376" t="str">
        <f>'Cantidades de Obra'!U57</f>
        <v>kg</v>
      </c>
      <c r="T57" s="376">
        <f>'Cantidades de Obra'!G57</f>
        <v>0</v>
      </c>
      <c r="U57" s="375" t="s">
        <v>617</v>
      </c>
    </row>
    <row r="58" spans="1:21" s="271" customFormat="1" ht="15" customHeight="1" x14ac:dyDescent="0.25">
      <c r="A58" s="372" t="s">
        <v>666</v>
      </c>
      <c r="B58" s="373" t="str">
        <f>'Cantidades de Obra'!A58</f>
        <v>MQ-050</v>
      </c>
      <c r="C58" s="374" t="str">
        <f>'Cantidades de Obra'!D58</f>
        <v>06.01.02</v>
      </c>
      <c r="D58" s="375" t="str">
        <f>'Cantidades de Obra'!E58</f>
        <v>Cerchas y elementos estructurales</v>
      </c>
      <c r="E58" s="375">
        <f>'Cantidades de Obra'!F58</f>
        <v>0</v>
      </c>
      <c r="F58" s="375">
        <f>'Cantidades de Obra'!G58</f>
        <v>0</v>
      </c>
      <c r="G58" s="376">
        <f>'Cantidades de Obra'!H58</f>
        <v>0</v>
      </c>
      <c r="H58" s="376" t="str">
        <f>'Cantidades de Obra'!I58</f>
        <v>kg</v>
      </c>
      <c r="I58" s="394">
        <f>'Cantidades de Obra'!J58</f>
        <v>0</v>
      </c>
      <c r="J58" s="394">
        <f>'Cantidades de Obra'!K58</f>
        <v>0</v>
      </c>
      <c r="K58" s="394">
        <f>'Cantidades de Obra'!L58</f>
        <v>0</v>
      </c>
      <c r="L58" s="394">
        <f>'Cantidades de Obra'!N58</f>
        <v>1</v>
      </c>
      <c r="M58" s="394">
        <f>'Cantidades de Obra'!O58</f>
        <v>1</v>
      </c>
      <c r="N58" s="394">
        <f>'Cantidades de Obra'!P58</f>
        <v>1</v>
      </c>
      <c r="O58" s="394">
        <f>'Cantidades de Obra'!Q58</f>
        <v>0</v>
      </c>
      <c r="P58" s="395">
        <f>'Cantidades de Obra'!R58</f>
        <v>0</v>
      </c>
      <c r="Q58" s="394">
        <f>'Cantidades de Obra'!S58</f>
        <v>0</v>
      </c>
      <c r="R58" s="394">
        <f>'Cantidades de Obra'!T58</f>
        <v>0</v>
      </c>
      <c r="S58" s="376" t="str">
        <f>'Cantidades de Obra'!U58</f>
        <v>kg</v>
      </c>
      <c r="T58" s="376">
        <f>'Cantidades de Obra'!G58</f>
        <v>0</v>
      </c>
      <c r="U58" s="375" t="s">
        <v>617</v>
      </c>
    </row>
    <row r="59" spans="1:21" s="271" customFormat="1" ht="15" customHeight="1" x14ac:dyDescent="0.25">
      <c r="A59" s="372" t="s">
        <v>667</v>
      </c>
      <c r="B59" s="373" t="str">
        <f>'Cantidades de Obra'!A59</f>
        <v>MQ-051</v>
      </c>
      <c r="C59" s="374" t="str">
        <f>'Cantidades de Obra'!D59</f>
        <v>06.02.01</v>
      </c>
      <c r="D59" s="375" t="str">
        <f>'Cantidades de Obra'!E59</f>
        <v>Suministro e instalación de teja</v>
      </c>
      <c r="E59" s="375">
        <f>'Cantidades de Obra'!F59</f>
        <v>0</v>
      </c>
      <c r="F59" s="375">
        <f>'Cantidades de Obra'!G59</f>
        <v>0</v>
      </c>
      <c r="G59" s="376">
        <f>'Cantidades de Obra'!H59</f>
        <v>0</v>
      </c>
      <c r="H59" s="376" t="str">
        <f>'Cantidades de Obra'!I59</f>
        <v>m²</v>
      </c>
      <c r="I59" s="394">
        <f>'Cantidades de Obra'!J59</f>
        <v>0</v>
      </c>
      <c r="J59" s="394">
        <f>'Cantidades de Obra'!K59</f>
        <v>0</v>
      </c>
      <c r="K59" s="394">
        <f>'Cantidades de Obra'!L59</f>
        <v>0</v>
      </c>
      <c r="L59" s="394">
        <f>'Cantidades de Obra'!N59</f>
        <v>1</v>
      </c>
      <c r="M59" s="394">
        <f>'Cantidades de Obra'!O59</f>
        <v>1</v>
      </c>
      <c r="N59" s="394">
        <f>'Cantidades de Obra'!P59</f>
        <v>1</v>
      </c>
      <c r="O59" s="394">
        <f>'Cantidades de Obra'!Q59</f>
        <v>0</v>
      </c>
      <c r="P59" s="395">
        <f>'Cantidades de Obra'!R59</f>
        <v>0</v>
      </c>
      <c r="Q59" s="394">
        <f>'Cantidades de Obra'!S59</f>
        <v>0</v>
      </c>
      <c r="R59" s="394">
        <f>'Cantidades de Obra'!T59</f>
        <v>0</v>
      </c>
      <c r="S59" s="376" t="str">
        <f>'Cantidades de Obra'!U59</f>
        <v>m²</v>
      </c>
      <c r="T59" s="376">
        <f>'Cantidades de Obra'!G59</f>
        <v>0</v>
      </c>
      <c r="U59" s="375" t="s">
        <v>617</v>
      </c>
    </row>
    <row r="60" spans="1:21" s="271" customFormat="1" ht="15" customHeight="1" x14ac:dyDescent="0.25">
      <c r="A60" s="372" t="s">
        <v>668</v>
      </c>
      <c r="B60" s="373" t="str">
        <f>'Cantidades de Obra'!A60</f>
        <v>MQ-052</v>
      </c>
      <c r="C60" s="374" t="str">
        <f>'Cantidades de Obra'!D60</f>
        <v>06.02.02</v>
      </c>
      <c r="D60" s="375" t="str">
        <f>'Cantidades de Obra'!E60</f>
        <v>Impermeabilización de cubierta</v>
      </c>
      <c r="E60" s="375">
        <f>'Cantidades de Obra'!F60</f>
        <v>0</v>
      </c>
      <c r="F60" s="375">
        <f>'Cantidades de Obra'!G60</f>
        <v>0</v>
      </c>
      <c r="G60" s="376">
        <f>'Cantidades de Obra'!H60</f>
        <v>0</v>
      </c>
      <c r="H60" s="376" t="str">
        <f>'Cantidades de Obra'!I60</f>
        <v>m²</v>
      </c>
      <c r="I60" s="394">
        <f>'Cantidades de Obra'!J60</f>
        <v>0</v>
      </c>
      <c r="J60" s="394">
        <f>'Cantidades de Obra'!K60</f>
        <v>0</v>
      </c>
      <c r="K60" s="394">
        <f>'Cantidades de Obra'!L60</f>
        <v>0</v>
      </c>
      <c r="L60" s="394">
        <f>'Cantidades de Obra'!N60</f>
        <v>1</v>
      </c>
      <c r="M60" s="394">
        <f>'Cantidades de Obra'!O60</f>
        <v>1</v>
      </c>
      <c r="N60" s="394">
        <f>'Cantidades de Obra'!P60</f>
        <v>1</v>
      </c>
      <c r="O60" s="394">
        <f>'Cantidades de Obra'!Q60</f>
        <v>0</v>
      </c>
      <c r="P60" s="395">
        <f>'Cantidades de Obra'!R60</f>
        <v>0</v>
      </c>
      <c r="Q60" s="394">
        <f>'Cantidades de Obra'!S60</f>
        <v>0</v>
      </c>
      <c r="R60" s="394">
        <f>'Cantidades de Obra'!T60</f>
        <v>0</v>
      </c>
      <c r="S60" s="376" t="str">
        <f>'Cantidades de Obra'!U60</f>
        <v>m²</v>
      </c>
      <c r="T60" s="376">
        <f>'Cantidades de Obra'!G60</f>
        <v>0</v>
      </c>
      <c r="U60" s="375" t="s">
        <v>617</v>
      </c>
    </row>
    <row r="61" spans="1:21" s="271" customFormat="1" ht="15" customHeight="1" x14ac:dyDescent="0.25">
      <c r="A61" s="372" t="s">
        <v>669</v>
      </c>
      <c r="B61" s="373" t="str">
        <f>'Cantidades de Obra'!A61</f>
        <v>MQ-053</v>
      </c>
      <c r="C61" s="374" t="str">
        <f>'Cantidades de Obra'!D61</f>
        <v>06.02.03</v>
      </c>
      <c r="D61" s="375" t="str">
        <f>'Cantidades de Obra'!E61</f>
        <v>Aislamiento térmico/acústico</v>
      </c>
      <c r="E61" s="375">
        <f>'Cantidades de Obra'!F61</f>
        <v>0</v>
      </c>
      <c r="F61" s="375">
        <f>'Cantidades de Obra'!G61</f>
        <v>0</v>
      </c>
      <c r="G61" s="376">
        <f>'Cantidades de Obra'!H61</f>
        <v>0</v>
      </c>
      <c r="H61" s="376" t="str">
        <f>'Cantidades de Obra'!I61</f>
        <v>m²</v>
      </c>
      <c r="I61" s="394">
        <f>'Cantidades de Obra'!J61</f>
        <v>0</v>
      </c>
      <c r="J61" s="394">
        <f>'Cantidades de Obra'!K61</f>
        <v>0</v>
      </c>
      <c r="K61" s="394">
        <f>'Cantidades de Obra'!L61</f>
        <v>0</v>
      </c>
      <c r="L61" s="394">
        <f>'Cantidades de Obra'!N61</f>
        <v>1</v>
      </c>
      <c r="M61" s="394">
        <f>'Cantidades de Obra'!O61</f>
        <v>1</v>
      </c>
      <c r="N61" s="394">
        <f>'Cantidades de Obra'!P61</f>
        <v>1</v>
      </c>
      <c r="O61" s="394">
        <f>'Cantidades de Obra'!Q61</f>
        <v>0</v>
      </c>
      <c r="P61" s="395">
        <f>'Cantidades de Obra'!R61</f>
        <v>0</v>
      </c>
      <c r="Q61" s="394">
        <f>'Cantidades de Obra'!S61</f>
        <v>0</v>
      </c>
      <c r="R61" s="394">
        <f>'Cantidades de Obra'!T61</f>
        <v>0</v>
      </c>
      <c r="S61" s="376" t="str">
        <f>'Cantidades de Obra'!U61</f>
        <v>m²</v>
      </c>
      <c r="T61" s="376">
        <f>'Cantidades de Obra'!G61</f>
        <v>0</v>
      </c>
      <c r="U61" s="375" t="s">
        <v>617</v>
      </c>
    </row>
    <row r="62" spans="1:21" s="271" customFormat="1" ht="15" customHeight="1" x14ac:dyDescent="0.25">
      <c r="A62" s="372" t="s">
        <v>670</v>
      </c>
      <c r="B62" s="373" t="str">
        <f>'Cantidades de Obra'!A62</f>
        <v>MQ-054</v>
      </c>
      <c r="C62" s="374" t="str">
        <f>'Cantidades de Obra'!D62</f>
        <v>06.03.01</v>
      </c>
      <c r="D62" s="375" t="str">
        <f>'Cantidades de Obra'!E62</f>
        <v>Canales de aguas lluvias</v>
      </c>
      <c r="E62" s="375">
        <f>'Cantidades de Obra'!F62</f>
        <v>0</v>
      </c>
      <c r="F62" s="375">
        <f>'Cantidades de Obra'!G62</f>
        <v>0</v>
      </c>
      <c r="G62" s="376">
        <f>'Cantidades de Obra'!H62</f>
        <v>0</v>
      </c>
      <c r="H62" s="376" t="str">
        <f>'Cantidades de Obra'!I62</f>
        <v>ml</v>
      </c>
      <c r="I62" s="394">
        <f>'Cantidades de Obra'!J62</f>
        <v>0</v>
      </c>
      <c r="J62" s="394">
        <f>'Cantidades de Obra'!K62</f>
        <v>0</v>
      </c>
      <c r="K62" s="394">
        <f>'Cantidades de Obra'!L62</f>
        <v>0</v>
      </c>
      <c r="L62" s="394">
        <f>'Cantidades de Obra'!N62</f>
        <v>1</v>
      </c>
      <c r="M62" s="394">
        <f>'Cantidades de Obra'!O62</f>
        <v>1</v>
      </c>
      <c r="N62" s="394">
        <f>'Cantidades de Obra'!P62</f>
        <v>1</v>
      </c>
      <c r="O62" s="394">
        <f>'Cantidades de Obra'!Q62</f>
        <v>0</v>
      </c>
      <c r="P62" s="395">
        <f>'Cantidades de Obra'!R62</f>
        <v>0</v>
      </c>
      <c r="Q62" s="394">
        <f>'Cantidades de Obra'!S62</f>
        <v>0</v>
      </c>
      <c r="R62" s="394">
        <f>'Cantidades de Obra'!T62</f>
        <v>0</v>
      </c>
      <c r="S62" s="376" t="str">
        <f>'Cantidades de Obra'!U62</f>
        <v>ml</v>
      </c>
      <c r="T62" s="376">
        <f>'Cantidades de Obra'!G62</f>
        <v>0</v>
      </c>
      <c r="U62" s="375" t="s">
        <v>617</v>
      </c>
    </row>
    <row r="63" spans="1:21" s="271" customFormat="1" ht="15" customHeight="1" x14ac:dyDescent="0.25">
      <c r="A63" s="372" t="s">
        <v>671</v>
      </c>
      <c r="B63" s="373" t="str">
        <f>'Cantidades de Obra'!A63</f>
        <v>MQ-055</v>
      </c>
      <c r="C63" s="374" t="str">
        <f>'Cantidades de Obra'!D63</f>
        <v>06.03.02</v>
      </c>
      <c r="D63" s="375" t="str">
        <f>'Cantidades de Obra'!E63</f>
        <v>Bajantes de aguas lluvias</v>
      </c>
      <c r="E63" s="375">
        <f>'Cantidades de Obra'!F63</f>
        <v>0</v>
      </c>
      <c r="F63" s="375">
        <f>'Cantidades de Obra'!G63</f>
        <v>0</v>
      </c>
      <c r="G63" s="376">
        <f>'Cantidades de Obra'!H63</f>
        <v>0</v>
      </c>
      <c r="H63" s="376" t="str">
        <f>'Cantidades de Obra'!I63</f>
        <v>ml</v>
      </c>
      <c r="I63" s="394">
        <f>'Cantidades de Obra'!J63</f>
        <v>0</v>
      </c>
      <c r="J63" s="394">
        <f>'Cantidades de Obra'!K63</f>
        <v>0</v>
      </c>
      <c r="K63" s="394">
        <f>'Cantidades de Obra'!L63</f>
        <v>0</v>
      </c>
      <c r="L63" s="394">
        <f>'Cantidades de Obra'!N63</f>
        <v>1</v>
      </c>
      <c r="M63" s="394">
        <f>'Cantidades de Obra'!O63</f>
        <v>1</v>
      </c>
      <c r="N63" s="394">
        <f>'Cantidades de Obra'!P63</f>
        <v>1</v>
      </c>
      <c r="O63" s="394">
        <f>'Cantidades de Obra'!Q63</f>
        <v>0</v>
      </c>
      <c r="P63" s="395">
        <f>'Cantidades de Obra'!R63</f>
        <v>0</v>
      </c>
      <c r="Q63" s="394">
        <f>'Cantidades de Obra'!S63</f>
        <v>0</v>
      </c>
      <c r="R63" s="394">
        <f>'Cantidades de Obra'!T63</f>
        <v>0</v>
      </c>
      <c r="S63" s="376" t="str">
        <f>'Cantidades de Obra'!U63</f>
        <v>ml</v>
      </c>
      <c r="T63" s="376">
        <f>'Cantidades de Obra'!G63</f>
        <v>0</v>
      </c>
      <c r="U63" s="375" t="s">
        <v>617</v>
      </c>
    </row>
    <row r="64" spans="1:21" s="271" customFormat="1" ht="15" customHeight="1" x14ac:dyDescent="0.25">
      <c r="A64" s="372" t="s">
        <v>672</v>
      </c>
      <c r="B64" s="373" t="str">
        <f>'Cantidades de Obra'!A64</f>
        <v>MQ-056</v>
      </c>
      <c r="C64" s="374" t="str">
        <f>'Cantidades de Obra'!D64</f>
        <v>07.01.01</v>
      </c>
      <c r="D64" s="375" t="str">
        <f>'Cantidades de Obra'!E64</f>
        <v>Impermeabilización de losas y terrazas</v>
      </c>
      <c r="E64" s="375">
        <f>'Cantidades de Obra'!F64</f>
        <v>0</v>
      </c>
      <c r="F64" s="375">
        <f>'Cantidades de Obra'!G64</f>
        <v>0</v>
      </c>
      <c r="G64" s="376">
        <f>'Cantidades de Obra'!H64</f>
        <v>0</v>
      </c>
      <c r="H64" s="376" t="str">
        <f>'Cantidades de Obra'!I64</f>
        <v>m²</v>
      </c>
      <c r="I64" s="394">
        <f>'Cantidades de Obra'!J64</f>
        <v>0</v>
      </c>
      <c r="J64" s="394">
        <f>'Cantidades de Obra'!K64</f>
        <v>0</v>
      </c>
      <c r="K64" s="394">
        <f>'Cantidades de Obra'!L64</f>
        <v>0</v>
      </c>
      <c r="L64" s="394">
        <f>'Cantidades de Obra'!N64</f>
        <v>1</v>
      </c>
      <c r="M64" s="394">
        <f>'Cantidades de Obra'!O64</f>
        <v>1</v>
      </c>
      <c r="N64" s="394">
        <f>'Cantidades de Obra'!P64</f>
        <v>1</v>
      </c>
      <c r="O64" s="394">
        <f>'Cantidades de Obra'!Q64</f>
        <v>0</v>
      </c>
      <c r="P64" s="395">
        <f>'Cantidades de Obra'!R64</f>
        <v>0</v>
      </c>
      <c r="Q64" s="394">
        <f>'Cantidades de Obra'!S64</f>
        <v>0</v>
      </c>
      <c r="R64" s="394">
        <f>'Cantidades de Obra'!T64</f>
        <v>0</v>
      </c>
      <c r="S64" s="376" t="str">
        <f>'Cantidades de Obra'!U64</f>
        <v>m²</v>
      </c>
      <c r="T64" s="376">
        <f>'Cantidades de Obra'!G64</f>
        <v>0</v>
      </c>
      <c r="U64" s="375" t="s">
        <v>617</v>
      </c>
    </row>
    <row r="65" spans="1:21" s="271" customFormat="1" ht="15" customHeight="1" x14ac:dyDescent="0.25">
      <c r="A65" s="372" t="s">
        <v>673</v>
      </c>
      <c r="B65" s="373" t="str">
        <f>'Cantidades de Obra'!A65</f>
        <v>MQ-057</v>
      </c>
      <c r="C65" s="374" t="str">
        <f>'Cantidades de Obra'!D65</f>
        <v>07.01.02</v>
      </c>
      <c r="D65" s="375" t="str">
        <f>'Cantidades de Obra'!E65</f>
        <v>Impermeabilización de muros</v>
      </c>
      <c r="E65" s="375">
        <f>'Cantidades de Obra'!F65</f>
        <v>0</v>
      </c>
      <c r="F65" s="375">
        <f>'Cantidades de Obra'!G65</f>
        <v>0</v>
      </c>
      <c r="G65" s="376">
        <f>'Cantidades de Obra'!H65</f>
        <v>0</v>
      </c>
      <c r="H65" s="376" t="str">
        <f>'Cantidades de Obra'!I65</f>
        <v>m²</v>
      </c>
      <c r="I65" s="394">
        <f>'Cantidades de Obra'!J65</f>
        <v>0</v>
      </c>
      <c r="J65" s="394">
        <f>'Cantidades de Obra'!K65</f>
        <v>0</v>
      </c>
      <c r="K65" s="394">
        <f>'Cantidades de Obra'!L65</f>
        <v>0</v>
      </c>
      <c r="L65" s="394">
        <f>'Cantidades de Obra'!N65</f>
        <v>1</v>
      </c>
      <c r="M65" s="394">
        <f>'Cantidades de Obra'!O65</f>
        <v>1</v>
      </c>
      <c r="N65" s="394">
        <f>'Cantidades de Obra'!P65</f>
        <v>1</v>
      </c>
      <c r="O65" s="394">
        <f>'Cantidades de Obra'!Q65</f>
        <v>0</v>
      </c>
      <c r="P65" s="395">
        <f>'Cantidades de Obra'!R65</f>
        <v>0</v>
      </c>
      <c r="Q65" s="394">
        <f>'Cantidades de Obra'!S65</f>
        <v>0</v>
      </c>
      <c r="R65" s="394">
        <f>'Cantidades de Obra'!T65</f>
        <v>0</v>
      </c>
      <c r="S65" s="376" t="str">
        <f>'Cantidades de Obra'!U65</f>
        <v>m²</v>
      </c>
      <c r="T65" s="376">
        <f>'Cantidades de Obra'!G65</f>
        <v>0</v>
      </c>
      <c r="U65" s="375" t="s">
        <v>617</v>
      </c>
    </row>
    <row r="66" spans="1:21" s="271" customFormat="1" ht="15" customHeight="1" x14ac:dyDescent="0.25">
      <c r="A66" s="372" t="s">
        <v>674</v>
      </c>
      <c r="B66" s="373" t="str">
        <f>'Cantidades de Obra'!A66</f>
        <v>MQ-058</v>
      </c>
      <c r="C66" s="374" t="str">
        <f>'Cantidades de Obra'!D66</f>
        <v>07.01.03</v>
      </c>
      <c r="D66" s="375" t="str">
        <f>'Cantidades de Obra'!E66</f>
        <v>Impermeabilización de zonas húmedas</v>
      </c>
      <c r="E66" s="375">
        <f>'Cantidades de Obra'!F66</f>
        <v>0</v>
      </c>
      <c r="F66" s="375">
        <f>'Cantidades de Obra'!G66</f>
        <v>0</v>
      </c>
      <c r="G66" s="376">
        <f>'Cantidades de Obra'!H66</f>
        <v>0</v>
      </c>
      <c r="H66" s="376" t="str">
        <f>'Cantidades de Obra'!I66</f>
        <v>m²</v>
      </c>
      <c r="I66" s="394">
        <f>'Cantidades de Obra'!J66</f>
        <v>0</v>
      </c>
      <c r="J66" s="394">
        <f>'Cantidades de Obra'!K66</f>
        <v>0</v>
      </c>
      <c r="K66" s="394">
        <f>'Cantidades de Obra'!L66</f>
        <v>0</v>
      </c>
      <c r="L66" s="394">
        <f>'Cantidades de Obra'!N66</f>
        <v>1</v>
      </c>
      <c r="M66" s="394">
        <f>'Cantidades de Obra'!O66</f>
        <v>1</v>
      </c>
      <c r="N66" s="394">
        <f>'Cantidades de Obra'!P66</f>
        <v>1</v>
      </c>
      <c r="O66" s="394">
        <f>'Cantidades de Obra'!Q66</f>
        <v>0</v>
      </c>
      <c r="P66" s="395">
        <f>'Cantidades de Obra'!R66</f>
        <v>0</v>
      </c>
      <c r="Q66" s="394">
        <f>'Cantidades de Obra'!S66</f>
        <v>0</v>
      </c>
      <c r="R66" s="394">
        <f>'Cantidades de Obra'!T66</f>
        <v>0</v>
      </c>
      <c r="S66" s="376" t="str">
        <f>'Cantidades de Obra'!U66</f>
        <v>m²</v>
      </c>
      <c r="T66" s="376">
        <f>'Cantidades de Obra'!G66</f>
        <v>0</v>
      </c>
      <c r="U66" s="375" t="s">
        <v>617</v>
      </c>
    </row>
    <row r="67" spans="1:21" s="271" customFormat="1" ht="15" customHeight="1" x14ac:dyDescent="0.25">
      <c r="A67" s="372" t="s">
        <v>675</v>
      </c>
      <c r="B67" s="373" t="str">
        <f>'Cantidades de Obra'!A67</f>
        <v>MQ-059</v>
      </c>
      <c r="C67" s="374" t="str">
        <f>'Cantidades de Obra'!D67</f>
        <v>08.01.01</v>
      </c>
      <c r="D67" s="375" t="str">
        <f>'Cantidades de Obra'!E67</f>
        <v>Pañete / revoque interior</v>
      </c>
      <c r="E67" s="375">
        <f>'Cantidades de Obra'!F67</f>
        <v>0</v>
      </c>
      <c r="F67" s="375">
        <f>'Cantidades de Obra'!G67</f>
        <v>0</v>
      </c>
      <c r="G67" s="376">
        <f>'Cantidades de Obra'!H67</f>
        <v>0</v>
      </c>
      <c r="H67" s="376" t="str">
        <f>'Cantidades de Obra'!I67</f>
        <v>m²</v>
      </c>
      <c r="I67" s="394">
        <f>'Cantidades de Obra'!J67</f>
        <v>0</v>
      </c>
      <c r="J67" s="394">
        <f>'Cantidades de Obra'!K67</f>
        <v>0</v>
      </c>
      <c r="K67" s="394">
        <f>'Cantidades de Obra'!L67</f>
        <v>0</v>
      </c>
      <c r="L67" s="394">
        <f>'Cantidades de Obra'!N67</f>
        <v>1</v>
      </c>
      <c r="M67" s="394">
        <f>'Cantidades de Obra'!O67</f>
        <v>1</v>
      </c>
      <c r="N67" s="394">
        <f>'Cantidades de Obra'!P67</f>
        <v>1</v>
      </c>
      <c r="O67" s="394">
        <f>'Cantidades de Obra'!Q67</f>
        <v>0</v>
      </c>
      <c r="P67" s="395">
        <f>'Cantidades de Obra'!R67</f>
        <v>0</v>
      </c>
      <c r="Q67" s="394">
        <f>'Cantidades de Obra'!S67</f>
        <v>0</v>
      </c>
      <c r="R67" s="394">
        <f>'Cantidades de Obra'!T67</f>
        <v>0</v>
      </c>
      <c r="S67" s="376" t="str">
        <f>'Cantidades de Obra'!U67</f>
        <v>m²</v>
      </c>
      <c r="T67" s="376">
        <f>'Cantidades de Obra'!G67</f>
        <v>0</v>
      </c>
      <c r="U67" s="375" t="s">
        <v>617</v>
      </c>
    </row>
    <row r="68" spans="1:21" s="271" customFormat="1" ht="15" customHeight="1" x14ac:dyDescent="0.25">
      <c r="A68" s="372" t="s">
        <v>676</v>
      </c>
      <c r="B68" s="373" t="str">
        <f>'Cantidades de Obra'!A68</f>
        <v>MQ-060</v>
      </c>
      <c r="C68" s="374" t="str">
        <f>'Cantidades de Obra'!D68</f>
        <v>08.01.02</v>
      </c>
      <c r="D68" s="375" t="str">
        <f>'Cantidades de Obra'!E68</f>
        <v>Pañete / revoque exterior</v>
      </c>
      <c r="E68" s="375">
        <f>'Cantidades de Obra'!F68</f>
        <v>0</v>
      </c>
      <c r="F68" s="375">
        <f>'Cantidades de Obra'!G68</f>
        <v>0</v>
      </c>
      <c r="G68" s="376">
        <f>'Cantidades de Obra'!H68</f>
        <v>0</v>
      </c>
      <c r="H68" s="376" t="str">
        <f>'Cantidades de Obra'!I68</f>
        <v>m²</v>
      </c>
      <c r="I68" s="394">
        <f>'Cantidades de Obra'!J68</f>
        <v>0</v>
      </c>
      <c r="J68" s="394">
        <f>'Cantidades de Obra'!K68</f>
        <v>0</v>
      </c>
      <c r="K68" s="394">
        <f>'Cantidades de Obra'!L68</f>
        <v>0</v>
      </c>
      <c r="L68" s="394">
        <f>'Cantidades de Obra'!N68</f>
        <v>1</v>
      </c>
      <c r="M68" s="394">
        <f>'Cantidades de Obra'!O68</f>
        <v>1</v>
      </c>
      <c r="N68" s="394">
        <f>'Cantidades de Obra'!P68</f>
        <v>1</v>
      </c>
      <c r="O68" s="394">
        <f>'Cantidades de Obra'!Q68</f>
        <v>0</v>
      </c>
      <c r="P68" s="395">
        <f>'Cantidades de Obra'!R68</f>
        <v>0</v>
      </c>
      <c r="Q68" s="394">
        <f>'Cantidades de Obra'!S68</f>
        <v>0</v>
      </c>
      <c r="R68" s="394">
        <f>'Cantidades de Obra'!T68</f>
        <v>0</v>
      </c>
      <c r="S68" s="376" t="str">
        <f>'Cantidades de Obra'!U68</f>
        <v>m²</v>
      </c>
      <c r="T68" s="376">
        <f>'Cantidades de Obra'!G68</f>
        <v>0</v>
      </c>
      <c r="U68" s="375" t="s">
        <v>617</v>
      </c>
    </row>
    <row r="69" spans="1:21" s="271" customFormat="1" ht="15" customHeight="1" x14ac:dyDescent="0.25">
      <c r="A69" s="372" t="s">
        <v>677</v>
      </c>
      <c r="B69" s="373" t="str">
        <f>'Cantidades de Obra'!A69</f>
        <v>MQ-061</v>
      </c>
      <c r="C69" s="374" t="str">
        <f>'Cantidades de Obra'!D69</f>
        <v>08.01.03</v>
      </c>
      <c r="D69" s="375" t="str">
        <f>'Cantidades de Obra'!E69</f>
        <v>Pañete impermeabilizado</v>
      </c>
      <c r="E69" s="375">
        <f>'Cantidades de Obra'!F69</f>
        <v>0</v>
      </c>
      <c r="F69" s="375">
        <f>'Cantidades de Obra'!G69</f>
        <v>0</v>
      </c>
      <c r="G69" s="376">
        <f>'Cantidades de Obra'!H69</f>
        <v>0</v>
      </c>
      <c r="H69" s="376" t="str">
        <f>'Cantidades de Obra'!I69</f>
        <v>m²</v>
      </c>
      <c r="I69" s="394">
        <f>'Cantidades de Obra'!J69</f>
        <v>0</v>
      </c>
      <c r="J69" s="394">
        <f>'Cantidades de Obra'!K69</f>
        <v>0</v>
      </c>
      <c r="K69" s="394">
        <f>'Cantidades de Obra'!L69</f>
        <v>0</v>
      </c>
      <c r="L69" s="394">
        <f>'Cantidades de Obra'!N69</f>
        <v>1</v>
      </c>
      <c r="M69" s="394">
        <f>'Cantidades de Obra'!O69</f>
        <v>1</v>
      </c>
      <c r="N69" s="394">
        <f>'Cantidades de Obra'!P69</f>
        <v>1</v>
      </c>
      <c r="O69" s="394">
        <f>'Cantidades de Obra'!Q69</f>
        <v>0</v>
      </c>
      <c r="P69" s="395">
        <f>'Cantidades de Obra'!R69</f>
        <v>0</v>
      </c>
      <c r="Q69" s="394">
        <f>'Cantidades de Obra'!S69</f>
        <v>0</v>
      </c>
      <c r="R69" s="394">
        <f>'Cantidades de Obra'!T69</f>
        <v>0</v>
      </c>
      <c r="S69" s="376" t="str">
        <f>'Cantidades de Obra'!U69</f>
        <v>m²</v>
      </c>
      <c r="T69" s="376">
        <f>'Cantidades de Obra'!G69</f>
        <v>0</v>
      </c>
      <c r="U69" s="375" t="s">
        <v>617</v>
      </c>
    </row>
    <row r="70" spans="1:21" s="271" customFormat="1" ht="15" customHeight="1" x14ac:dyDescent="0.25">
      <c r="A70" s="372" t="s">
        <v>678</v>
      </c>
      <c r="B70" s="373" t="str">
        <f>'Cantidades de Obra'!A70</f>
        <v>MQ-062</v>
      </c>
      <c r="C70" s="374" t="str">
        <f>'Cantidades de Obra'!D70</f>
        <v>08.01.04</v>
      </c>
      <c r="D70" s="375" t="str">
        <f>'Cantidades de Obra'!E70</f>
        <v>Estuco plástico o tradicional</v>
      </c>
      <c r="E70" s="375">
        <f>'Cantidades de Obra'!F70</f>
        <v>0</v>
      </c>
      <c r="F70" s="375">
        <f>'Cantidades de Obra'!G70</f>
        <v>0</v>
      </c>
      <c r="G70" s="376">
        <f>'Cantidades de Obra'!H70</f>
        <v>0</v>
      </c>
      <c r="H70" s="376" t="str">
        <f>'Cantidades de Obra'!I70</f>
        <v>m²</v>
      </c>
      <c r="I70" s="394">
        <f>'Cantidades de Obra'!J70</f>
        <v>0</v>
      </c>
      <c r="J70" s="394">
        <f>'Cantidades de Obra'!K70</f>
        <v>0</v>
      </c>
      <c r="K70" s="394">
        <f>'Cantidades de Obra'!L70</f>
        <v>0</v>
      </c>
      <c r="L70" s="394">
        <f>'Cantidades de Obra'!N70</f>
        <v>1</v>
      </c>
      <c r="M70" s="394">
        <f>'Cantidades de Obra'!O70</f>
        <v>1</v>
      </c>
      <c r="N70" s="394">
        <f>'Cantidades de Obra'!P70</f>
        <v>1</v>
      </c>
      <c r="O70" s="394">
        <f>'Cantidades de Obra'!Q70</f>
        <v>0</v>
      </c>
      <c r="P70" s="395">
        <f>'Cantidades de Obra'!R70</f>
        <v>0</v>
      </c>
      <c r="Q70" s="394">
        <f>'Cantidades de Obra'!S70</f>
        <v>0</v>
      </c>
      <c r="R70" s="394">
        <f>'Cantidades de Obra'!T70</f>
        <v>0</v>
      </c>
      <c r="S70" s="376" t="str">
        <f>'Cantidades de Obra'!U70</f>
        <v>m²</v>
      </c>
      <c r="T70" s="376">
        <f>'Cantidades de Obra'!G70</f>
        <v>0</v>
      </c>
      <c r="U70" s="375" t="s">
        <v>617</v>
      </c>
    </row>
    <row r="71" spans="1:21" s="271" customFormat="1" ht="15" customHeight="1" x14ac:dyDescent="0.25">
      <c r="A71" s="372" t="s">
        <v>679</v>
      </c>
      <c r="B71" s="373" t="str">
        <f>'Cantidades de Obra'!A71</f>
        <v>MQ-063</v>
      </c>
      <c r="C71" s="374" t="str">
        <f>'Cantidades de Obra'!D71</f>
        <v>09.01.01</v>
      </c>
      <c r="D71" s="375" t="str">
        <f>'Cantidades de Obra'!E71</f>
        <v>Mortero de nivelación</v>
      </c>
      <c r="E71" s="375">
        <f>'Cantidades de Obra'!F71</f>
        <v>0</v>
      </c>
      <c r="F71" s="375">
        <f>'Cantidades de Obra'!G71</f>
        <v>0</v>
      </c>
      <c r="G71" s="376">
        <f>'Cantidades de Obra'!H71</f>
        <v>0</v>
      </c>
      <c r="H71" s="376" t="str">
        <f>'Cantidades de Obra'!I71</f>
        <v>m²</v>
      </c>
      <c r="I71" s="394">
        <f>'Cantidades de Obra'!J71</f>
        <v>0</v>
      </c>
      <c r="J71" s="394">
        <f>'Cantidades de Obra'!K71</f>
        <v>0</v>
      </c>
      <c r="K71" s="394">
        <f>'Cantidades de Obra'!L71</f>
        <v>0</v>
      </c>
      <c r="L71" s="394">
        <f>'Cantidades de Obra'!N71</f>
        <v>1</v>
      </c>
      <c r="M71" s="394">
        <f>'Cantidades de Obra'!O71</f>
        <v>1</v>
      </c>
      <c r="N71" s="394">
        <f>'Cantidades de Obra'!P71</f>
        <v>1</v>
      </c>
      <c r="O71" s="394">
        <f>'Cantidades de Obra'!Q71</f>
        <v>0</v>
      </c>
      <c r="P71" s="395">
        <f>'Cantidades de Obra'!R71</f>
        <v>0</v>
      </c>
      <c r="Q71" s="394">
        <f>'Cantidades de Obra'!S71</f>
        <v>0</v>
      </c>
      <c r="R71" s="394">
        <f>'Cantidades de Obra'!T71</f>
        <v>0</v>
      </c>
      <c r="S71" s="376" t="str">
        <f>'Cantidades de Obra'!U71</f>
        <v>m²</v>
      </c>
      <c r="T71" s="376">
        <f>'Cantidades de Obra'!G71</f>
        <v>0</v>
      </c>
      <c r="U71" s="375" t="s">
        <v>617</v>
      </c>
    </row>
    <row r="72" spans="1:21" s="271" customFormat="1" ht="15" customHeight="1" x14ac:dyDescent="0.25">
      <c r="A72" s="372" t="s">
        <v>680</v>
      </c>
      <c r="B72" s="373" t="str">
        <f>'Cantidades de Obra'!A72</f>
        <v>MQ-064</v>
      </c>
      <c r="C72" s="374" t="str">
        <f>'Cantidades de Obra'!D72</f>
        <v>09.01.02</v>
      </c>
      <c r="D72" s="375" t="str">
        <f>'Cantidades de Obra'!E72</f>
        <v>Piso cerámico</v>
      </c>
      <c r="E72" s="375">
        <f>'Cantidades de Obra'!F72</f>
        <v>0</v>
      </c>
      <c r="F72" s="375">
        <f>'Cantidades de Obra'!G72</f>
        <v>0</v>
      </c>
      <c r="G72" s="376">
        <f>'Cantidades de Obra'!H72</f>
        <v>0</v>
      </c>
      <c r="H72" s="376" t="str">
        <f>'Cantidades de Obra'!I72</f>
        <v>m²</v>
      </c>
      <c r="I72" s="394">
        <f>'Cantidades de Obra'!J72</f>
        <v>0</v>
      </c>
      <c r="J72" s="394">
        <f>'Cantidades de Obra'!K72</f>
        <v>0</v>
      </c>
      <c r="K72" s="394">
        <f>'Cantidades de Obra'!L72</f>
        <v>0</v>
      </c>
      <c r="L72" s="394">
        <f>'Cantidades de Obra'!N72</f>
        <v>1</v>
      </c>
      <c r="M72" s="394">
        <f>'Cantidades de Obra'!O72</f>
        <v>1</v>
      </c>
      <c r="N72" s="394">
        <f>'Cantidades de Obra'!P72</f>
        <v>1</v>
      </c>
      <c r="O72" s="394">
        <f>'Cantidades de Obra'!Q72</f>
        <v>0</v>
      </c>
      <c r="P72" s="395">
        <f>'Cantidades de Obra'!R72</f>
        <v>0</v>
      </c>
      <c r="Q72" s="394">
        <f>'Cantidades de Obra'!S72</f>
        <v>0</v>
      </c>
      <c r="R72" s="394">
        <f>'Cantidades de Obra'!T72</f>
        <v>0</v>
      </c>
      <c r="S72" s="376" t="str">
        <f>'Cantidades de Obra'!U72</f>
        <v>m²</v>
      </c>
      <c r="T72" s="376">
        <f>'Cantidades de Obra'!G72</f>
        <v>0</v>
      </c>
      <c r="U72" s="375" t="s">
        <v>617</v>
      </c>
    </row>
    <row r="73" spans="1:21" s="271" customFormat="1" ht="15" customHeight="1" x14ac:dyDescent="0.25">
      <c r="A73" s="372" t="s">
        <v>681</v>
      </c>
      <c r="B73" s="373" t="str">
        <f>'Cantidades de Obra'!A73</f>
        <v>MQ-065</v>
      </c>
      <c r="C73" s="374" t="str">
        <f>'Cantidades de Obra'!D73</f>
        <v>09.01.03</v>
      </c>
      <c r="D73" s="375" t="str">
        <f>'Cantidades de Obra'!E73</f>
        <v>Piso en porcelanato</v>
      </c>
      <c r="E73" s="375">
        <f>'Cantidades de Obra'!F73</f>
        <v>0</v>
      </c>
      <c r="F73" s="375">
        <f>'Cantidades de Obra'!G73</f>
        <v>0</v>
      </c>
      <c r="G73" s="376">
        <f>'Cantidades de Obra'!H73</f>
        <v>0</v>
      </c>
      <c r="H73" s="376" t="str">
        <f>'Cantidades de Obra'!I73</f>
        <v>m²</v>
      </c>
      <c r="I73" s="394">
        <f>'Cantidades de Obra'!J73</f>
        <v>0</v>
      </c>
      <c r="J73" s="394">
        <f>'Cantidades de Obra'!K73</f>
        <v>0</v>
      </c>
      <c r="K73" s="394">
        <f>'Cantidades de Obra'!L73</f>
        <v>0</v>
      </c>
      <c r="L73" s="394">
        <f>'Cantidades de Obra'!N73</f>
        <v>1</v>
      </c>
      <c r="M73" s="394">
        <f>'Cantidades de Obra'!O73</f>
        <v>1</v>
      </c>
      <c r="N73" s="394">
        <f>'Cantidades de Obra'!P73</f>
        <v>1</v>
      </c>
      <c r="O73" s="394">
        <f>'Cantidades de Obra'!Q73</f>
        <v>0</v>
      </c>
      <c r="P73" s="395">
        <f>'Cantidades de Obra'!R73</f>
        <v>0</v>
      </c>
      <c r="Q73" s="394">
        <f>'Cantidades de Obra'!S73</f>
        <v>0</v>
      </c>
      <c r="R73" s="394">
        <f>'Cantidades de Obra'!T73</f>
        <v>0</v>
      </c>
      <c r="S73" s="376" t="str">
        <f>'Cantidades de Obra'!U73</f>
        <v>m²</v>
      </c>
      <c r="T73" s="376">
        <f>'Cantidades de Obra'!G73</f>
        <v>0</v>
      </c>
      <c r="U73" s="375" t="s">
        <v>617</v>
      </c>
    </row>
    <row r="74" spans="1:21" s="271" customFormat="1" ht="15" customHeight="1" x14ac:dyDescent="0.25">
      <c r="A74" s="372" t="s">
        <v>682</v>
      </c>
      <c r="B74" s="373" t="str">
        <f>'Cantidades de Obra'!A74</f>
        <v>MQ-066</v>
      </c>
      <c r="C74" s="374" t="str">
        <f>'Cantidades de Obra'!D74</f>
        <v>09.01.04</v>
      </c>
      <c r="D74" s="375" t="str">
        <f>'Cantidades de Obra'!E74</f>
        <v>Piso vinílico</v>
      </c>
      <c r="E74" s="375">
        <f>'Cantidades de Obra'!F74</f>
        <v>0</v>
      </c>
      <c r="F74" s="375">
        <f>'Cantidades de Obra'!G74</f>
        <v>0</v>
      </c>
      <c r="G74" s="376">
        <f>'Cantidades de Obra'!H74</f>
        <v>0</v>
      </c>
      <c r="H74" s="376" t="str">
        <f>'Cantidades de Obra'!I74</f>
        <v>m²</v>
      </c>
      <c r="I74" s="394">
        <f>'Cantidades de Obra'!J74</f>
        <v>0</v>
      </c>
      <c r="J74" s="394">
        <f>'Cantidades de Obra'!K74</f>
        <v>0</v>
      </c>
      <c r="K74" s="394">
        <f>'Cantidades de Obra'!L74</f>
        <v>0</v>
      </c>
      <c r="L74" s="394">
        <f>'Cantidades de Obra'!N74</f>
        <v>1</v>
      </c>
      <c r="M74" s="394">
        <f>'Cantidades de Obra'!O74</f>
        <v>1</v>
      </c>
      <c r="N74" s="394">
        <f>'Cantidades de Obra'!P74</f>
        <v>1</v>
      </c>
      <c r="O74" s="394">
        <f>'Cantidades de Obra'!Q74</f>
        <v>0</v>
      </c>
      <c r="P74" s="395">
        <f>'Cantidades de Obra'!R74</f>
        <v>0</v>
      </c>
      <c r="Q74" s="394">
        <f>'Cantidades de Obra'!S74</f>
        <v>0</v>
      </c>
      <c r="R74" s="394">
        <f>'Cantidades de Obra'!T74</f>
        <v>0</v>
      </c>
      <c r="S74" s="376" t="str">
        <f>'Cantidades de Obra'!U74</f>
        <v>m²</v>
      </c>
      <c r="T74" s="376">
        <f>'Cantidades de Obra'!G74</f>
        <v>0</v>
      </c>
      <c r="U74" s="375" t="s">
        <v>617</v>
      </c>
    </row>
    <row r="75" spans="1:21" s="271" customFormat="1" ht="15" customHeight="1" x14ac:dyDescent="0.25">
      <c r="A75" s="372" t="s">
        <v>683</v>
      </c>
      <c r="B75" s="373" t="str">
        <f>'Cantidades de Obra'!A75</f>
        <v>MQ-067</v>
      </c>
      <c r="C75" s="374" t="str">
        <f>'Cantidades de Obra'!D75</f>
        <v>09.01.05</v>
      </c>
      <c r="D75" s="375" t="str">
        <f>'Cantidades de Obra'!E75</f>
        <v>Piso laminado</v>
      </c>
      <c r="E75" s="375">
        <f>'Cantidades de Obra'!F75</f>
        <v>0</v>
      </c>
      <c r="F75" s="375">
        <f>'Cantidades de Obra'!G75</f>
        <v>0</v>
      </c>
      <c r="G75" s="376">
        <f>'Cantidades de Obra'!H75</f>
        <v>0</v>
      </c>
      <c r="H75" s="376" t="str">
        <f>'Cantidades de Obra'!I75</f>
        <v>m²</v>
      </c>
      <c r="I75" s="394">
        <f>'Cantidades de Obra'!J75</f>
        <v>0</v>
      </c>
      <c r="J75" s="394">
        <f>'Cantidades de Obra'!K75</f>
        <v>0</v>
      </c>
      <c r="K75" s="394">
        <f>'Cantidades de Obra'!L75</f>
        <v>0</v>
      </c>
      <c r="L75" s="394">
        <f>'Cantidades de Obra'!N75</f>
        <v>1</v>
      </c>
      <c r="M75" s="394">
        <f>'Cantidades de Obra'!O75</f>
        <v>1</v>
      </c>
      <c r="N75" s="394">
        <f>'Cantidades de Obra'!P75</f>
        <v>1</v>
      </c>
      <c r="O75" s="394">
        <f>'Cantidades de Obra'!Q75</f>
        <v>0</v>
      </c>
      <c r="P75" s="395">
        <f>'Cantidades de Obra'!R75</f>
        <v>0</v>
      </c>
      <c r="Q75" s="394">
        <f>'Cantidades de Obra'!S75</f>
        <v>0</v>
      </c>
      <c r="R75" s="394">
        <f>'Cantidades de Obra'!T75</f>
        <v>0</v>
      </c>
      <c r="S75" s="376" t="str">
        <f>'Cantidades de Obra'!U75</f>
        <v>m²</v>
      </c>
      <c r="T75" s="376">
        <f>'Cantidades de Obra'!G75</f>
        <v>0</v>
      </c>
      <c r="U75" s="375" t="s">
        <v>617</v>
      </c>
    </row>
    <row r="76" spans="1:21" s="271" customFormat="1" ht="15" customHeight="1" x14ac:dyDescent="0.25">
      <c r="A76" s="372" t="s">
        <v>684</v>
      </c>
      <c r="B76" s="373" t="str">
        <f>'Cantidades de Obra'!A76</f>
        <v>MQ-068</v>
      </c>
      <c r="C76" s="374" t="str">
        <f>'Cantidades de Obra'!D76</f>
        <v>09.02.01</v>
      </c>
      <c r="D76" s="375" t="str">
        <f>'Cantidades de Obra'!E76</f>
        <v>Enchape cerámico en muros</v>
      </c>
      <c r="E76" s="375">
        <f>'Cantidades de Obra'!F76</f>
        <v>0</v>
      </c>
      <c r="F76" s="375">
        <f>'Cantidades de Obra'!G76</f>
        <v>0</v>
      </c>
      <c r="G76" s="376">
        <f>'Cantidades de Obra'!H76</f>
        <v>0</v>
      </c>
      <c r="H76" s="376" t="str">
        <f>'Cantidades de Obra'!I76</f>
        <v>m²</v>
      </c>
      <c r="I76" s="394">
        <f>'Cantidades de Obra'!J76</f>
        <v>0</v>
      </c>
      <c r="J76" s="394">
        <f>'Cantidades de Obra'!K76</f>
        <v>0</v>
      </c>
      <c r="K76" s="394">
        <f>'Cantidades de Obra'!L76</f>
        <v>0</v>
      </c>
      <c r="L76" s="394">
        <f>'Cantidades de Obra'!N76</f>
        <v>1</v>
      </c>
      <c r="M76" s="394">
        <f>'Cantidades de Obra'!O76</f>
        <v>1</v>
      </c>
      <c r="N76" s="394">
        <f>'Cantidades de Obra'!P76</f>
        <v>1</v>
      </c>
      <c r="O76" s="394">
        <f>'Cantidades de Obra'!Q76</f>
        <v>0</v>
      </c>
      <c r="P76" s="395">
        <f>'Cantidades de Obra'!R76</f>
        <v>0</v>
      </c>
      <c r="Q76" s="394">
        <f>'Cantidades de Obra'!S76</f>
        <v>0</v>
      </c>
      <c r="R76" s="394">
        <f>'Cantidades de Obra'!T76</f>
        <v>0</v>
      </c>
      <c r="S76" s="376" t="str">
        <f>'Cantidades de Obra'!U76</f>
        <v>m²</v>
      </c>
      <c r="T76" s="376">
        <f>'Cantidades de Obra'!G76</f>
        <v>0</v>
      </c>
      <c r="U76" s="375" t="s">
        <v>617</v>
      </c>
    </row>
    <row r="77" spans="1:21" s="271" customFormat="1" ht="15" customHeight="1" x14ac:dyDescent="0.25">
      <c r="A77" s="372" t="s">
        <v>685</v>
      </c>
      <c r="B77" s="373" t="str">
        <f>'Cantidades de Obra'!A77</f>
        <v>MQ-069</v>
      </c>
      <c r="C77" s="374" t="str">
        <f>'Cantidades de Obra'!D77</f>
        <v>09.02.02</v>
      </c>
      <c r="D77" s="375" t="str">
        <f>'Cantidades de Obra'!E77</f>
        <v>Guardaescoba</v>
      </c>
      <c r="E77" s="375">
        <f>'Cantidades de Obra'!F77</f>
        <v>0</v>
      </c>
      <c r="F77" s="375">
        <f>'Cantidades de Obra'!G77</f>
        <v>0</v>
      </c>
      <c r="G77" s="376">
        <f>'Cantidades de Obra'!H77</f>
        <v>0</v>
      </c>
      <c r="H77" s="376" t="str">
        <f>'Cantidades de Obra'!I77</f>
        <v>ml</v>
      </c>
      <c r="I77" s="394">
        <f>'Cantidades de Obra'!J77</f>
        <v>0</v>
      </c>
      <c r="J77" s="394">
        <f>'Cantidades de Obra'!K77</f>
        <v>0</v>
      </c>
      <c r="K77" s="394">
        <f>'Cantidades de Obra'!L77</f>
        <v>0</v>
      </c>
      <c r="L77" s="394">
        <f>'Cantidades de Obra'!N77</f>
        <v>1</v>
      </c>
      <c r="M77" s="394">
        <f>'Cantidades de Obra'!O77</f>
        <v>1</v>
      </c>
      <c r="N77" s="394">
        <f>'Cantidades de Obra'!P77</f>
        <v>1</v>
      </c>
      <c r="O77" s="394">
        <f>'Cantidades de Obra'!Q77</f>
        <v>0</v>
      </c>
      <c r="P77" s="395">
        <f>'Cantidades de Obra'!R77</f>
        <v>0</v>
      </c>
      <c r="Q77" s="394">
        <f>'Cantidades de Obra'!S77</f>
        <v>0</v>
      </c>
      <c r="R77" s="394">
        <f>'Cantidades de Obra'!T77</f>
        <v>0</v>
      </c>
      <c r="S77" s="376" t="str">
        <f>'Cantidades de Obra'!U77</f>
        <v>ml</v>
      </c>
      <c r="T77" s="376">
        <f>'Cantidades de Obra'!G77</f>
        <v>0</v>
      </c>
      <c r="U77" s="375" t="s">
        <v>617</v>
      </c>
    </row>
    <row r="78" spans="1:21" s="271" customFormat="1" ht="15" customHeight="1" x14ac:dyDescent="0.25">
      <c r="A78" s="372" t="s">
        <v>686</v>
      </c>
      <c r="B78" s="373" t="str">
        <f>'Cantidades de Obra'!A78</f>
        <v>MQ-070</v>
      </c>
      <c r="C78" s="374" t="str">
        <f>'Cantidades de Obra'!D78</f>
        <v>09.02.03</v>
      </c>
      <c r="D78" s="375" t="str">
        <f>'Cantidades de Obra'!E78</f>
        <v>Juntas de dilatación / construcción</v>
      </c>
      <c r="E78" s="375">
        <f>'Cantidades de Obra'!F78</f>
        <v>0</v>
      </c>
      <c r="F78" s="375">
        <f>'Cantidades de Obra'!G78</f>
        <v>0</v>
      </c>
      <c r="G78" s="376">
        <f>'Cantidades de Obra'!H78</f>
        <v>0</v>
      </c>
      <c r="H78" s="376" t="str">
        <f>'Cantidades de Obra'!I78</f>
        <v>ml</v>
      </c>
      <c r="I78" s="394">
        <f>'Cantidades de Obra'!J78</f>
        <v>0</v>
      </c>
      <c r="J78" s="394">
        <f>'Cantidades de Obra'!K78</f>
        <v>0</v>
      </c>
      <c r="K78" s="394">
        <f>'Cantidades de Obra'!L78</f>
        <v>0</v>
      </c>
      <c r="L78" s="394">
        <f>'Cantidades de Obra'!N78</f>
        <v>1</v>
      </c>
      <c r="M78" s="394">
        <f>'Cantidades de Obra'!O78</f>
        <v>1</v>
      </c>
      <c r="N78" s="394">
        <f>'Cantidades de Obra'!P78</f>
        <v>1</v>
      </c>
      <c r="O78" s="394">
        <f>'Cantidades de Obra'!Q78</f>
        <v>0</v>
      </c>
      <c r="P78" s="395">
        <f>'Cantidades de Obra'!R78</f>
        <v>0</v>
      </c>
      <c r="Q78" s="394">
        <f>'Cantidades de Obra'!S78</f>
        <v>0</v>
      </c>
      <c r="R78" s="394">
        <f>'Cantidades de Obra'!T78</f>
        <v>0</v>
      </c>
      <c r="S78" s="376" t="str">
        <f>'Cantidades de Obra'!U78</f>
        <v>ml</v>
      </c>
      <c r="T78" s="376">
        <f>'Cantidades de Obra'!G78</f>
        <v>0</v>
      </c>
      <c r="U78" s="375" t="s">
        <v>617</v>
      </c>
    </row>
    <row r="79" spans="1:21" s="271" customFormat="1" ht="15" customHeight="1" x14ac:dyDescent="0.25">
      <c r="A79" s="372" t="s">
        <v>687</v>
      </c>
      <c r="B79" s="373" t="str">
        <f>'Cantidades de Obra'!A79</f>
        <v>MQ-071</v>
      </c>
      <c r="C79" s="374" t="str">
        <f>'Cantidades de Obra'!D79</f>
        <v>10.01.01</v>
      </c>
      <c r="D79" s="375" t="str">
        <f>'Cantidades de Obra'!E79</f>
        <v>Pintura vinílica interior</v>
      </c>
      <c r="E79" s="375">
        <f>'Cantidades de Obra'!F79</f>
        <v>0</v>
      </c>
      <c r="F79" s="375">
        <f>'Cantidades de Obra'!G79</f>
        <v>0</v>
      </c>
      <c r="G79" s="376">
        <f>'Cantidades de Obra'!H79</f>
        <v>0</v>
      </c>
      <c r="H79" s="376" t="str">
        <f>'Cantidades de Obra'!I79</f>
        <v>m²</v>
      </c>
      <c r="I79" s="394">
        <f>'Cantidades de Obra'!J79</f>
        <v>0</v>
      </c>
      <c r="J79" s="394">
        <f>'Cantidades de Obra'!K79</f>
        <v>0</v>
      </c>
      <c r="K79" s="394">
        <f>'Cantidades de Obra'!L79</f>
        <v>0</v>
      </c>
      <c r="L79" s="394">
        <f>'Cantidades de Obra'!N79</f>
        <v>1</v>
      </c>
      <c r="M79" s="394">
        <f>'Cantidades de Obra'!O79</f>
        <v>1</v>
      </c>
      <c r="N79" s="394">
        <f>'Cantidades de Obra'!P79</f>
        <v>1</v>
      </c>
      <c r="O79" s="394">
        <f>'Cantidades de Obra'!Q79</f>
        <v>0</v>
      </c>
      <c r="P79" s="395">
        <f>'Cantidades de Obra'!R79</f>
        <v>0</v>
      </c>
      <c r="Q79" s="394">
        <f>'Cantidades de Obra'!S79</f>
        <v>0</v>
      </c>
      <c r="R79" s="394">
        <f>'Cantidades de Obra'!T79</f>
        <v>0</v>
      </c>
      <c r="S79" s="376" t="str">
        <f>'Cantidades de Obra'!U79</f>
        <v>m²</v>
      </c>
      <c r="T79" s="376">
        <f>'Cantidades de Obra'!G79</f>
        <v>0</v>
      </c>
      <c r="U79" s="375" t="s">
        <v>617</v>
      </c>
    </row>
    <row r="80" spans="1:21" s="271" customFormat="1" ht="15" customHeight="1" x14ac:dyDescent="0.25">
      <c r="A80" s="372" t="s">
        <v>688</v>
      </c>
      <c r="B80" s="373" t="str">
        <f>'Cantidades de Obra'!A80</f>
        <v>MQ-072</v>
      </c>
      <c r="C80" s="374" t="str">
        <f>'Cantidades de Obra'!D80</f>
        <v>10.01.02</v>
      </c>
      <c r="D80" s="375" t="str">
        <f>'Cantidades de Obra'!E80</f>
        <v>Pintura exterior</v>
      </c>
      <c r="E80" s="375">
        <f>'Cantidades de Obra'!F80</f>
        <v>0</v>
      </c>
      <c r="F80" s="375">
        <f>'Cantidades de Obra'!G80</f>
        <v>0</v>
      </c>
      <c r="G80" s="376">
        <f>'Cantidades de Obra'!H80</f>
        <v>0</v>
      </c>
      <c r="H80" s="376" t="str">
        <f>'Cantidades de Obra'!I80</f>
        <v>m²</v>
      </c>
      <c r="I80" s="394">
        <f>'Cantidades de Obra'!J80</f>
        <v>0</v>
      </c>
      <c r="J80" s="394">
        <f>'Cantidades de Obra'!K80</f>
        <v>0</v>
      </c>
      <c r="K80" s="394">
        <f>'Cantidades de Obra'!L80</f>
        <v>0</v>
      </c>
      <c r="L80" s="394">
        <f>'Cantidades de Obra'!N80</f>
        <v>1</v>
      </c>
      <c r="M80" s="394">
        <f>'Cantidades de Obra'!O80</f>
        <v>1</v>
      </c>
      <c r="N80" s="394">
        <f>'Cantidades de Obra'!P80</f>
        <v>1</v>
      </c>
      <c r="O80" s="394">
        <f>'Cantidades de Obra'!Q80</f>
        <v>0</v>
      </c>
      <c r="P80" s="395">
        <f>'Cantidades de Obra'!R80</f>
        <v>0</v>
      </c>
      <c r="Q80" s="394">
        <f>'Cantidades de Obra'!S80</f>
        <v>0</v>
      </c>
      <c r="R80" s="394">
        <f>'Cantidades de Obra'!T80</f>
        <v>0</v>
      </c>
      <c r="S80" s="376" t="str">
        <f>'Cantidades de Obra'!U80</f>
        <v>m²</v>
      </c>
      <c r="T80" s="376">
        <f>'Cantidades de Obra'!G80</f>
        <v>0</v>
      </c>
      <c r="U80" s="375" t="s">
        <v>617</v>
      </c>
    </row>
    <row r="81" spans="1:21" s="271" customFormat="1" ht="15" customHeight="1" x14ac:dyDescent="0.25">
      <c r="A81" s="372" t="s">
        <v>689</v>
      </c>
      <c r="B81" s="373" t="str">
        <f>'Cantidades de Obra'!A81</f>
        <v>MQ-073</v>
      </c>
      <c r="C81" s="374" t="str">
        <f>'Cantidades de Obra'!D81</f>
        <v>10.01.03</v>
      </c>
      <c r="D81" s="375" t="str">
        <f>'Cantidades de Obra'!E81</f>
        <v>Pintura esmalte en superficies metálicas/madera</v>
      </c>
      <c r="E81" s="375">
        <f>'Cantidades de Obra'!F81</f>
        <v>0</v>
      </c>
      <c r="F81" s="375">
        <f>'Cantidades de Obra'!G81</f>
        <v>0</v>
      </c>
      <c r="G81" s="376">
        <f>'Cantidades de Obra'!H81</f>
        <v>0</v>
      </c>
      <c r="H81" s="376" t="str">
        <f>'Cantidades de Obra'!I81</f>
        <v>m²</v>
      </c>
      <c r="I81" s="394">
        <f>'Cantidades de Obra'!J81</f>
        <v>0</v>
      </c>
      <c r="J81" s="394">
        <f>'Cantidades de Obra'!K81</f>
        <v>0</v>
      </c>
      <c r="K81" s="394">
        <f>'Cantidades de Obra'!L81</f>
        <v>0</v>
      </c>
      <c r="L81" s="394">
        <f>'Cantidades de Obra'!N81</f>
        <v>1</v>
      </c>
      <c r="M81" s="394">
        <f>'Cantidades de Obra'!O81</f>
        <v>1</v>
      </c>
      <c r="N81" s="394">
        <f>'Cantidades de Obra'!P81</f>
        <v>1</v>
      </c>
      <c r="O81" s="394">
        <f>'Cantidades de Obra'!Q81</f>
        <v>0</v>
      </c>
      <c r="P81" s="395">
        <f>'Cantidades de Obra'!R81</f>
        <v>0</v>
      </c>
      <c r="Q81" s="394">
        <f>'Cantidades de Obra'!S81</f>
        <v>0</v>
      </c>
      <c r="R81" s="394">
        <f>'Cantidades de Obra'!T81</f>
        <v>0</v>
      </c>
      <c r="S81" s="376" t="str">
        <f>'Cantidades de Obra'!U81</f>
        <v>m²</v>
      </c>
      <c r="T81" s="376">
        <f>'Cantidades de Obra'!G81</f>
        <v>0</v>
      </c>
      <c r="U81" s="375" t="s">
        <v>617</v>
      </c>
    </row>
    <row r="82" spans="1:21" s="271" customFormat="1" ht="15" customHeight="1" x14ac:dyDescent="0.25">
      <c r="A82" s="372" t="s">
        <v>690</v>
      </c>
      <c r="B82" s="373" t="str">
        <f>'Cantidades de Obra'!A82</f>
        <v>MQ-074</v>
      </c>
      <c r="C82" s="374" t="str">
        <f>'Cantidades de Obra'!D82</f>
        <v>10.01.04</v>
      </c>
      <c r="D82" s="375" t="str">
        <f>'Cantidades de Obra'!E82</f>
        <v>Pintura anticorrosiva</v>
      </c>
      <c r="E82" s="375">
        <f>'Cantidades de Obra'!F82</f>
        <v>0</v>
      </c>
      <c r="F82" s="375">
        <f>'Cantidades de Obra'!G82</f>
        <v>0</v>
      </c>
      <c r="G82" s="376">
        <f>'Cantidades de Obra'!H82</f>
        <v>0</v>
      </c>
      <c r="H82" s="376" t="str">
        <f>'Cantidades de Obra'!I82</f>
        <v>m²</v>
      </c>
      <c r="I82" s="394">
        <f>'Cantidades de Obra'!J82</f>
        <v>0</v>
      </c>
      <c r="J82" s="394">
        <f>'Cantidades de Obra'!K82</f>
        <v>0</v>
      </c>
      <c r="K82" s="394">
        <f>'Cantidades de Obra'!L82</f>
        <v>0</v>
      </c>
      <c r="L82" s="394">
        <f>'Cantidades de Obra'!N82</f>
        <v>1</v>
      </c>
      <c r="M82" s="394">
        <f>'Cantidades de Obra'!O82</f>
        <v>1</v>
      </c>
      <c r="N82" s="394">
        <f>'Cantidades de Obra'!P82</f>
        <v>1</v>
      </c>
      <c r="O82" s="394">
        <f>'Cantidades de Obra'!Q82</f>
        <v>0</v>
      </c>
      <c r="P82" s="395">
        <f>'Cantidades de Obra'!R82</f>
        <v>0</v>
      </c>
      <c r="Q82" s="394">
        <f>'Cantidades de Obra'!S82</f>
        <v>0</v>
      </c>
      <c r="R82" s="394">
        <f>'Cantidades de Obra'!T82</f>
        <v>0</v>
      </c>
      <c r="S82" s="376" t="str">
        <f>'Cantidades de Obra'!U82</f>
        <v>m²</v>
      </c>
      <c r="T82" s="376">
        <f>'Cantidades de Obra'!G82</f>
        <v>0</v>
      </c>
      <c r="U82" s="375" t="s">
        <v>617</v>
      </c>
    </row>
    <row r="83" spans="1:21" s="271" customFormat="1" ht="15" customHeight="1" x14ac:dyDescent="0.25">
      <c r="A83" s="372" t="s">
        <v>691</v>
      </c>
      <c r="B83" s="373" t="str">
        <f>'Cantidades de Obra'!A83</f>
        <v>MQ-075</v>
      </c>
      <c r="C83" s="374" t="str">
        <f>'Cantidades de Obra'!D83</f>
        <v>10.01.05</v>
      </c>
      <c r="D83" s="375" t="str">
        <f>'Cantidades de Obra'!E83</f>
        <v>Sellador / imprimante</v>
      </c>
      <c r="E83" s="375">
        <f>'Cantidades de Obra'!F83</f>
        <v>0</v>
      </c>
      <c r="F83" s="375">
        <f>'Cantidades de Obra'!G83</f>
        <v>0</v>
      </c>
      <c r="G83" s="376">
        <f>'Cantidades de Obra'!H83</f>
        <v>0</v>
      </c>
      <c r="H83" s="376" t="str">
        <f>'Cantidades de Obra'!I83</f>
        <v>m²</v>
      </c>
      <c r="I83" s="394">
        <f>'Cantidades de Obra'!J83</f>
        <v>0</v>
      </c>
      <c r="J83" s="394">
        <f>'Cantidades de Obra'!K83</f>
        <v>0</v>
      </c>
      <c r="K83" s="394">
        <f>'Cantidades de Obra'!L83</f>
        <v>0</v>
      </c>
      <c r="L83" s="394">
        <f>'Cantidades de Obra'!N83</f>
        <v>1</v>
      </c>
      <c r="M83" s="394">
        <f>'Cantidades de Obra'!O83</f>
        <v>1</v>
      </c>
      <c r="N83" s="394">
        <f>'Cantidades de Obra'!P83</f>
        <v>1</v>
      </c>
      <c r="O83" s="394">
        <f>'Cantidades de Obra'!Q83</f>
        <v>0</v>
      </c>
      <c r="P83" s="395">
        <f>'Cantidades de Obra'!R83</f>
        <v>0</v>
      </c>
      <c r="Q83" s="394">
        <f>'Cantidades de Obra'!S83</f>
        <v>0</v>
      </c>
      <c r="R83" s="394">
        <f>'Cantidades de Obra'!T83</f>
        <v>0</v>
      </c>
      <c r="S83" s="376" t="str">
        <f>'Cantidades de Obra'!U83</f>
        <v>m²</v>
      </c>
      <c r="T83" s="376">
        <f>'Cantidades de Obra'!G83</f>
        <v>0</v>
      </c>
      <c r="U83" s="375" t="s">
        <v>617</v>
      </c>
    </row>
    <row r="84" spans="1:21" s="271" customFormat="1" ht="15" customHeight="1" x14ac:dyDescent="0.25">
      <c r="A84" s="372" t="s">
        <v>692</v>
      </c>
      <c r="B84" s="373" t="str">
        <f>'Cantidades de Obra'!A84</f>
        <v>MQ-076</v>
      </c>
      <c r="C84" s="374" t="str">
        <f>'Cantidades de Obra'!D84</f>
        <v>11.01.01</v>
      </c>
      <c r="D84" s="375" t="str">
        <f>'Cantidades de Obra'!E84</f>
        <v>Puertas de madera</v>
      </c>
      <c r="E84" s="375">
        <f>'Cantidades de Obra'!F84</f>
        <v>0</v>
      </c>
      <c r="F84" s="375">
        <f>'Cantidades de Obra'!G84</f>
        <v>0</v>
      </c>
      <c r="G84" s="376">
        <f>'Cantidades de Obra'!H84</f>
        <v>0</v>
      </c>
      <c r="H84" s="376" t="str">
        <f>'Cantidades de Obra'!I84</f>
        <v>und</v>
      </c>
      <c r="I84" s="394">
        <f>'Cantidades de Obra'!J84</f>
        <v>0</v>
      </c>
      <c r="J84" s="394">
        <f>'Cantidades de Obra'!K84</f>
        <v>0</v>
      </c>
      <c r="K84" s="394">
        <f>'Cantidades de Obra'!L84</f>
        <v>0</v>
      </c>
      <c r="L84" s="394">
        <f>'Cantidades de Obra'!N84</f>
        <v>1</v>
      </c>
      <c r="M84" s="394">
        <f>'Cantidades de Obra'!O84</f>
        <v>1</v>
      </c>
      <c r="N84" s="394">
        <f>'Cantidades de Obra'!P84</f>
        <v>1</v>
      </c>
      <c r="O84" s="394">
        <f>'Cantidades de Obra'!Q84</f>
        <v>0</v>
      </c>
      <c r="P84" s="395">
        <f>'Cantidades de Obra'!R84</f>
        <v>0</v>
      </c>
      <c r="Q84" s="394">
        <f>'Cantidades de Obra'!S84</f>
        <v>1</v>
      </c>
      <c r="R84" s="394">
        <f>'Cantidades de Obra'!T84</f>
        <v>1</v>
      </c>
      <c r="S84" s="376" t="str">
        <f>'Cantidades de Obra'!U84</f>
        <v>und</v>
      </c>
      <c r="T84" s="376">
        <f>'Cantidades de Obra'!G84</f>
        <v>0</v>
      </c>
      <c r="U84" s="375" t="s">
        <v>617</v>
      </c>
    </row>
    <row r="85" spans="1:21" s="271" customFormat="1" ht="15" customHeight="1" x14ac:dyDescent="0.25">
      <c r="A85" s="372" t="s">
        <v>693</v>
      </c>
      <c r="B85" s="373" t="str">
        <f>'Cantidades de Obra'!A85</f>
        <v>MQ-077</v>
      </c>
      <c r="C85" s="374" t="str">
        <f>'Cantidades de Obra'!D85</f>
        <v>11.01.02</v>
      </c>
      <c r="D85" s="375" t="str">
        <f>'Cantidades de Obra'!E85</f>
        <v>Muebles fijos de madera</v>
      </c>
      <c r="E85" s="375">
        <f>'Cantidades de Obra'!F85</f>
        <v>0</v>
      </c>
      <c r="F85" s="375">
        <f>'Cantidades de Obra'!G85</f>
        <v>0</v>
      </c>
      <c r="G85" s="376">
        <f>'Cantidades de Obra'!H85</f>
        <v>0</v>
      </c>
      <c r="H85" s="376" t="str">
        <f>'Cantidades de Obra'!I85</f>
        <v>ml</v>
      </c>
      <c r="I85" s="394">
        <f>'Cantidades de Obra'!J85</f>
        <v>0</v>
      </c>
      <c r="J85" s="394">
        <f>'Cantidades de Obra'!K85</f>
        <v>0</v>
      </c>
      <c r="K85" s="394">
        <f>'Cantidades de Obra'!L85</f>
        <v>0</v>
      </c>
      <c r="L85" s="394">
        <f>'Cantidades de Obra'!N85</f>
        <v>1</v>
      </c>
      <c r="M85" s="394">
        <f>'Cantidades de Obra'!O85</f>
        <v>1</v>
      </c>
      <c r="N85" s="394">
        <f>'Cantidades de Obra'!P85</f>
        <v>1</v>
      </c>
      <c r="O85" s="394">
        <f>'Cantidades de Obra'!Q85</f>
        <v>0</v>
      </c>
      <c r="P85" s="395">
        <f>'Cantidades de Obra'!R85</f>
        <v>0</v>
      </c>
      <c r="Q85" s="394">
        <f>'Cantidades de Obra'!S85</f>
        <v>0</v>
      </c>
      <c r="R85" s="394">
        <f>'Cantidades de Obra'!T85</f>
        <v>0</v>
      </c>
      <c r="S85" s="376" t="str">
        <f>'Cantidades de Obra'!U85</f>
        <v>ml</v>
      </c>
      <c r="T85" s="376">
        <f>'Cantidades de Obra'!G85</f>
        <v>0</v>
      </c>
      <c r="U85" s="375" t="s">
        <v>617</v>
      </c>
    </row>
    <row r="86" spans="1:21" s="271" customFormat="1" ht="15" customHeight="1" x14ac:dyDescent="0.25">
      <c r="A86" s="372" t="s">
        <v>694</v>
      </c>
      <c r="B86" s="373" t="str">
        <f>'Cantidades de Obra'!A86</f>
        <v>MQ-078</v>
      </c>
      <c r="C86" s="374" t="str">
        <f>'Cantidades de Obra'!D86</f>
        <v>11.02.01</v>
      </c>
      <c r="D86" s="375" t="str">
        <f>'Cantidades de Obra'!E86</f>
        <v>Puertas metálicas</v>
      </c>
      <c r="E86" s="375">
        <f>'Cantidades de Obra'!F86</f>
        <v>0</v>
      </c>
      <c r="F86" s="375">
        <f>'Cantidades de Obra'!G86</f>
        <v>0</v>
      </c>
      <c r="G86" s="376">
        <f>'Cantidades de Obra'!H86</f>
        <v>0</v>
      </c>
      <c r="H86" s="376" t="str">
        <f>'Cantidades de Obra'!I86</f>
        <v>und</v>
      </c>
      <c r="I86" s="394">
        <f>'Cantidades de Obra'!J86</f>
        <v>0</v>
      </c>
      <c r="J86" s="394">
        <f>'Cantidades de Obra'!K86</f>
        <v>0</v>
      </c>
      <c r="K86" s="394">
        <f>'Cantidades de Obra'!L86</f>
        <v>0</v>
      </c>
      <c r="L86" s="394">
        <f>'Cantidades de Obra'!N86</f>
        <v>1</v>
      </c>
      <c r="M86" s="394">
        <f>'Cantidades de Obra'!O86</f>
        <v>1</v>
      </c>
      <c r="N86" s="394">
        <f>'Cantidades de Obra'!P86</f>
        <v>1</v>
      </c>
      <c r="O86" s="394">
        <f>'Cantidades de Obra'!Q86</f>
        <v>0</v>
      </c>
      <c r="P86" s="395">
        <f>'Cantidades de Obra'!R86</f>
        <v>0</v>
      </c>
      <c r="Q86" s="394">
        <f>'Cantidades de Obra'!S86</f>
        <v>1</v>
      </c>
      <c r="R86" s="394">
        <f>'Cantidades de Obra'!T86</f>
        <v>1</v>
      </c>
      <c r="S86" s="376" t="str">
        <f>'Cantidades de Obra'!U86</f>
        <v>und</v>
      </c>
      <c r="T86" s="376">
        <f>'Cantidades de Obra'!G86</f>
        <v>0</v>
      </c>
      <c r="U86" s="375" t="s">
        <v>617</v>
      </c>
    </row>
    <row r="87" spans="1:21" s="271" customFormat="1" ht="15" customHeight="1" x14ac:dyDescent="0.25">
      <c r="A87" s="372" t="s">
        <v>695</v>
      </c>
      <c r="B87" s="373" t="str">
        <f>'Cantidades de Obra'!A87</f>
        <v>MQ-079</v>
      </c>
      <c r="C87" s="374" t="str">
        <f>'Cantidades de Obra'!D87</f>
        <v>11.02.02</v>
      </c>
      <c r="D87" s="375" t="str">
        <f>'Cantidades de Obra'!E87</f>
        <v>Barandas metálicas</v>
      </c>
      <c r="E87" s="375">
        <f>'Cantidades de Obra'!F87</f>
        <v>0</v>
      </c>
      <c r="F87" s="375">
        <f>'Cantidades de Obra'!G87</f>
        <v>0</v>
      </c>
      <c r="G87" s="376">
        <f>'Cantidades de Obra'!H87</f>
        <v>0</v>
      </c>
      <c r="H87" s="376" t="str">
        <f>'Cantidades de Obra'!I87</f>
        <v>ml</v>
      </c>
      <c r="I87" s="394">
        <f>'Cantidades de Obra'!J87</f>
        <v>0</v>
      </c>
      <c r="J87" s="394">
        <f>'Cantidades de Obra'!K87</f>
        <v>0</v>
      </c>
      <c r="K87" s="394">
        <f>'Cantidades de Obra'!L87</f>
        <v>0</v>
      </c>
      <c r="L87" s="394">
        <f>'Cantidades de Obra'!N87</f>
        <v>1</v>
      </c>
      <c r="M87" s="394">
        <f>'Cantidades de Obra'!O87</f>
        <v>1</v>
      </c>
      <c r="N87" s="394">
        <f>'Cantidades de Obra'!P87</f>
        <v>1</v>
      </c>
      <c r="O87" s="394">
        <f>'Cantidades de Obra'!Q87</f>
        <v>0</v>
      </c>
      <c r="P87" s="395">
        <f>'Cantidades de Obra'!R87</f>
        <v>0</v>
      </c>
      <c r="Q87" s="394">
        <f>'Cantidades de Obra'!S87</f>
        <v>0</v>
      </c>
      <c r="R87" s="394">
        <f>'Cantidades de Obra'!T87</f>
        <v>0</v>
      </c>
      <c r="S87" s="376" t="str">
        <f>'Cantidades de Obra'!U87</f>
        <v>ml</v>
      </c>
      <c r="T87" s="376">
        <f>'Cantidades de Obra'!G87</f>
        <v>0</v>
      </c>
      <c r="U87" s="375" t="s">
        <v>617</v>
      </c>
    </row>
    <row r="88" spans="1:21" s="271" customFormat="1" ht="15" customHeight="1" x14ac:dyDescent="0.25">
      <c r="A88" s="372" t="s">
        <v>696</v>
      </c>
      <c r="B88" s="373" t="str">
        <f>'Cantidades de Obra'!A88</f>
        <v>MQ-080</v>
      </c>
      <c r="C88" s="374" t="str">
        <f>'Cantidades de Obra'!D88</f>
        <v>11.02.03</v>
      </c>
      <c r="D88" s="375" t="str">
        <f>'Cantidades de Obra'!E88</f>
        <v>Pasamanos</v>
      </c>
      <c r="E88" s="375">
        <f>'Cantidades de Obra'!F88</f>
        <v>0</v>
      </c>
      <c r="F88" s="375">
        <f>'Cantidades de Obra'!G88</f>
        <v>0</v>
      </c>
      <c r="G88" s="376">
        <f>'Cantidades de Obra'!H88</f>
        <v>0</v>
      </c>
      <c r="H88" s="376" t="str">
        <f>'Cantidades de Obra'!I88</f>
        <v>ml</v>
      </c>
      <c r="I88" s="394">
        <f>'Cantidades de Obra'!J88</f>
        <v>0</v>
      </c>
      <c r="J88" s="394">
        <f>'Cantidades de Obra'!K88</f>
        <v>0</v>
      </c>
      <c r="K88" s="394">
        <f>'Cantidades de Obra'!L88</f>
        <v>0</v>
      </c>
      <c r="L88" s="394">
        <f>'Cantidades de Obra'!N88</f>
        <v>1</v>
      </c>
      <c r="M88" s="394">
        <f>'Cantidades de Obra'!O88</f>
        <v>1</v>
      </c>
      <c r="N88" s="394">
        <f>'Cantidades de Obra'!P88</f>
        <v>1</v>
      </c>
      <c r="O88" s="394">
        <f>'Cantidades de Obra'!Q88</f>
        <v>0</v>
      </c>
      <c r="P88" s="395">
        <f>'Cantidades de Obra'!R88</f>
        <v>0</v>
      </c>
      <c r="Q88" s="394">
        <f>'Cantidades de Obra'!S88</f>
        <v>0</v>
      </c>
      <c r="R88" s="394">
        <f>'Cantidades de Obra'!T88</f>
        <v>0</v>
      </c>
      <c r="S88" s="376" t="str">
        <f>'Cantidades de Obra'!U88</f>
        <v>ml</v>
      </c>
      <c r="T88" s="376">
        <f>'Cantidades de Obra'!G88</f>
        <v>0</v>
      </c>
      <c r="U88" s="375" t="s">
        <v>617</v>
      </c>
    </row>
    <row r="89" spans="1:21" s="271" customFormat="1" ht="15" customHeight="1" x14ac:dyDescent="0.25">
      <c r="A89" s="372" t="s">
        <v>697</v>
      </c>
      <c r="B89" s="373" t="str">
        <f>'Cantidades de Obra'!A89</f>
        <v>MQ-081</v>
      </c>
      <c r="C89" s="374" t="str">
        <f>'Cantidades de Obra'!D89</f>
        <v>11.03.01</v>
      </c>
      <c r="D89" s="375" t="str">
        <f>'Cantidades de Obra'!E89</f>
        <v>Ventanas de aluminio</v>
      </c>
      <c r="E89" s="375">
        <f>'Cantidades de Obra'!F89</f>
        <v>0</v>
      </c>
      <c r="F89" s="375">
        <f>'Cantidades de Obra'!G89</f>
        <v>0</v>
      </c>
      <c r="G89" s="376">
        <f>'Cantidades de Obra'!H89</f>
        <v>0</v>
      </c>
      <c r="H89" s="376" t="str">
        <f>'Cantidades de Obra'!I89</f>
        <v>m²</v>
      </c>
      <c r="I89" s="394">
        <f>'Cantidades de Obra'!J89</f>
        <v>0</v>
      </c>
      <c r="J89" s="394">
        <f>'Cantidades de Obra'!K89</f>
        <v>0</v>
      </c>
      <c r="K89" s="394">
        <f>'Cantidades de Obra'!L89</f>
        <v>0</v>
      </c>
      <c r="L89" s="394">
        <f>'Cantidades de Obra'!N89</f>
        <v>1</v>
      </c>
      <c r="M89" s="394">
        <f>'Cantidades de Obra'!O89</f>
        <v>1</v>
      </c>
      <c r="N89" s="394">
        <f>'Cantidades de Obra'!P89</f>
        <v>1</v>
      </c>
      <c r="O89" s="394">
        <f>'Cantidades de Obra'!Q89</f>
        <v>0</v>
      </c>
      <c r="P89" s="395">
        <f>'Cantidades de Obra'!R89</f>
        <v>0</v>
      </c>
      <c r="Q89" s="394">
        <f>'Cantidades de Obra'!S89</f>
        <v>0</v>
      </c>
      <c r="R89" s="394">
        <f>'Cantidades de Obra'!T89</f>
        <v>0</v>
      </c>
      <c r="S89" s="376" t="str">
        <f>'Cantidades de Obra'!U89</f>
        <v>m²</v>
      </c>
      <c r="T89" s="376">
        <f>'Cantidades de Obra'!G89</f>
        <v>0</v>
      </c>
      <c r="U89" s="375" t="s">
        <v>617</v>
      </c>
    </row>
    <row r="90" spans="1:21" s="271" customFormat="1" ht="15" customHeight="1" x14ac:dyDescent="0.25">
      <c r="A90" s="372" t="s">
        <v>698</v>
      </c>
      <c r="B90" s="373" t="str">
        <f>'Cantidades de Obra'!A90</f>
        <v>MQ-082</v>
      </c>
      <c r="C90" s="374" t="str">
        <f>'Cantidades de Obra'!D90</f>
        <v>11.03.02</v>
      </c>
      <c r="D90" s="375" t="str">
        <f>'Cantidades de Obra'!E90</f>
        <v>Divisiones de aluminio</v>
      </c>
      <c r="E90" s="375">
        <f>'Cantidades de Obra'!F90</f>
        <v>0</v>
      </c>
      <c r="F90" s="375">
        <f>'Cantidades de Obra'!G90</f>
        <v>0</v>
      </c>
      <c r="G90" s="376">
        <f>'Cantidades de Obra'!H90</f>
        <v>0</v>
      </c>
      <c r="H90" s="376" t="str">
        <f>'Cantidades de Obra'!I90</f>
        <v>m²</v>
      </c>
      <c r="I90" s="394">
        <f>'Cantidades de Obra'!J90</f>
        <v>0</v>
      </c>
      <c r="J90" s="394">
        <f>'Cantidades de Obra'!K90</f>
        <v>0</v>
      </c>
      <c r="K90" s="394">
        <f>'Cantidades de Obra'!L90</f>
        <v>0</v>
      </c>
      <c r="L90" s="394">
        <f>'Cantidades de Obra'!N90</f>
        <v>1</v>
      </c>
      <c r="M90" s="394">
        <f>'Cantidades de Obra'!O90</f>
        <v>1</v>
      </c>
      <c r="N90" s="394">
        <f>'Cantidades de Obra'!P90</f>
        <v>1</v>
      </c>
      <c r="O90" s="394">
        <f>'Cantidades de Obra'!Q90</f>
        <v>0</v>
      </c>
      <c r="P90" s="395">
        <f>'Cantidades de Obra'!R90</f>
        <v>0</v>
      </c>
      <c r="Q90" s="394">
        <f>'Cantidades de Obra'!S90</f>
        <v>0</v>
      </c>
      <c r="R90" s="394">
        <f>'Cantidades de Obra'!T90</f>
        <v>0</v>
      </c>
      <c r="S90" s="376" t="str">
        <f>'Cantidades de Obra'!U90</f>
        <v>m²</v>
      </c>
      <c r="T90" s="376">
        <f>'Cantidades de Obra'!G90</f>
        <v>0</v>
      </c>
      <c r="U90" s="375" t="s">
        <v>617</v>
      </c>
    </row>
    <row r="91" spans="1:21" s="271" customFormat="1" ht="15" customHeight="1" x14ac:dyDescent="0.25">
      <c r="A91" s="372" t="s">
        <v>699</v>
      </c>
      <c r="B91" s="373" t="str">
        <f>'Cantidades de Obra'!A91</f>
        <v>MQ-083</v>
      </c>
      <c r="C91" s="374" t="str">
        <f>'Cantidades de Obra'!D91</f>
        <v>12.01.01</v>
      </c>
      <c r="D91" s="375" t="str">
        <f>'Cantidades de Obra'!E91</f>
        <v>Vidrio templado</v>
      </c>
      <c r="E91" s="375">
        <f>'Cantidades de Obra'!F91</f>
        <v>0</v>
      </c>
      <c r="F91" s="375">
        <f>'Cantidades de Obra'!G91</f>
        <v>0</v>
      </c>
      <c r="G91" s="376">
        <f>'Cantidades de Obra'!H91</f>
        <v>0</v>
      </c>
      <c r="H91" s="376" t="str">
        <f>'Cantidades de Obra'!I91</f>
        <v>m²</v>
      </c>
      <c r="I91" s="394">
        <f>'Cantidades de Obra'!J91</f>
        <v>0</v>
      </c>
      <c r="J91" s="394">
        <f>'Cantidades de Obra'!K91</f>
        <v>0</v>
      </c>
      <c r="K91" s="394">
        <f>'Cantidades de Obra'!L91</f>
        <v>0</v>
      </c>
      <c r="L91" s="394">
        <f>'Cantidades de Obra'!N91</f>
        <v>1</v>
      </c>
      <c r="M91" s="394">
        <f>'Cantidades de Obra'!O91</f>
        <v>1</v>
      </c>
      <c r="N91" s="394">
        <f>'Cantidades de Obra'!P91</f>
        <v>1</v>
      </c>
      <c r="O91" s="394">
        <f>'Cantidades de Obra'!Q91</f>
        <v>0</v>
      </c>
      <c r="P91" s="395">
        <f>'Cantidades de Obra'!R91</f>
        <v>0</v>
      </c>
      <c r="Q91" s="394">
        <f>'Cantidades de Obra'!S91</f>
        <v>0</v>
      </c>
      <c r="R91" s="394">
        <f>'Cantidades de Obra'!T91</f>
        <v>0</v>
      </c>
      <c r="S91" s="376" t="str">
        <f>'Cantidades de Obra'!U91</f>
        <v>m²</v>
      </c>
      <c r="T91" s="376">
        <f>'Cantidades de Obra'!G91</f>
        <v>0</v>
      </c>
      <c r="U91" s="375" t="s">
        <v>617</v>
      </c>
    </row>
    <row r="92" spans="1:21" s="271" customFormat="1" ht="15" customHeight="1" x14ac:dyDescent="0.25">
      <c r="A92" s="372" t="s">
        <v>700</v>
      </c>
      <c r="B92" s="373" t="str">
        <f>'Cantidades de Obra'!A92</f>
        <v>MQ-084</v>
      </c>
      <c r="C92" s="374" t="str">
        <f>'Cantidades de Obra'!D92</f>
        <v>12.01.02</v>
      </c>
      <c r="D92" s="375" t="str">
        <f>'Cantidades de Obra'!E92</f>
        <v>Vidrio laminado</v>
      </c>
      <c r="E92" s="375">
        <f>'Cantidades de Obra'!F92</f>
        <v>0</v>
      </c>
      <c r="F92" s="375">
        <f>'Cantidades de Obra'!G92</f>
        <v>0</v>
      </c>
      <c r="G92" s="376">
        <f>'Cantidades de Obra'!H92</f>
        <v>0</v>
      </c>
      <c r="H92" s="376" t="str">
        <f>'Cantidades de Obra'!I92</f>
        <v>m²</v>
      </c>
      <c r="I92" s="394">
        <f>'Cantidades de Obra'!J92</f>
        <v>0</v>
      </c>
      <c r="J92" s="394">
        <f>'Cantidades de Obra'!K92</f>
        <v>0</v>
      </c>
      <c r="K92" s="394">
        <f>'Cantidades de Obra'!L92</f>
        <v>0</v>
      </c>
      <c r="L92" s="394">
        <f>'Cantidades de Obra'!N92</f>
        <v>1</v>
      </c>
      <c r="M92" s="394">
        <f>'Cantidades de Obra'!O92</f>
        <v>1</v>
      </c>
      <c r="N92" s="394">
        <f>'Cantidades de Obra'!P92</f>
        <v>1</v>
      </c>
      <c r="O92" s="394">
        <f>'Cantidades de Obra'!Q92</f>
        <v>0</v>
      </c>
      <c r="P92" s="395">
        <f>'Cantidades de Obra'!R92</f>
        <v>0</v>
      </c>
      <c r="Q92" s="394">
        <f>'Cantidades de Obra'!S92</f>
        <v>0</v>
      </c>
      <c r="R92" s="394">
        <f>'Cantidades de Obra'!T92</f>
        <v>0</v>
      </c>
      <c r="S92" s="376" t="str">
        <f>'Cantidades de Obra'!U92</f>
        <v>m²</v>
      </c>
      <c r="T92" s="376">
        <f>'Cantidades de Obra'!G92</f>
        <v>0</v>
      </c>
      <c r="U92" s="375" t="s">
        <v>617</v>
      </c>
    </row>
    <row r="93" spans="1:21" s="271" customFormat="1" ht="15" customHeight="1" x14ac:dyDescent="0.25">
      <c r="A93" s="372" t="s">
        <v>701</v>
      </c>
      <c r="B93" s="373" t="str">
        <f>'Cantidades de Obra'!A93</f>
        <v>MQ-085</v>
      </c>
      <c r="C93" s="374" t="str">
        <f>'Cantidades de Obra'!D93</f>
        <v>12.01.03</v>
      </c>
      <c r="D93" s="375" t="str">
        <f>'Cantidades de Obra'!E93</f>
        <v>Espejos</v>
      </c>
      <c r="E93" s="375">
        <f>'Cantidades de Obra'!F93</f>
        <v>0</v>
      </c>
      <c r="F93" s="375">
        <f>'Cantidades de Obra'!G93</f>
        <v>0</v>
      </c>
      <c r="G93" s="376">
        <f>'Cantidades de Obra'!H93</f>
        <v>0</v>
      </c>
      <c r="H93" s="376" t="str">
        <f>'Cantidades de Obra'!I93</f>
        <v>m²</v>
      </c>
      <c r="I93" s="394">
        <f>'Cantidades de Obra'!J93</f>
        <v>0</v>
      </c>
      <c r="J93" s="394">
        <f>'Cantidades de Obra'!K93</f>
        <v>0</v>
      </c>
      <c r="K93" s="394">
        <f>'Cantidades de Obra'!L93</f>
        <v>0</v>
      </c>
      <c r="L93" s="394">
        <f>'Cantidades de Obra'!N93</f>
        <v>1</v>
      </c>
      <c r="M93" s="394">
        <f>'Cantidades de Obra'!O93</f>
        <v>1</v>
      </c>
      <c r="N93" s="394">
        <f>'Cantidades de Obra'!P93</f>
        <v>1</v>
      </c>
      <c r="O93" s="394">
        <f>'Cantidades de Obra'!Q93</f>
        <v>0</v>
      </c>
      <c r="P93" s="395">
        <f>'Cantidades de Obra'!R93</f>
        <v>0</v>
      </c>
      <c r="Q93" s="394">
        <f>'Cantidades de Obra'!S93</f>
        <v>0</v>
      </c>
      <c r="R93" s="394">
        <f>'Cantidades de Obra'!T93</f>
        <v>0</v>
      </c>
      <c r="S93" s="376" t="str">
        <f>'Cantidades de Obra'!U93</f>
        <v>m²</v>
      </c>
      <c r="T93" s="376">
        <f>'Cantidades de Obra'!G93</f>
        <v>0</v>
      </c>
      <c r="U93" s="375" t="s">
        <v>617</v>
      </c>
    </row>
    <row r="94" spans="1:21" s="271" customFormat="1" ht="15" customHeight="1" x14ac:dyDescent="0.25">
      <c r="A94" s="372" t="s">
        <v>702</v>
      </c>
      <c r="B94" s="373" t="str">
        <f>'Cantidades de Obra'!A94</f>
        <v>MQ-086</v>
      </c>
      <c r="C94" s="374" t="str">
        <f>'Cantidades de Obra'!D94</f>
        <v>12.01.04</v>
      </c>
      <c r="D94" s="375" t="str">
        <f>'Cantidades de Obra'!E94</f>
        <v>Sellos y silicona</v>
      </c>
      <c r="E94" s="375">
        <f>'Cantidades de Obra'!F94</f>
        <v>0</v>
      </c>
      <c r="F94" s="375">
        <f>'Cantidades de Obra'!G94</f>
        <v>0</v>
      </c>
      <c r="G94" s="376">
        <f>'Cantidades de Obra'!H94</f>
        <v>0</v>
      </c>
      <c r="H94" s="376" t="str">
        <f>'Cantidades de Obra'!I94</f>
        <v>ml</v>
      </c>
      <c r="I94" s="394">
        <f>'Cantidades de Obra'!J94</f>
        <v>0</v>
      </c>
      <c r="J94" s="394">
        <f>'Cantidades de Obra'!K94</f>
        <v>0</v>
      </c>
      <c r="K94" s="394">
        <f>'Cantidades de Obra'!L94</f>
        <v>0</v>
      </c>
      <c r="L94" s="394">
        <f>'Cantidades de Obra'!N94</f>
        <v>1</v>
      </c>
      <c r="M94" s="394">
        <f>'Cantidades de Obra'!O94</f>
        <v>1</v>
      </c>
      <c r="N94" s="394">
        <f>'Cantidades de Obra'!P94</f>
        <v>1</v>
      </c>
      <c r="O94" s="394">
        <f>'Cantidades de Obra'!Q94</f>
        <v>0</v>
      </c>
      <c r="P94" s="395">
        <f>'Cantidades de Obra'!R94</f>
        <v>0</v>
      </c>
      <c r="Q94" s="394">
        <f>'Cantidades de Obra'!S94</f>
        <v>0</v>
      </c>
      <c r="R94" s="394">
        <f>'Cantidades de Obra'!T94</f>
        <v>0</v>
      </c>
      <c r="S94" s="376" t="str">
        <f>'Cantidades de Obra'!U94</f>
        <v>ml</v>
      </c>
      <c r="T94" s="376">
        <f>'Cantidades de Obra'!G94</f>
        <v>0</v>
      </c>
      <c r="U94" s="375" t="s">
        <v>617</v>
      </c>
    </row>
    <row r="95" spans="1:21" s="271" customFormat="1" ht="15" customHeight="1" x14ac:dyDescent="0.25">
      <c r="A95" s="372" t="s">
        <v>703</v>
      </c>
      <c r="B95" s="373" t="str">
        <f>'Cantidades de Obra'!A95</f>
        <v>MQ-087</v>
      </c>
      <c r="C95" s="374" t="str">
        <f>'Cantidades de Obra'!D95</f>
        <v>13.01.01</v>
      </c>
      <c r="D95" s="375" t="str">
        <f>'Cantidades de Obra'!E95</f>
        <v>Tubería de agua fría</v>
      </c>
      <c r="E95" s="375">
        <f>'Cantidades de Obra'!F95</f>
        <v>0</v>
      </c>
      <c r="F95" s="375">
        <f>'Cantidades de Obra'!G95</f>
        <v>0</v>
      </c>
      <c r="G95" s="376">
        <f>'Cantidades de Obra'!H95</f>
        <v>0</v>
      </c>
      <c r="H95" s="376" t="str">
        <f>'Cantidades de Obra'!I95</f>
        <v>ml</v>
      </c>
      <c r="I95" s="394">
        <f>'Cantidades de Obra'!J95</f>
        <v>0</v>
      </c>
      <c r="J95" s="394">
        <f>'Cantidades de Obra'!K95</f>
        <v>0</v>
      </c>
      <c r="K95" s="394">
        <f>'Cantidades de Obra'!L95</f>
        <v>0</v>
      </c>
      <c r="L95" s="394">
        <f>'Cantidades de Obra'!N95</f>
        <v>1</v>
      </c>
      <c r="M95" s="394">
        <f>'Cantidades de Obra'!O95</f>
        <v>1</v>
      </c>
      <c r="N95" s="394">
        <f>'Cantidades de Obra'!P95</f>
        <v>1</v>
      </c>
      <c r="O95" s="394">
        <f>'Cantidades de Obra'!Q95</f>
        <v>0</v>
      </c>
      <c r="P95" s="395">
        <f>'Cantidades de Obra'!R95</f>
        <v>0</v>
      </c>
      <c r="Q95" s="394">
        <f>'Cantidades de Obra'!S95</f>
        <v>0</v>
      </c>
      <c r="R95" s="394">
        <f>'Cantidades de Obra'!T95</f>
        <v>0</v>
      </c>
      <c r="S95" s="376" t="str">
        <f>'Cantidades de Obra'!U95</f>
        <v>ml</v>
      </c>
      <c r="T95" s="376">
        <f>'Cantidades de Obra'!G95</f>
        <v>0</v>
      </c>
      <c r="U95" s="375" t="s">
        <v>617</v>
      </c>
    </row>
    <row r="96" spans="1:21" s="271" customFormat="1" ht="15" customHeight="1" x14ac:dyDescent="0.25">
      <c r="A96" s="372" t="s">
        <v>704</v>
      </c>
      <c r="B96" s="373" t="str">
        <f>'Cantidades de Obra'!A96</f>
        <v>MQ-088</v>
      </c>
      <c r="C96" s="374" t="str">
        <f>'Cantidades de Obra'!D96</f>
        <v>13.01.02</v>
      </c>
      <c r="D96" s="375" t="str">
        <f>'Cantidades de Obra'!E96</f>
        <v>Tubería de agua caliente</v>
      </c>
      <c r="E96" s="375">
        <f>'Cantidades de Obra'!F96</f>
        <v>0</v>
      </c>
      <c r="F96" s="375">
        <f>'Cantidades de Obra'!G96</f>
        <v>0</v>
      </c>
      <c r="G96" s="376">
        <f>'Cantidades de Obra'!H96</f>
        <v>0</v>
      </c>
      <c r="H96" s="376" t="str">
        <f>'Cantidades de Obra'!I96</f>
        <v>ml</v>
      </c>
      <c r="I96" s="394">
        <f>'Cantidades de Obra'!J96</f>
        <v>0</v>
      </c>
      <c r="J96" s="394">
        <f>'Cantidades de Obra'!K96</f>
        <v>0</v>
      </c>
      <c r="K96" s="394">
        <f>'Cantidades de Obra'!L96</f>
        <v>0</v>
      </c>
      <c r="L96" s="394">
        <f>'Cantidades de Obra'!N96</f>
        <v>1</v>
      </c>
      <c r="M96" s="394">
        <f>'Cantidades de Obra'!O96</f>
        <v>1</v>
      </c>
      <c r="N96" s="394">
        <f>'Cantidades de Obra'!P96</f>
        <v>1</v>
      </c>
      <c r="O96" s="394">
        <f>'Cantidades de Obra'!Q96</f>
        <v>0</v>
      </c>
      <c r="P96" s="395">
        <f>'Cantidades de Obra'!R96</f>
        <v>0</v>
      </c>
      <c r="Q96" s="394">
        <f>'Cantidades de Obra'!S96</f>
        <v>0</v>
      </c>
      <c r="R96" s="394">
        <f>'Cantidades de Obra'!T96</f>
        <v>0</v>
      </c>
      <c r="S96" s="376" t="str">
        <f>'Cantidades de Obra'!U96</f>
        <v>ml</v>
      </c>
      <c r="T96" s="376">
        <f>'Cantidades de Obra'!G96</f>
        <v>0</v>
      </c>
      <c r="U96" s="375" t="s">
        <v>617</v>
      </c>
    </row>
    <row r="97" spans="1:21" s="271" customFormat="1" ht="15" customHeight="1" x14ac:dyDescent="0.25">
      <c r="A97" s="372" t="s">
        <v>705</v>
      </c>
      <c r="B97" s="373" t="str">
        <f>'Cantidades de Obra'!A97</f>
        <v>MQ-089</v>
      </c>
      <c r="C97" s="374" t="str">
        <f>'Cantidades de Obra'!D97</f>
        <v>13.01.03</v>
      </c>
      <c r="D97" s="375" t="str">
        <f>'Cantidades de Obra'!E97</f>
        <v>Válvulas y accesorios</v>
      </c>
      <c r="E97" s="375">
        <f>'Cantidades de Obra'!F97</f>
        <v>0</v>
      </c>
      <c r="F97" s="375">
        <f>'Cantidades de Obra'!G97</f>
        <v>0</v>
      </c>
      <c r="G97" s="376">
        <f>'Cantidades de Obra'!H97</f>
        <v>0</v>
      </c>
      <c r="H97" s="376" t="str">
        <f>'Cantidades de Obra'!I97</f>
        <v>und</v>
      </c>
      <c r="I97" s="394">
        <f>'Cantidades de Obra'!J97</f>
        <v>0</v>
      </c>
      <c r="J97" s="394">
        <f>'Cantidades de Obra'!K97</f>
        <v>0</v>
      </c>
      <c r="K97" s="394">
        <f>'Cantidades de Obra'!L97</f>
        <v>0</v>
      </c>
      <c r="L97" s="394">
        <f>'Cantidades de Obra'!N97</f>
        <v>1</v>
      </c>
      <c r="M97" s="394">
        <f>'Cantidades de Obra'!O97</f>
        <v>1</v>
      </c>
      <c r="N97" s="394">
        <f>'Cantidades de Obra'!P97</f>
        <v>1</v>
      </c>
      <c r="O97" s="394">
        <f>'Cantidades de Obra'!Q97</f>
        <v>0</v>
      </c>
      <c r="P97" s="395">
        <f>'Cantidades de Obra'!R97</f>
        <v>0</v>
      </c>
      <c r="Q97" s="394">
        <f>'Cantidades de Obra'!S97</f>
        <v>1</v>
      </c>
      <c r="R97" s="394">
        <f>'Cantidades de Obra'!T97</f>
        <v>1</v>
      </c>
      <c r="S97" s="376" t="str">
        <f>'Cantidades de Obra'!U97</f>
        <v>und</v>
      </c>
      <c r="T97" s="376">
        <f>'Cantidades de Obra'!G97</f>
        <v>0</v>
      </c>
      <c r="U97" s="375" t="s">
        <v>617</v>
      </c>
    </row>
    <row r="98" spans="1:21" s="271" customFormat="1" ht="15" customHeight="1" x14ac:dyDescent="0.25">
      <c r="A98" s="372" t="s">
        <v>706</v>
      </c>
      <c r="B98" s="373" t="str">
        <f>'Cantidades de Obra'!A98</f>
        <v>MQ-090</v>
      </c>
      <c r="C98" s="374" t="str">
        <f>'Cantidades de Obra'!D98</f>
        <v>13.02.01</v>
      </c>
      <c r="D98" s="375" t="str">
        <f>'Cantidades de Obra'!E98</f>
        <v>Tubería sanitaria</v>
      </c>
      <c r="E98" s="375">
        <f>'Cantidades de Obra'!F98</f>
        <v>0</v>
      </c>
      <c r="F98" s="375">
        <f>'Cantidades de Obra'!G98</f>
        <v>0</v>
      </c>
      <c r="G98" s="376">
        <f>'Cantidades de Obra'!H98</f>
        <v>0</v>
      </c>
      <c r="H98" s="376" t="str">
        <f>'Cantidades de Obra'!I98</f>
        <v>ml</v>
      </c>
      <c r="I98" s="394">
        <f>'Cantidades de Obra'!J98</f>
        <v>0</v>
      </c>
      <c r="J98" s="394">
        <f>'Cantidades de Obra'!K98</f>
        <v>0</v>
      </c>
      <c r="K98" s="394">
        <f>'Cantidades de Obra'!L98</f>
        <v>0</v>
      </c>
      <c r="L98" s="394">
        <f>'Cantidades de Obra'!N98</f>
        <v>1</v>
      </c>
      <c r="M98" s="394">
        <f>'Cantidades de Obra'!O98</f>
        <v>1</v>
      </c>
      <c r="N98" s="394">
        <f>'Cantidades de Obra'!P98</f>
        <v>1</v>
      </c>
      <c r="O98" s="394">
        <f>'Cantidades de Obra'!Q98</f>
        <v>0</v>
      </c>
      <c r="P98" s="395">
        <f>'Cantidades de Obra'!R98</f>
        <v>0</v>
      </c>
      <c r="Q98" s="394">
        <f>'Cantidades de Obra'!S98</f>
        <v>0</v>
      </c>
      <c r="R98" s="394">
        <f>'Cantidades de Obra'!T98</f>
        <v>0</v>
      </c>
      <c r="S98" s="376" t="str">
        <f>'Cantidades de Obra'!U98</f>
        <v>ml</v>
      </c>
      <c r="T98" s="376">
        <f>'Cantidades de Obra'!G98</f>
        <v>0</v>
      </c>
      <c r="U98" s="375" t="s">
        <v>617</v>
      </c>
    </row>
    <row r="99" spans="1:21" s="271" customFormat="1" ht="15" customHeight="1" x14ac:dyDescent="0.25">
      <c r="A99" s="372" t="s">
        <v>707</v>
      </c>
      <c r="B99" s="373" t="str">
        <f>'Cantidades de Obra'!A99</f>
        <v>MQ-091</v>
      </c>
      <c r="C99" s="374" t="str">
        <f>'Cantidades de Obra'!D99</f>
        <v>13.02.02</v>
      </c>
      <c r="D99" s="375" t="str">
        <f>'Cantidades de Obra'!E99</f>
        <v>Tubería de aguas lluvias</v>
      </c>
      <c r="E99" s="375">
        <f>'Cantidades de Obra'!F99</f>
        <v>0</v>
      </c>
      <c r="F99" s="375">
        <f>'Cantidades de Obra'!G99</f>
        <v>0</v>
      </c>
      <c r="G99" s="376">
        <f>'Cantidades de Obra'!H99</f>
        <v>0</v>
      </c>
      <c r="H99" s="376" t="str">
        <f>'Cantidades de Obra'!I99</f>
        <v>ml</v>
      </c>
      <c r="I99" s="394">
        <f>'Cantidades de Obra'!J99</f>
        <v>0</v>
      </c>
      <c r="J99" s="394">
        <f>'Cantidades de Obra'!K99</f>
        <v>0</v>
      </c>
      <c r="K99" s="394">
        <f>'Cantidades de Obra'!L99</f>
        <v>0</v>
      </c>
      <c r="L99" s="394">
        <f>'Cantidades de Obra'!N99</f>
        <v>1</v>
      </c>
      <c r="M99" s="394">
        <f>'Cantidades de Obra'!O99</f>
        <v>1</v>
      </c>
      <c r="N99" s="394">
        <f>'Cantidades de Obra'!P99</f>
        <v>1</v>
      </c>
      <c r="O99" s="394">
        <f>'Cantidades de Obra'!Q99</f>
        <v>0</v>
      </c>
      <c r="P99" s="395">
        <f>'Cantidades de Obra'!R99</f>
        <v>0</v>
      </c>
      <c r="Q99" s="394">
        <f>'Cantidades de Obra'!S99</f>
        <v>0</v>
      </c>
      <c r="R99" s="394">
        <f>'Cantidades de Obra'!T99</f>
        <v>0</v>
      </c>
      <c r="S99" s="376" t="str">
        <f>'Cantidades de Obra'!U99</f>
        <v>ml</v>
      </c>
      <c r="T99" s="376">
        <f>'Cantidades de Obra'!G99</f>
        <v>0</v>
      </c>
      <c r="U99" s="375" t="s">
        <v>617</v>
      </c>
    </row>
    <row r="100" spans="1:21" s="271" customFormat="1" ht="15" customHeight="1" x14ac:dyDescent="0.25">
      <c r="A100" s="372" t="s">
        <v>708</v>
      </c>
      <c r="B100" s="373" t="str">
        <f>'Cantidades de Obra'!A100</f>
        <v>MQ-092</v>
      </c>
      <c r="C100" s="374" t="str">
        <f>'Cantidades de Obra'!D100</f>
        <v>13.02.03</v>
      </c>
      <c r="D100" s="375" t="str">
        <f>'Cantidades de Obra'!E100</f>
        <v>Cajas de inspección</v>
      </c>
      <c r="E100" s="375">
        <f>'Cantidades de Obra'!F100</f>
        <v>0</v>
      </c>
      <c r="F100" s="375">
        <f>'Cantidades de Obra'!G100</f>
        <v>0</v>
      </c>
      <c r="G100" s="376">
        <f>'Cantidades de Obra'!H100</f>
        <v>0</v>
      </c>
      <c r="H100" s="376" t="str">
        <f>'Cantidades de Obra'!I100</f>
        <v>und</v>
      </c>
      <c r="I100" s="394">
        <f>'Cantidades de Obra'!J100</f>
        <v>0</v>
      </c>
      <c r="J100" s="394">
        <f>'Cantidades de Obra'!K100</f>
        <v>0</v>
      </c>
      <c r="K100" s="394">
        <f>'Cantidades de Obra'!L100</f>
        <v>0</v>
      </c>
      <c r="L100" s="394">
        <f>'Cantidades de Obra'!N100</f>
        <v>1</v>
      </c>
      <c r="M100" s="394">
        <f>'Cantidades de Obra'!O100</f>
        <v>1</v>
      </c>
      <c r="N100" s="394">
        <f>'Cantidades de Obra'!P100</f>
        <v>1</v>
      </c>
      <c r="O100" s="394">
        <f>'Cantidades de Obra'!Q100</f>
        <v>0</v>
      </c>
      <c r="P100" s="395">
        <f>'Cantidades de Obra'!R100</f>
        <v>0</v>
      </c>
      <c r="Q100" s="394">
        <f>'Cantidades de Obra'!S100</f>
        <v>1</v>
      </c>
      <c r="R100" s="394">
        <f>'Cantidades de Obra'!T100</f>
        <v>1</v>
      </c>
      <c r="S100" s="376" t="str">
        <f>'Cantidades de Obra'!U100</f>
        <v>und</v>
      </c>
      <c r="T100" s="376">
        <f>'Cantidades de Obra'!G100</f>
        <v>0</v>
      </c>
      <c r="U100" s="375" t="s">
        <v>617</v>
      </c>
    </row>
    <row r="101" spans="1:21" s="271" customFormat="1" ht="15" customHeight="1" x14ac:dyDescent="0.25">
      <c r="A101" s="372" t="s">
        <v>709</v>
      </c>
      <c r="B101" s="373" t="str">
        <f>'Cantidades de Obra'!A101</f>
        <v>MQ-093</v>
      </c>
      <c r="C101" s="374" t="str">
        <f>'Cantidades de Obra'!D101</f>
        <v>13.03.01</v>
      </c>
      <c r="D101" s="375" t="str">
        <f>'Cantidades de Obra'!E101</f>
        <v>Aparatos sanitarios</v>
      </c>
      <c r="E101" s="375">
        <f>'Cantidades de Obra'!F101</f>
        <v>0</v>
      </c>
      <c r="F101" s="375">
        <f>'Cantidades de Obra'!G101</f>
        <v>0</v>
      </c>
      <c r="G101" s="376">
        <f>'Cantidades de Obra'!H101</f>
        <v>0</v>
      </c>
      <c r="H101" s="376" t="str">
        <f>'Cantidades de Obra'!I101</f>
        <v>und</v>
      </c>
      <c r="I101" s="394">
        <f>'Cantidades de Obra'!J101</f>
        <v>0</v>
      </c>
      <c r="J101" s="394">
        <f>'Cantidades de Obra'!K101</f>
        <v>0</v>
      </c>
      <c r="K101" s="394">
        <f>'Cantidades de Obra'!L101</f>
        <v>0</v>
      </c>
      <c r="L101" s="394">
        <f>'Cantidades de Obra'!N101</f>
        <v>1</v>
      </c>
      <c r="M101" s="394">
        <f>'Cantidades de Obra'!O101</f>
        <v>1</v>
      </c>
      <c r="N101" s="394">
        <f>'Cantidades de Obra'!P101</f>
        <v>1</v>
      </c>
      <c r="O101" s="394">
        <f>'Cantidades de Obra'!Q101</f>
        <v>0</v>
      </c>
      <c r="P101" s="395">
        <f>'Cantidades de Obra'!R101</f>
        <v>0</v>
      </c>
      <c r="Q101" s="394">
        <f>'Cantidades de Obra'!S101</f>
        <v>1</v>
      </c>
      <c r="R101" s="394">
        <f>'Cantidades de Obra'!T101</f>
        <v>1</v>
      </c>
      <c r="S101" s="376" t="str">
        <f>'Cantidades de Obra'!U101</f>
        <v>und</v>
      </c>
      <c r="T101" s="376">
        <f>'Cantidades de Obra'!G101</f>
        <v>0</v>
      </c>
      <c r="U101" s="375" t="s">
        <v>617</v>
      </c>
    </row>
    <row r="102" spans="1:21" s="271" customFormat="1" ht="15" customHeight="1" x14ac:dyDescent="0.25">
      <c r="A102" s="372" t="s">
        <v>710</v>
      </c>
      <c r="B102" s="373" t="str">
        <f>'Cantidades de Obra'!A102</f>
        <v>MQ-094</v>
      </c>
      <c r="C102" s="374" t="str">
        <f>'Cantidades de Obra'!D102</f>
        <v>13.03.02</v>
      </c>
      <c r="D102" s="375" t="str">
        <f>'Cantidades de Obra'!E102</f>
        <v>Lavamanos</v>
      </c>
      <c r="E102" s="375">
        <f>'Cantidades de Obra'!F102</f>
        <v>0</v>
      </c>
      <c r="F102" s="375">
        <f>'Cantidades de Obra'!G102</f>
        <v>0</v>
      </c>
      <c r="G102" s="376">
        <f>'Cantidades de Obra'!H102</f>
        <v>0</v>
      </c>
      <c r="H102" s="376" t="str">
        <f>'Cantidades de Obra'!I102</f>
        <v>und</v>
      </c>
      <c r="I102" s="394">
        <f>'Cantidades de Obra'!J102</f>
        <v>0</v>
      </c>
      <c r="J102" s="394">
        <f>'Cantidades de Obra'!K102</f>
        <v>0</v>
      </c>
      <c r="K102" s="394">
        <f>'Cantidades de Obra'!L102</f>
        <v>0</v>
      </c>
      <c r="L102" s="394">
        <f>'Cantidades de Obra'!N102</f>
        <v>1</v>
      </c>
      <c r="M102" s="394">
        <f>'Cantidades de Obra'!O102</f>
        <v>1</v>
      </c>
      <c r="N102" s="394">
        <f>'Cantidades de Obra'!P102</f>
        <v>1</v>
      </c>
      <c r="O102" s="394">
        <f>'Cantidades de Obra'!Q102</f>
        <v>0</v>
      </c>
      <c r="P102" s="395">
        <f>'Cantidades de Obra'!R102</f>
        <v>0</v>
      </c>
      <c r="Q102" s="394">
        <f>'Cantidades de Obra'!S102</f>
        <v>1</v>
      </c>
      <c r="R102" s="394">
        <f>'Cantidades de Obra'!T102</f>
        <v>1</v>
      </c>
      <c r="S102" s="376" t="str">
        <f>'Cantidades de Obra'!U102</f>
        <v>und</v>
      </c>
      <c r="T102" s="376">
        <f>'Cantidades de Obra'!G102</f>
        <v>0</v>
      </c>
      <c r="U102" s="375" t="s">
        <v>617</v>
      </c>
    </row>
    <row r="103" spans="1:21" s="271" customFormat="1" ht="15" customHeight="1" x14ac:dyDescent="0.25">
      <c r="A103" s="372" t="s">
        <v>711</v>
      </c>
      <c r="B103" s="373" t="str">
        <f>'Cantidades de Obra'!A103</f>
        <v>MQ-095</v>
      </c>
      <c r="C103" s="374" t="str">
        <f>'Cantidades de Obra'!D103</f>
        <v>13.03.03</v>
      </c>
      <c r="D103" s="375" t="str">
        <f>'Cantidades de Obra'!E103</f>
        <v>Griferías</v>
      </c>
      <c r="E103" s="375">
        <f>'Cantidades de Obra'!F103</f>
        <v>0</v>
      </c>
      <c r="F103" s="375">
        <f>'Cantidades de Obra'!G103</f>
        <v>0</v>
      </c>
      <c r="G103" s="376">
        <f>'Cantidades de Obra'!H103</f>
        <v>0</v>
      </c>
      <c r="H103" s="376" t="str">
        <f>'Cantidades de Obra'!I103</f>
        <v>und</v>
      </c>
      <c r="I103" s="394">
        <f>'Cantidades de Obra'!J103</f>
        <v>0</v>
      </c>
      <c r="J103" s="394">
        <f>'Cantidades de Obra'!K103</f>
        <v>0</v>
      </c>
      <c r="K103" s="394">
        <f>'Cantidades de Obra'!L103</f>
        <v>0</v>
      </c>
      <c r="L103" s="394">
        <f>'Cantidades de Obra'!N103</f>
        <v>1</v>
      </c>
      <c r="M103" s="394">
        <f>'Cantidades de Obra'!O103</f>
        <v>1</v>
      </c>
      <c r="N103" s="394">
        <f>'Cantidades de Obra'!P103</f>
        <v>1</v>
      </c>
      <c r="O103" s="394">
        <f>'Cantidades de Obra'!Q103</f>
        <v>0</v>
      </c>
      <c r="P103" s="395">
        <f>'Cantidades de Obra'!R103</f>
        <v>0</v>
      </c>
      <c r="Q103" s="394">
        <f>'Cantidades de Obra'!S103</f>
        <v>1</v>
      </c>
      <c r="R103" s="394">
        <f>'Cantidades de Obra'!T103</f>
        <v>1</v>
      </c>
      <c r="S103" s="376" t="str">
        <f>'Cantidades de Obra'!U103</f>
        <v>und</v>
      </c>
      <c r="T103" s="376">
        <f>'Cantidades de Obra'!G103</f>
        <v>0</v>
      </c>
      <c r="U103" s="375" t="s">
        <v>617</v>
      </c>
    </row>
    <row r="104" spans="1:21" s="271" customFormat="1" ht="15" customHeight="1" x14ac:dyDescent="0.25">
      <c r="A104" s="372" t="s">
        <v>712</v>
      </c>
      <c r="B104" s="373" t="str">
        <f>'Cantidades de Obra'!A104</f>
        <v>MQ-096</v>
      </c>
      <c r="C104" s="374" t="str">
        <f>'Cantidades de Obra'!D104</f>
        <v>13.03.04</v>
      </c>
      <c r="D104" s="375" t="str">
        <f>'Cantidades de Obra'!E104</f>
        <v>Duchas</v>
      </c>
      <c r="E104" s="375">
        <f>'Cantidades de Obra'!F104</f>
        <v>0</v>
      </c>
      <c r="F104" s="375">
        <f>'Cantidades de Obra'!G104</f>
        <v>0</v>
      </c>
      <c r="G104" s="376">
        <f>'Cantidades de Obra'!H104</f>
        <v>0</v>
      </c>
      <c r="H104" s="376" t="str">
        <f>'Cantidades de Obra'!I104</f>
        <v>und</v>
      </c>
      <c r="I104" s="394">
        <f>'Cantidades de Obra'!J104</f>
        <v>0</v>
      </c>
      <c r="J104" s="394">
        <f>'Cantidades de Obra'!K104</f>
        <v>0</v>
      </c>
      <c r="K104" s="394">
        <f>'Cantidades de Obra'!L104</f>
        <v>0</v>
      </c>
      <c r="L104" s="394">
        <f>'Cantidades de Obra'!N104</f>
        <v>1</v>
      </c>
      <c r="M104" s="394">
        <f>'Cantidades de Obra'!O104</f>
        <v>1</v>
      </c>
      <c r="N104" s="394">
        <f>'Cantidades de Obra'!P104</f>
        <v>1</v>
      </c>
      <c r="O104" s="394">
        <f>'Cantidades de Obra'!Q104</f>
        <v>0</v>
      </c>
      <c r="P104" s="395">
        <f>'Cantidades de Obra'!R104</f>
        <v>0</v>
      </c>
      <c r="Q104" s="394">
        <f>'Cantidades de Obra'!S104</f>
        <v>1</v>
      </c>
      <c r="R104" s="394">
        <f>'Cantidades de Obra'!T104</f>
        <v>1</v>
      </c>
      <c r="S104" s="376" t="str">
        <f>'Cantidades de Obra'!U104</f>
        <v>und</v>
      </c>
      <c r="T104" s="376">
        <f>'Cantidades de Obra'!G104</f>
        <v>0</v>
      </c>
      <c r="U104" s="375" t="s">
        <v>617</v>
      </c>
    </row>
    <row r="105" spans="1:21" s="271" customFormat="1" ht="15" customHeight="1" x14ac:dyDescent="0.25">
      <c r="A105" s="372" t="s">
        <v>713</v>
      </c>
      <c r="B105" s="373" t="str">
        <f>'Cantidades de Obra'!A105</f>
        <v>MQ-097</v>
      </c>
      <c r="C105" s="374" t="str">
        <f>'Cantidades de Obra'!D105</f>
        <v>13.04.01</v>
      </c>
      <c r="D105" s="375" t="str">
        <f>'Cantidades de Obra'!E105</f>
        <v>Pruebas hidráulicas y de estanqueidad</v>
      </c>
      <c r="E105" s="375">
        <f>'Cantidades de Obra'!F105</f>
        <v>0</v>
      </c>
      <c r="F105" s="375">
        <f>'Cantidades de Obra'!G105</f>
        <v>0</v>
      </c>
      <c r="G105" s="376">
        <f>'Cantidades de Obra'!H105</f>
        <v>0</v>
      </c>
      <c r="H105" s="376" t="str">
        <f>'Cantidades de Obra'!I105</f>
        <v>gl</v>
      </c>
      <c r="I105" s="394">
        <f>'Cantidades de Obra'!J105</f>
        <v>0</v>
      </c>
      <c r="J105" s="394">
        <f>'Cantidades de Obra'!K105</f>
        <v>0</v>
      </c>
      <c r="K105" s="394">
        <f>'Cantidades de Obra'!L105</f>
        <v>0</v>
      </c>
      <c r="L105" s="394">
        <f>'Cantidades de Obra'!N105</f>
        <v>1</v>
      </c>
      <c r="M105" s="394">
        <f>'Cantidades de Obra'!O105</f>
        <v>1</v>
      </c>
      <c r="N105" s="394">
        <f>'Cantidades de Obra'!P105</f>
        <v>1</v>
      </c>
      <c r="O105" s="394">
        <f>'Cantidades de Obra'!Q105</f>
        <v>0</v>
      </c>
      <c r="P105" s="395">
        <f>'Cantidades de Obra'!R105</f>
        <v>0</v>
      </c>
      <c r="Q105" s="394">
        <f>'Cantidades de Obra'!S105</f>
        <v>0</v>
      </c>
      <c r="R105" s="394">
        <f>'Cantidades de Obra'!T105</f>
        <v>0</v>
      </c>
      <c r="S105" s="376" t="str">
        <f>'Cantidades de Obra'!U105</f>
        <v>gl</v>
      </c>
      <c r="T105" s="376">
        <f>'Cantidades de Obra'!G105</f>
        <v>0</v>
      </c>
      <c r="U105" s="375" t="s">
        <v>617</v>
      </c>
    </row>
    <row r="106" spans="1:21" s="271" customFormat="1" ht="15" customHeight="1" x14ac:dyDescent="0.25">
      <c r="A106" s="372" t="s">
        <v>714</v>
      </c>
      <c r="B106" s="373" t="str">
        <f>'Cantidades de Obra'!A106</f>
        <v>MQ-098</v>
      </c>
      <c r="C106" s="374" t="str">
        <f>'Cantidades de Obra'!D106</f>
        <v>14.01.01</v>
      </c>
      <c r="D106" s="375" t="str">
        <f>'Cantidades de Obra'!E106</f>
        <v>Tubería/conduit eléctrica</v>
      </c>
      <c r="E106" s="375">
        <f>'Cantidades de Obra'!F106</f>
        <v>0</v>
      </c>
      <c r="F106" s="375">
        <f>'Cantidades de Obra'!G106</f>
        <v>0</v>
      </c>
      <c r="G106" s="376">
        <f>'Cantidades de Obra'!H106</f>
        <v>0</v>
      </c>
      <c r="H106" s="376" t="str">
        <f>'Cantidades de Obra'!I106</f>
        <v>ml</v>
      </c>
      <c r="I106" s="394">
        <f>'Cantidades de Obra'!J106</f>
        <v>0</v>
      </c>
      <c r="J106" s="394">
        <f>'Cantidades de Obra'!K106</f>
        <v>0</v>
      </c>
      <c r="K106" s="394">
        <f>'Cantidades de Obra'!L106</f>
        <v>0</v>
      </c>
      <c r="L106" s="394">
        <f>'Cantidades de Obra'!N106</f>
        <v>1</v>
      </c>
      <c r="M106" s="394">
        <f>'Cantidades de Obra'!O106</f>
        <v>1</v>
      </c>
      <c r="N106" s="394">
        <f>'Cantidades de Obra'!P106</f>
        <v>1</v>
      </c>
      <c r="O106" s="394">
        <f>'Cantidades de Obra'!Q106</f>
        <v>0</v>
      </c>
      <c r="P106" s="395">
        <f>'Cantidades de Obra'!R106</f>
        <v>0</v>
      </c>
      <c r="Q106" s="394">
        <f>'Cantidades de Obra'!S106</f>
        <v>0</v>
      </c>
      <c r="R106" s="394">
        <f>'Cantidades de Obra'!T106</f>
        <v>0</v>
      </c>
      <c r="S106" s="376" t="str">
        <f>'Cantidades de Obra'!U106</f>
        <v>ml</v>
      </c>
      <c r="T106" s="376">
        <f>'Cantidades de Obra'!G106</f>
        <v>0</v>
      </c>
      <c r="U106" s="375" t="s">
        <v>617</v>
      </c>
    </row>
    <row r="107" spans="1:21" s="271" customFormat="1" ht="15" customHeight="1" x14ac:dyDescent="0.25">
      <c r="A107" s="372" t="s">
        <v>715</v>
      </c>
      <c r="B107" s="373" t="str">
        <f>'Cantidades de Obra'!A107</f>
        <v>MQ-099</v>
      </c>
      <c r="C107" s="374" t="str">
        <f>'Cantidades de Obra'!D107</f>
        <v>14.01.02</v>
      </c>
      <c r="D107" s="375" t="str">
        <f>'Cantidades de Obra'!E107</f>
        <v>Bandejas portacables</v>
      </c>
      <c r="E107" s="375">
        <f>'Cantidades de Obra'!F107</f>
        <v>0</v>
      </c>
      <c r="F107" s="375">
        <f>'Cantidades de Obra'!G107</f>
        <v>0</v>
      </c>
      <c r="G107" s="376">
        <f>'Cantidades de Obra'!H107</f>
        <v>0</v>
      </c>
      <c r="H107" s="376" t="str">
        <f>'Cantidades de Obra'!I107</f>
        <v>ml</v>
      </c>
      <c r="I107" s="394">
        <f>'Cantidades de Obra'!J107</f>
        <v>0</v>
      </c>
      <c r="J107" s="394">
        <f>'Cantidades de Obra'!K107</f>
        <v>0</v>
      </c>
      <c r="K107" s="394">
        <f>'Cantidades de Obra'!L107</f>
        <v>0</v>
      </c>
      <c r="L107" s="394">
        <f>'Cantidades de Obra'!N107</f>
        <v>1</v>
      </c>
      <c r="M107" s="394">
        <f>'Cantidades de Obra'!O107</f>
        <v>1</v>
      </c>
      <c r="N107" s="394">
        <f>'Cantidades de Obra'!P107</f>
        <v>1</v>
      </c>
      <c r="O107" s="394">
        <f>'Cantidades de Obra'!Q107</f>
        <v>0</v>
      </c>
      <c r="P107" s="395">
        <f>'Cantidades de Obra'!R107</f>
        <v>0</v>
      </c>
      <c r="Q107" s="394">
        <f>'Cantidades de Obra'!S107</f>
        <v>0</v>
      </c>
      <c r="R107" s="394">
        <f>'Cantidades de Obra'!T107</f>
        <v>0</v>
      </c>
      <c r="S107" s="376" t="str">
        <f>'Cantidades de Obra'!U107</f>
        <v>ml</v>
      </c>
      <c r="T107" s="376">
        <f>'Cantidades de Obra'!G107</f>
        <v>0</v>
      </c>
      <c r="U107" s="375" t="s">
        <v>617</v>
      </c>
    </row>
    <row r="108" spans="1:21" s="271" customFormat="1" ht="15" customHeight="1" x14ac:dyDescent="0.25">
      <c r="A108" s="372" t="s">
        <v>716</v>
      </c>
      <c r="B108" s="373" t="str">
        <f>'Cantidades de Obra'!A108</f>
        <v>MQ-100</v>
      </c>
      <c r="C108" s="374" t="str">
        <f>'Cantidades de Obra'!D108</f>
        <v>14.01.03</v>
      </c>
      <c r="D108" s="375" t="str">
        <f>'Cantidades de Obra'!E108</f>
        <v>Cajas eléctricas</v>
      </c>
      <c r="E108" s="375">
        <f>'Cantidades de Obra'!F108</f>
        <v>0</v>
      </c>
      <c r="F108" s="375">
        <f>'Cantidades de Obra'!G108</f>
        <v>0</v>
      </c>
      <c r="G108" s="376">
        <f>'Cantidades de Obra'!H108</f>
        <v>0</v>
      </c>
      <c r="H108" s="376" t="str">
        <f>'Cantidades de Obra'!I108</f>
        <v>und</v>
      </c>
      <c r="I108" s="394">
        <f>'Cantidades de Obra'!J108</f>
        <v>0</v>
      </c>
      <c r="J108" s="394">
        <f>'Cantidades de Obra'!K108</f>
        <v>0</v>
      </c>
      <c r="K108" s="394">
        <f>'Cantidades de Obra'!L108</f>
        <v>0</v>
      </c>
      <c r="L108" s="394">
        <f>'Cantidades de Obra'!N108</f>
        <v>1</v>
      </c>
      <c r="M108" s="394">
        <f>'Cantidades de Obra'!O108</f>
        <v>1</v>
      </c>
      <c r="N108" s="394">
        <f>'Cantidades de Obra'!P108</f>
        <v>1</v>
      </c>
      <c r="O108" s="394">
        <f>'Cantidades de Obra'!Q108</f>
        <v>0</v>
      </c>
      <c r="P108" s="395">
        <f>'Cantidades de Obra'!R108</f>
        <v>0</v>
      </c>
      <c r="Q108" s="394">
        <f>'Cantidades de Obra'!S108</f>
        <v>1</v>
      </c>
      <c r="R108" s="394">
        <f>'Cantidades de Obra'!T108</f>
        <v>1</v>
      </c>
      <c r="S108" s="376" t="str">
        <f>'Cantidades de Obra'!U108</f>
        <v>und</v>
      </c>
      <c r="T108" s="376">
        <f>'Cantidades de Obra'!G108</f>
        <v>0</v>
      </c>
      <c r="U108" s="375" t="s">
        <v>617</v>
      </c>
    </row>
    <row r="109" spans="1:21" s="271" customFormat="1" ht="15" customHeight="1" x14ac:dyDescent="0.25">
      <c r="A109" s="372" t="s">
        <v>717</v>
      </c>
      <c r="B109" s="373" t="str">
        <f>'Cantidades de Obra'!A109</f>
        <v>MQ-101</v>
      </c>
      <c r="C109" s="374" t="str">
        <f>'Cantidades de Obra'!D109</f>
        <v>14.02.01</v>
      </c>
      <c r="D109" s="375" t="str">
        <f>'Cantidades de Obra'!E109</f>
        <v>Cableado de fuerza</v>
      </c>
      <c r="E109" s="375">
        <f>'Cantidades de Obra'!F109</f>
        <v>0</v>
      </c>
      <c r="F109" s="375">
        <f>'Cantidades de Obra'!G109</f>
        <v>0</v>
      </c>
      <c r="G109" s="376">
        <f>'Cantidades de Obra'!H109</f>
        <v>0</v>
      </c>
      <c r="H109" s="376" t="str">
        <f>'Cantidades de Obra'!I109</f>
        <v>ml</v>
      </c>
      <c r="I109" s="394">
        <f>'Cantidades de Obra'!J109</f>
        <v>0</v>
      </c>
      <c r="J109" s="394">
        <f>'Cantidades de Obra'!K109</f>
        <v>0</v>
      </c>
      <c r="K109" s="394">
        <f>'Cantidades de Obra'!L109</f>
        <v>0</v>
      </c>
      <c r="L109" s="394">
        <f>'Cantidades de Obra'!N109</f>
        <v>1</v>
      </c>
      <c r="M109" s="394">
        <f>'Cantidades de Obra'!O109</f>
        <v>1</v>
      </c>
      <c r="N109" s="394">
        <f>'Cantidades de Obra'!P109</f>
        <v>1</v>
      </c>
      <c r="O109" s="394">
        <f>'Cantidades de Obra'!Q109</f>
        <v>0</v>
      </c>
      <c r="P109" s="395">
        <f>'Cantidades de Obra'!R109</f>
        <v>0</v>
      </c>
      <c r="Q109" s="394">
        <f>'Cantidades de Obra'!S109</f>
        <v>0</v>
      </c>
      <c r="R109" s="394">
        <f>'Cantidades de Obra'!T109</f>
        <v>0</v>
      </c>
      <c r="S109" s="376" t="str">
        <f>'Cantidades de Obra'!U109</f>
        <v>ml</v>
      </c>
      <c r="T109" s="376">
        <f>'Cantidades de Obra'!G109</f>
        <v>0</v>
      </c>
      <c r="U109" s="375" t="s">
        <v>617</v>
      </c>
    </row>
    <row r="110" spans="1:21" s="271" customFormat="1" ht="15" customHeight="1" x14ac:dyDescent="0.25">
      <c r="A110" s="372" t="s">
        <v>718</v>
      </c>
      <c r="B110" s="373" t="str">
        <f>'Cantidades de Obra'!A110</f>
        <v>MQ-102</v>
      </c>
      <c r="C110" s="374" t="str">
        <f>'Cantidades de Obra'!D110</f>
        <v>14.02.02</v>
      </c>
      <c r="D110" s="375" t="str">
        <f>'Cantidades de Obra'!E110</f>
        <v>Cableado de iluminación</v>
      </c>
      <c r="E110" s="375">
        <f>'Cantidades de Obra'!F110</f>
        <v>0</v>
      </c>
      <c r="F110" s="375">
        <f>'Cantidades de Obra'!G110</f>
        <v>0</v>
      </c>
      <c r="G110" s="376">
        <f>'Cantidades de Obra'!H110</f>
        <v>0</v>
      </c>
      <c r="H110" s="376" t="str">
        <f>'Cantidades de Obra'!I110</f>
        <v>ml</v>
      </c>
      <c r="I110" s="394">
        <f>'Cantidades de Obra'!J110</f>
        <v>0</v>
      </c>
      <c r="J110" s="394">
        <f>'Cantidades de Obra'!K110</f>
        <v>0</v>
      </c>
      <c r="K110" s="394">
        <f>'Cantidades de Obra'!L110</f>
        <v>0</v>
      </c>
      <c r="L110" s="394">
        <f>'Cantidades de Obra'!N110</f>
        <v>1</v>
      </c>
      <c r="M110" s="394">
        <f>'Cantidades de Obra'!O110</f>
        <v>1</v>
      </c>
      <c r="N110" s="394">
        <f>'Cantidades de Obra'!P110</f>
        <v>1</v>
      </c>
      <c r="O110" s="394">
        <f>'Cantidades de Obra'!Q110</f>
        <v>0</v>
      </c>
      <c r="P110" s="395">
        <f>'Cantidades de Obra'!R110</f>
        <v>0</v>
      </c>
      <c r="Q110" s="394">
        <f>'Cantidades de Obra'!S110</f>
        <v>0</v>
      </c>
      <c r="R110" s="394">
        <f>'Cantidades de Obra'!T110</f>
        <v>0</v>
      </c>
      <c r="S110" s="376" t="str">
        <f>'Cantidades de Obra'!U110</f>
        <v>ml</v>
      </c>
      <c r="T110" s="376">
        <f>'Cantidades de Obra'!G110</f>
        <v>0</v>
      </c>
      <c r="U110" s="375" t="s">
        <v>617</v>
      </c>
    </row>
    <row r="111" spans="1:21" s="271" customFormat="1" ht="15" customHeight="1" x14ac:dyDescent="0.25">
      <c r="A111" s="372" t="s">
        <v>719</v>
      </c>
      <c r="B111" s="373" t="str">
        <f>'Cantidades de Obra'!A111</f>
        <v>MQ-103</v>
      </c>
      <c r="C111" s="374" t="str">
        <f>'Cantidades de Obra'!D111</f>
        <v>14.02.03</v>
      </c>
      <c r="D111" s="375" t="str">
        <f>'Cantidades de Obra'!E111</f>
        <v>Tableros eléctricos</v>
      </c>
      <c r="E111" s="375">
        <f>'Cantidades de Obra'!F111</f>
        <v>0</v>
      </c>
      <c r="F111" s="375">
        <f>'Cantidades de Obra'!G111</f>
        <v>0</v>
      </c>
      <c r="G111" s="376">
        <f>'Cantidades de Obra'!H111</f>
        <v>0</v>
      </c>
      <c r="H111" s="376" t="str">
        <f>'Cantidades de Obra'!I111</f>
        <v>und</v>
      </c>
      <c r="I111" s="394">
        <f>'Cantidades de Obra'!J111</f>
        <v>0</v>
      </c>
      <c r="J111" s="394">
        <f>'Cantidades de Obra'!K111</f>
        <v>0</v>
      </c>
      <c r="K111" s="394">
        <f>'Cantidades de Obra'!L111</f>
        <v>0</v>
      </c>
      <c r="L111" s="394">
        <f>'Cantidades de Obra'!N111</f>
        <v>1</v>
      </c>
      <c r="M111" s="394">
        <f>'Cantidades de Obra'!O111</f>
        <v>1</v>
      </c>
      <c r="N111" s="394">
        <f>'Cantidades de Obra'!P111</f>
        <v>1</v>
      </c>
      <c r="O111" s="394">
        <f>'Cantidades de Obra'!Q111</f>
        <v>0</v>
      </c>
      <c r="P111" s="395">
        <f>'Cantidades de Obra'!R111</f>
        <v>0</v>
      </c>
      <c r="Q111" s="394">
        <f>'Cantidades de Obra'!S111</f>
        <v>1</v>
      </c>
      <c r="R111" s="394">
        <f>'Cantidades de Obra'!T111</f>
        <v>1</v>
      </c>
      <c r="S111" s="376" t="str">
        <f>'Cantidades de Obra'!U111</f>
        <v>und</v>
      </c>
      <c r="T111" s="376">
        <f>'Cantidades de Obra'!G111</f>
        <v>0</v>
      </c>
      <c r="U111" s="375" t="s">
        <v>617</v>
      </c>
    </row>
    <row r="112" spans="1:21" s="271" customFormat="1" ht="15" customHeight="1" x14ac:dyDescent="0.25">
      <c r="A112" s="372" t="s">
        <v>720</v>
      </c>
      <c r="B112" s="373" t="str">
        <f>'Cantidades de Obra'!A112</f>
        <v>MQ-104</v>
      </c>
      <c r="C112" s="374" t="str">
        <f>'Cantidades de Obra'!D112</f>
        <v>14.03.01</v>
      </c>
      <c r="D112" s="375" t="str">
        <f>'Cantidades de Obra'!E112</f>
        <v>Tomacorrientes</v>
      </c>
      <c r="E112" s="375">
        <f>'Cantidades de Obra'!F112</f>
        <v>0</v>
      </c>
      <c r="F112" s="375">
        <f>'Cantidades de Obra'!G112</f>
        <v>0</v>
      </c>
      <c r="G112" s="376">
        <f>'Cantidades de Obra'!H112</f>
        <v>0</v>
      </c>
      <c r="H112" s="376" t="str">
        <f>'Cantidades de Obra'!I112</f>
        <v>und</v>
      </c>
      <c r="I112" s="394">
        <f>'Cantidades de Obra'!J112</f>
        <v>0</v>
      </c>
      <c r="J112" s="394">
        <f>'Cantidades de Obra'!K112</f>
        <v>0</v>
      </c>
      <c r="K112" s="394">
        <f>'Cantidades de Obra'!L112</f>
        <v>0</v>
      </c>
      <c r="L112" s="394">
        <f>'Cantidades de Obra'!N112</f>
        <v>1</v>
      </c>
      <c r="M112" s="394">
        <f>'Cantidades de Obra'!O112</f>
        <v>1</v>
      </c>
      <c r="N112" s="394">
        <f>'Cantidades de Obra'!P112</f>
        <v>1</v>
      </c>
      <c r="O112" s="394">
        <f>'Cantidades de Obra'!Q112</f>
        <v>0</v>
      </c>
      <c r="P112" s="395">
        <f>'Cantidades de Obra'!R112</f>
        <v>0</v>
      </c>
      <c r="Q112" s="394">
        <f>'Cantidades de Obra'!S112</f>
        <v>1</v>
      </c>
      <c r="R112" s="394">
        <f>'Cantidades de Obra'!T112</f>
        <v>1</v>
      </c>
      <c r="S112" s="376" t="str">
        <f>'Cantidades de Obra'!U112</f>
        <v>und</v>
      </c>
      <c r="T112" s="376">
        <f>'Cantidades de Obra'!G112</f>
        <v>0</v>
      </c>
      <c r="U112" s="375" t="s">
        <v>617</v>
      </c>
    </row>
    <row r="113" spans="1:21" s="271" customFormat="1" ht="15" customHeight="1" x14ac:dyDescent="0.25">
      <c r="A113" s="372" t="s">
        <v>721</v>
      </c>
      <c r="B113" s="373" t="str">
        <f>'Cantidades de Obra'!A113</f>
        <v>MQ-105</v>
      </c>
      <c r="C113" s="374" t="str">
        <f>'Cantidades de Obra'!D113</f>
        <v>14.03.02</v>
      </c>
      <c r="D113" s="375" t="str">
        <f>'Cantidades de Obra'!E113</f>
        <v>Interruptores</v>
      </c>
      <c r="E113" s="375">
        <f>'Cantidades de Obra'!F113</f>
        <v>0</v>
      </c>
      <c r="F113" s="375">
        <f>'Cantidades de Obra'!G113</f>
        <v>0</v>
      </c>
      <c r="G113" s="376">
        <f>'Cantidades de Obra'!H113</f>
        <v>0</v>
      </c>
      <c r="H113" s="376" t="str">
        <f>'Cantidades de Obra'!I113</f>
        <v>und</v>
      </c>
      <c r="I113" s="394">
        <f>'Cantidades de Obra'!J113</f>
        <v>0</v>
      </c>
      <c r="J113" s="394">
        <f>'Cantidades de Obra'!K113</f>
        <v>0</v>
      </c>
      <c r="K113" s="394">
        <f>'Cantidades de Obra'!L113</f>
        <v>0</v>
      </c>
      <c r="L113" s="394">
        <f>'Cantidades de Obra'!N113</f>
        <v>1</v>
      </c>
      <c r="M113" s="394">
        <f>'Cantidades de Obra'!O113</f>
        <v>1</v>
      </c>
      <c r="N113" s="394">
        <f>'Cantidades de Obra'!P113</f>
        <v>1</v>
      </c>
      <c r="O113" s="394">
        <f>'Cantidades de Obra'!Q113</f>
        <v>0</v>
      </c>
      <c r="P113" s="395">
        <f>'Cantidades de Obra'!R113</f>
        <v>0</v>
      </c>
      <c r="Q113" s="394">
        <f>'Cantidades de Obra'!S113</f>
        <v>1</v>
      </c>
      <c r="R113" s="394">
        <f>'Cantidades de Obra'!T113</f>
        <v>1</v>
      </c>
      <c r="S113" s="376" t="str">
        <f>'Cantidades de Obra'!U113</f>
        <v>und</v>
      </c>
      <c r="T113" s="376">
        <f>'Cantidades de Obra'!G113</f>
        <v>0</v>
      </c>
      <c r="U113" s="375" t="s">
        <v>617</v>
      </c>
    </row>
    <row r="114" spans="1:21" s="271" customFormat="1" ht="15" customHeight="1" x14ac:dyDescent="0.25">
      <c r="A114" s="372" t="s">
        <v>722</v>
      </c>
      <c r="B114" s="373" t="str">
        <f>'Cantidades de Obra'!A114</f>
        <v>MQ-106</v>
      </c>
      <c r="C114" s="374" t="str">
        <f>'Cantidades de Obra'!D114</f>
        <v>14.03.03</v>
      </c>
      <c r="D114" s="375" t="str">
        <f>'Cantidades de Obra'!E114</f>
        <v>Luminarias</v>
      </c>
      <c r="E114" s="375">
        <f>'Cantidades de Obra'!F114</f>
        <v>0</v>
      </c>
      <c r="F114" s="375">
        <f>'Cantidades de Obra'!G114</f>
        <v>0</v>
      </c>
      <c r="G114" s="376">
        <f>'Cantidades de Obra'!H114</f>
        <v>0</v>
      </c>
      <c r="H114" s="376" t="str">
        <f>'Cantidades de Obra'!I114</f>
        <v>und</v>
      </c>
      <c r="I114" s="394">
        <f>'Cantidades de Obra'!J114</f>
        <v>0</v>
      </c>
      <c r="J114" s="394">
        <f>'Cantidades de Obra'!K114</f>
        <v>0</v>
      </c>
      <c r="K114" s="394">
        <f>'Cantidades de Obra'!L114</f>
        <v>0</v>
      </c>
      <c r="L114" s="394">
        <f>'Cantidades de Obra'!N114</f>
        <v>1</v>
      </c>
      <c r="M114" s="394">
        <f>'Cantidades de Obra'!O114</f>
        <v>1</v>
      </c>
      <c r="N114" s="394">
        <f>'Cantidades de Obra'!P114</f>
        <v>1</v>
      </c>
      <c r="O114" s="394">
        <f>'Cantidades de Obra'!Q114</f>
        <v>0</v>
      </c>
      <c r="P114" s="395">
        <f>'Cantidades de Obra'!R114</f>
        <v>0</v>
      </c>
      <c r="Q114" s="394">
        <f>'Cantidades de Obra'!S114</f>
        <v>1</v>
      </c>
      <c r="R114" s="394">
        <f>'Cantidades de Obra'!T114</f>
        <v>1</v>
      </c>
      <c r="S114" s="376" t="str">
        <f>'Cantidades de Obra'!U114</f>
        <v>und</v>
      </c>
      <c r="T114" s="376">
        <f>'Cantidades de Obra'!G114</f>
        <v>0</v>
      </c>
      <c r="U114" s="375" t="s">
        <v>617</v>
      </c>
    </row>
    <row r="115" spans="1:21" s="271" customFormat="1" ht="15" customHeight="1" x14ac:dyDescent="0.25">
      <c r="A115" s="372" t="s">
        <v>723</v>
      </c>
      <c r="B115" s="373" t="str">
        <f>'Cantidades de Obra'!A115</f>
        <v>MQ-107</v>
      </c>
      <c r="C115" s="374" t="str">
        <f>'Cantidades de Obra'!D115</f>
        <v>14.04.01</v>
      </c>
      <c r="D115" s="375" t="str">
        <f>'Cantidades de Obra'!E115</f>
        <v>Sistema de puesta a tierra</v>
      </c>
      <c r="E115" s="375">
        <f>'Cantidades de Obra'!F115</f>
        <v>0</v>
      </c>
      <c r="F115" s="375">
        <f>'Cantidades de Obra'!G115</f>
        <v>0</v>
      </c>
      <c r="G115" s="376">
        <f>'Cantidades de Obra'!H115</f>
        <v>0</v>
      </c>
      <c r="H115" s="376" t="str">
        <f>'Cantidades de Obra'!I115</f>
        <v>gl</v>
      </c>
      <c r="I115" s="394">
        <f>'Cantidades de Obra'!J115</f>
        <v>0</v>
      </c>
      <c r="J115" s="394">
        <f>'Cantidades de Obra'!K115</f>
        <v>0</v>
      </c>
      <c r="K115" s="394">
        <f>'Cantidades de Obra'!L115</f>
        <v>0</v>
      </c>
      <c r="L115" s="394">
        <f>'Cantidades de Obra'!N115</f>
        <v>1</v>
      </c>
      <c r="M115" s="394">
        <f>'Cantidades de Obra'!O115</f>
        <v>1</v>
      </c>
      <c r="N115" s="394">
        <f>'Cantidades de Obra'!P115</f>
        <v>1</v>
      </c>
      <c r="O115" s="394">
        <f>'Cantidades de Obra'!Q115</f>
        <v>0</v>
      </c>
      <c r="P115" s="395">
        <f>'Cantidades de Obra'!R115</f>
        <v>0</v>
      </c>
      <c r="Q115" s="394">
        <f>'Cantidades de Obra'!S115</f>
        <v>0</v>
      </c>
      <c r="R115" s="394">
        <f>'Cantidades de Obra'!T115</f>
        <v>0</v>
      </c>
      <c r="S115" s="376" t="str">
        <f>'Cantidades de Obra'!U115</f>
        <v>gl</v>
      </c>
      <c r="T115" s="376">
        <f>'Cantidades de Obra'!G115</f>
        <v>0</v>
      </c>
      <c r="U115" s="375" t="s">
        <v>617</v>
      </c>
    </row>
    <row r="116" spans="1:21" s="271" customFormat="1" ht="15" customHeight="1" x14ac:dyDescent="0.25">
      <c r="A116" s="372" t="s">
        <v>724</v>
      </c>
      <c r="B116" s="373" t="str">
        <f>'Cantidades de Obra'!A116</f>
        <v>MQ-108</v>
      </c>
      <c r="C116" s="374" t="str">
        <f>'Cantidades de Obra'!D116</f>
        <v>14.05.01</v>
      </c>
      <c r="D116" s="375" t="str">
        <f>'Cantidades de Obra'!E116</f>
        <v>Pruebas y certificaciones</v>
      </c>
      <c r="E116" s="375">
        <f>'Cantidades de Obra'!F116</f>
        <v>0</v>
      </c>
      <c r="F116" s="375">
        <f>'Cantidades de Obra'!G116</f>
        <v>0</v>
      </c>
      <c r="G116" s="376">
        <f>'Cantidades de Obra'!H116</f>
        <v>0</v>
      </c>
      <c r="H116" s="376" t="str">
        <f>'Cantidades de Obra'!I116</f>
        <v>gl</v>
      </c>
      <c r="I116" s="394">
        <f>'Cantidades de Obra'!J116</f>
        <v>0</v>
      </c>
      <c r="J116" s="394">
        <f>'Cantidades de Obra'!K116</f>
        <v>0</v>
      </c>
      <c r="K116" s="394">
        <f>'Cantidades de Obra'!L116</f>
        <v>0</v>
      </c>
      <c r="L116" s="394">
        <f>'Cantidades de Obra'!N116</f>
        <v>1</v>
      </c>
      <c r="M116" s="394">
        <f>'Cantidades de Obra'!O116</f>
        <v>1</v>
      </c>
      <c r="N116" s="394">
        <f>'Cantidades de Obra'!P116</f>
        <v>1</v>
      </c>
      <c r="O116" s="394">
        <f>'Cantidades de Obra'!Q116</f>
        <v>0</v>
      </c>
      <c r="P116" s="395">
        <f>'Cantidades de Obra'!R116</f>
        <v>0</v>
      </c>
      <c r="Q116" s="394">
        <f>'Cantidades de Obra'!S116</f>
        <v>0</v>
      </c>
      <c r="R116" s="394">
        <f>'Cantidades de Obra'!T116</f>
        <v>0</v>
      </c>
      <c r="S116" s="376" t="str">
        <f>'Cantidades de Obra'!U116</f>
        <v>gl</v>
      </c>
      <c r="T116" s="376">
        <f>'Cantidades de Obra'!G116</f>
        <v>0</v>
      </c>
      <c r="U116" s="375" t="s">
        <v>617</v>
      </c>
    </row>
    <row r="117" spans="1:21" s="271" customFormat="1" ht="15" customHeight="1" x14ac:dyDescent="0.25">
      <c r="A117" s="372" t="s">
        <v>725</v>
      </c>
      <c r="B117" s="373" t="str">
        <f>'Cantidades de Obra'!A117</f>
        <v>MQ-109</v>
      </c>
      <c r="C117" s="374" t="str">
        <f>'Cantidades de Obra'!D117</f>
        <v>15.01.01</v>
      </c>
      <c r="D117" s="375" t="str">
        <f>'Cantidades de Obra'!E117</f>
        <v>Cableado estructurado de datos</v>
      </c>
      <c r="E117" s="375">
        <f>'Cantidades de Obra'!F117</f>
        <v>0</v>
      </c>
      <c r="F117" s="375">
        <f>'Cantidades de Obra'!G117</f>
        <v>0</v>
      </c>
      <c r="G117" s="376">
        <f>'Cantidades de Obra'!H117</f>
        <v>0</v>
      </c>
      <c r="H117" s="376" t="str">
        <f>'Cantidades de Obra'!I117</f>
        <v>ml</v>
      </c>
      <c r="I117" s="394">
        <f>'Cantidades de Obra'!J117</f>
        <v>0</v>
      </c>
      <c r="J117" s="394">
        <f>'Cantidades de Obra'!K117</f>
        <v>0</v>
      </c>
      <c r="K117" s="394">
        <f>'Cantidades de Obra'!L117</f>
        <v>0</v>
      </c>
      <c r="L117" s="394">
        <f>'Cantidades de Obra'!N117</f>
        <v>1</v>
      </c>
      <c r="M117" s="394">
        <f>'Cantidades de Obra'!O117</f>
        <v>1</v>
      </c>
      <c r="N117" s="394">
        <f>'Cantidades de Obra'!P117</f>
        <v>1</v>
      </c>
      <c r="O117" s="394">
        <f>'Cantidades de Obra'!Q117</f>
        <v>0</v>
      </c>
      <c r="P117" s="395">
        <f>'Cantidades de Obra'!R117</f>
        <v>0</v>
      </c>
      <c r="Q117" s="394">
        <f>'Cantidades de Obra'!S117</f>
        <v>0</v>
      </c>
      <c r="R117" s="394">
        <f>'Cantidades de Obra'!T117</f>
        <v>0</v>
      </c>
      <c r="S117" s="376" t="str">
        <f>'Cantidades de Obra'!U117</f>
        <v>ml</v>
      </c>
      <c r="T117" s="376">
        <f>'Cantidades de Obra'!G117</f>
        <v>0</v>
      </c>
      <c r="U117" s="375" t="s">
        <v>617</v>
      </c>
    </row>
    <row r="118" spans="1:21" s="271" customFormat="1" ht="15" customHeight="1" x14ac:dyDescent="0.25">
      <c r="A118" s="372" t="s">
        <v>726</v>
      </c>
      <c r="B118" s="373" t="str">
        <f>'Cantidades de Obra'!A118</f>
        <v>MQ-110</v>
      </c>
      <c r="C118" s="374" t="str">
        <f>'Cantidades de Obra'!D118</f>
        <v>15.01.02</v>
      </c>
      <c r="D118" s="375" t="str">
        <f>'Cantidades de Obra'!E118</f>
        <v>Rack de comunicaciones</v>
      </c>
      <c r="E118" s="375">
        <f>'Cantidades de Obra'!F118</f>
        <v>0</v>
      </c>
      <c r="F118" s="375">
        <f>'Cantidades de Obra'!G118</f>
        <v>0</v>
      </c>
      <c r="G118" s="376">
        <f>'Cantidades de Obra'!H118</f>
        <v>0</v>
      </c>
      <c r="H118" s="376" t="str">
        <f>'Cantidades de Obra'!I118</f>
        <v>und</v>
      </c>
      <c r="I118" s="394">
        <f>'Cantidades de Obra'!J118</f>
        <v>0</v>
      </c>
      <c r="J118" s="394">
        <f>'Cantidades de Obra'!K118</f>
        <v>0</v>
      </c>
      <c r="K118" s="394">
        <f>'Cantidades de Obra'!L118</f>
        <v>0</v>
      </c>
      <c r="L118" s="394">
        <f>'Cantidades de Obra'!N118</f>
        <v>1</v>
      </c>
      <c r="M118" s="394">
        <f>'Cantidades de Obra'!O118</f>
        <v>1</v>
      </c>
      <c r="N118" s="394">
        <f>'Cantidades de Obra'!P118</f>
        <v>1</v>
      </c>
      <c r="O118" s="394">
        <f>'Cantidades de Obra'!Q118</f>
        <v>0</v>
      </c>
      <c r="P118" s="395">
        <f>'Cantidades de Obra'!R118</f>
        <v>0</v>
      </c>
      <c r="Q118" s="394">
        <f>'Cantidades de Obra'!S118</f>
        <v>1</v>
      </c>
      <c r="R118" s="394">
        <f>'Cantidades de Obra'!T118</f>
        <v>1</v>
      </c>
      <c r="S118" s="376" t="str">
        <f>'Cantidades de Obra'!U118</f>
        <v>und</v>
      </c>
      <c r="T118" s="376">
        <f>'Cantidades de Obra'!G118</f>
        <v>0</v>
      </c>
      <c r="U118" s="375" t="s">
        <v>617</v>
      </c>
    </row>
    <row r="119" spans="1:21" s="271" customFormat="1" ht="15" customHeight="1" x14ac:dyDescent="0.25">
      <c r="A119" s="372" t="s">
        <v>727</v>
      </c>
      <c r="B119" s="373" t="str">
        <f>'Cantidades de Obra'!A119</f>
        <v>MQ-111</v>
      </c>
      <c r="C119" s="374" t="str">
        <f>'Cantidades de Obra'!D119</f>
        <v>15.02.01</v>
      </c>
      <c r="D119" s="375" t="str">
        <f>'Cantidades de Obra'!E119</f>
        <v>Cámaras y sistema CCTV</v>
      </c>
      <c r="E119" s="375">
        <f>'Cantidades de Obra'!F119</f>
        <v>0</v>
      </c>
      <c r="F119" s="375">
        <f>'Cantidades de Obra'!G119</f>
        <v>0</v>
      </c>
      <c r="G119" s="376">
        <f>'Cantidades de Obra'!H119</f>
        <v>0</v>
      </c>
      <c r="H119" s="376" t="str">
        <f>'Cantidades de Obra'!I119</f>
        <v>und</v>
      </c>
      <c r="I119" s="394">
        <f>'Cantidades de Obra'!J119</f>
        <v>0</v>
      </c>
      <c r="J119" s="394">
        <f>'Cantidades de Obra'!K119</f>
        <v>0</v>
      </c>
      <c r="K119" s="394">
        <f>'Cantidades de Obra'!L119</f>
        <v>0</v>
      </c>
      <c r="L119" s="394">
        <f>'Cantidades de Obra'!N119</f>
        <v>1</v>
      </c>
      <c r="M119" s="394">
        <f>'Cantidades de Obra'!O119</f>
        <v>1</v>
      </c>
      <c r="N119" s="394">
        <f>'Cantidades de Obra'!P119</f>
        <v>1</v>
      </c>
      <c r="O119" s="394">
        <f>'Cantidades de Obra'!Q119</f>
        <v>0</v>
      </c>
      <c r="P119" s="395">
        <f>'Cantidades de Obra'!R119</f>
        <v>0</v>
      </c>
      <c r="Q119" s="394">
        <f>'Cantidades de Obra'!S119</f>
        <v>1</v>
      </c>
      <c r="R119" s="394">
        <f>'Cantidades de Obra'!T119</f>
        <v>1</v>
      </c>
      <c r="S119" s="376" t="str">
        <f>'Cantidades de Obra'!U119</f>
        <v>und</v>
      </c>
      <c r="T119" s="376">
        <f>'Cantidades de Obra'!G119</f>
        <v>0</v>
      </c>
      <c r="U119" s="375" t="s">
        <v>617</v>
      </c>
    </row>
    <row r="120" spans="1:21" s="271" customFormat="1" ht="15" customHeight="1" x14ac:dyDescent="0.25">
      <c r="A120" s="372" t="s">
        <v>728</v>
      </c>
      <c r="B120" s="373" t="str">
        <f>'Cantidades de Obra'!A120</f>
        <v>MQ-112</v>
      </c>
      <c r="C120" s="374" t="str">
        <f>'Cantidades de Obra'!D120</f>
        <v>15.02.02</v>
      </c>
      <c r="D120" s="375" t="str">
        <f>'Cantidades de Obra'!E120</f>
        <v>Control de acceso</v>
      </c>
      <c r="E120" s="375">
        <f>'Cantidades de Obra'!F120</f>
        <v>0</v>
      </c>
      <c r="F120" s="375">
        <f>'Cantidades de Obra'!G120</f>
        <v>0</v>
      </c>
      <c r="G120" s="376">
        <f>'Cantidades de Obra'!H120</f>
        <v>0</v>
      </c>
      <c r="H120" s="376" t="str">
        <f>'Cantidades de Obra'!I120</f>
        <v>und</v>
      </c>
      <c r="I120" s="394">
        <f>'Cantidades de Obra'!J120</f>
        <v>0</v>
      </c>
      <c r="J120" s="394">
        <f>'Cantidades de Obra'!K120</f>
        <v>0</v>
      </c>
      <c r="K120" s="394">
        <f>'Cantidades de Obra'!L120</f>
        <v>0</v>
      </c>
      <c r="L120" s="394">
        <f>'Cantidades de Obra'!N120</f>
        <v>1</v>
      </c>
      <c r="M120" s="394">
        <f>'Cantidades de Obra'!O120</f>
        <v>1</v>
      </c>
      <c r="N120" s="394">
        <f>'Cantidades de Obra'!P120</f>
        <v>1</v>
      </c>
      <c r="O120" s="394">
        <f>'Cantidades de Obra'!Q120</f>
        <v>0</v>
      </c>
      <c r="P120" s="395">
        <f>'Cantidades de Obra'!R120</f>
        <v>0</v>
      </c>
      <c r="Q120" s="394">
        <f>'Cantidades de Obra'!S120</f>
        <v>1</v>
      </c>
      <c r="R120" s="394">
        <f>'Cantidades de Obra'!T120</f>
        <v>1</v>
      </c>
      <c r="S120" s="376" t="str">
        <f>'Cantidades de Obra'!U120</f>
        <v>und</v>
      </c>
      <c r="T120" s="376">
        <f>'Cantidades de Obra'!G120</f>
        <v>0</v>
      </c>
      <c r="U120" s="375" t="s">
        <v>617</v>
      </c>
    </row>
    <row r="121" spans="1:21" s="271" customFormat="1" ht="15" customHeight="1" x14ac:dyDescent="0.25">
      <c r="A121" s="372" t="s">
        <v>729</v>
      </c>
      <c r="B121" s="373" t="str">
        <f>'Cantidades de Obra'!A121</f>
        <v>MQ-113</v>
      </c>
      <c r="C121" s="374" t="str">
        <f>'Cantidades de Obra'!D121</f>
        <v>15.02.03</v>
      </c>
      <c r="D121" s="375" t="str">
        <f>'Cantidades de Obra'!E121</f>
        <v>Sistema de citofonía</v>
      </c>
      <c r="E121" s="375">
        <f>'Cantidades de Obra'!F121</f>
        <v>0</v>
      </c>
      <c r="F121" s="375">
        <f>'Cantidades de Obra'!G121</f>
        <v>0</v>
      </c>
      <c r="G121" s="376">
        <f>'Cantidades de Obra'!H121</f>
        <v>0</v>
      </c>
      <c r="H121" s="376" t="str">
        <f>'Cantidades de Obra'!I121</f>
        <v>und</v>
      </c>
      <c r="I121" s="394">
        <f>'Cantidades de Obra'!J121</f>
        <v>0</v>
      </c>
      <c r="J121" s="394">
        <f>'Cantidades de Obra'!K121</f>
        <v>0</v>
      </c>
      <c r="K121" s="394">
        <f>'Cantidades de Obra'!L121</f>
        <v>0</v>
      </c>
      <c r="L121" s="394">
        <f>'Cantidades de Obra'!N121</f>
        <v>1</v>
      </c>
      <c r="M121" s="394">
        <f>'Cantidades de Obra'!O121</f>
        <v>1</v>
      </c>
      <c r="N121" s="394">
        <f>'Cantidades de Obra'!P121</f>
        <v>1</v>
      </c>
      <c r="O121" s="394">
        <f>'Cantidades de Obra'!Q121</f>
        <v>0</v>
      </c>
      <c r="P121" s="395">
        <f>'Cantidades de Obra'!R121</f>
        <v>0</v>
      </c>
      <c r="Q121" s="394">
        <f>'Cantidades de Obra'!S121</f>
        <v>1</v>
      </c>
      <c r="R121" s="394">
        <f>'Cantidades de Obra'!T121</f>
        <v>1</v>
      </c>
      <c r="S121" s="376" t="str">
        <f>'Cantidades de Obra'!U121</f>
        <v>und</v>
      </c>
      <c r="T121" s="376">
        <f>'Cantidades de Obra'!G121</f>
        <v>0</v>
      </c>
      <c r="U121" s="375" t="s">
        <v>617</v>
      </c>
    </row>
    <row r="122" spans="1:21" s="271" customFormat="1" ht="15" customHeight="1" x14ac:dyDescent="0.25">
      <c r="A122" s="372" t="s">
        <v>730</v>
      </c>
      <c r="B122" s="373" t="str">
        <f>'Cantidades de Obra'!A122</f>
        <v>MQ-114</v>
      </c>
      <c r="C122" s="374" t="str">
        <f>'Cantidades de Obra'!D122</f>
        <v>15.03.01</v>
      </c>
      <c r="D122" s="375" t="str">
        <f>'Cantidades de Obra'!E122</f>
        <v>Sistema de detección de incendios</v>
      </c>
      <c r="E122" s="375">
        <f>'Cantidades de Obra'!F122</f>
        <v>0</v>
      </c>
      <c r="F122" s="375">
        <f>'Cantidades de Obra'!G122</f>
        <v>0</v>
      </c>
      <c r="G122" s="376">
        <f>'Cantidades de Obra'!H122</f>
        <v>0</v>
      </c>
      <c r="H122" s="376" t="str">
        <f>'Cantidades de Obra'!I122</f>
        <v>gl</v>
      </c>
      <c r="I122" s="394">
        <f>'Cantidades de Obra'!J122</f>
        <v>0</v>
      </c>
      <c r="J122" s="394">
        <f>'Cantidades de Obra'!K122</f>
        <v>0</v>
      </c>
      <c r="K122" s="394">
        <f>'Cantidades de Obra'!L122</f>
        <v>0</v>
      </c>
      <c r="L122" s="394">
        <f>'Cantidades de Obra'!N122</f>
        <v>1</v>
      </c>
      <c r="M122" s="394">
        <f>'Cantidades de Obra'!O122</f>
        <v>1</v>
      </c>
      <c r="N122" s="394">
        <f>'Cantidades de Obra'!P122</f>
        <v>1</v>
      </c>
      <c r="O122" s="394">
        <f>'Cantidades de Obra'!Q122</f>
        <v>0</v>
      </c>
      <c r="P122" s="395">
        <f>'Cantidades de Obra'!R122</f>
        <v>0</v>
      </c>
      <c r="Q122" s="394">
        <f>'Cantidades de Obra'!S122</f>
        <v>0</v>
      </c>
      <c r="R122" s="394">
        <f>'Cantidades de Obra'!T122</f>
        <v>0</v>
      </c>
      <c r="S122" s="376" t="str">
        <f>'Cantidades de Obra'!U122</f>
        <v>gl</v>
      </c>
      <c r="T122" s="376">
        <f>'Cantidades de Obra'!G122</f>
        <v>0</v>
      </c>
      <c r="U122" s="375" t="s">
        <v>617</v>
      </c>
    </row>
    <row r="123" spans="1:21" s="271" customFormat="1" ht="15" customHeight="1" x14ac:dyDescent="0.25">
      <c r="A123" s="372" t="s">
        <v>731</v>
      </c>
      <c r="B123" s="373" t="str">
        <f>'Cantidades de Obra'!A123</f>
        <v>MQ-115</v>
      </c>
      <c r="C123" s="374" t="str">
        <f>'Cantidades de Obra'!D123</f>
        <v>16.01.01</v>
      </c>
      <c r="D123" s="375" t="str">
        <f>'Cantidades de Obra'!E123</f>
        <v>Equipos de aire acondicionado</v>
      </c>
      <c r="E123" s="375">
        <f>'Cantidades de Obra'!F123</f>
        <v>0</v>
      </c>
      <c r="F123" s="375">
        <f>'Cantidades de Obra'!G123</f>
        <v>0</v>
      </c>
      <c r="G123" s="376">
        <f>'Cantidades de Obra'!H123</f>
        <v>0</v>
      </c>
      <c r="H123" s="376" t="str">
        <f>'Cantidades de Obra'!I123</f>
        <v>und</v>
      </c>
      <c r="I123" s="394">
        <f>'Cantidades de Obra'!J123</f>
        <v>0</v>
      </c>
      <c r="J123" s="394">
        <f>'Cantidades de Obra'!K123</f>
        <v>0</v>
      </c>
      <c r="K123" s="394">
        <f>'Cantidades de Obra'!L123</f>
        <v>0</v>
      </c>
      <c r="L123" s="394">
        <f>'Cantidades de Obra'!N123</f>
        <v>1</v>
      </c>
      <c r="M123" s="394">
        <f>'Cantidades de Obra'!O123</f>
        <v>1</v>
      </c>
      <c r="N123" s="394">
        <f>'Cantidades de Obra'!P123</f>
        <v>1</v>
      </c>
      <c r="O123" s="394">
        <f>'Cantidades de Obra'!Q123</f>
        <v>0</v>
      </c>
      <c r="P123" s="395">
        <f>'Cantidades de Obra'!R123</f>
        <v>0</v>
      </c>
      <c r="Q123" s="394">
        <f>'Cantidades de Obra'!S123</f>
        <v>1</v>
      </c>
      <c r="R123" s="394">
        <f>'Cantidades de Obra'!T123</f>
        <v>1</v>
      </c>
      <c r="S123" s="376" t="str">
        <f>'Cantidades de Obra'!U123</f>
        <v>und</v>
      </c>
      <c r="T123" s="376">
        <f>'Cantidades de Obra'!G123</f>
        <v>0</v>
      </c>
      <c r="U123" s="375" t="s">
        <v>617</v>
      </c>
    </row>
    <row r="124" spans="1:21" s="271" customFormat="1" ht="15" customHeight="1" x14ac:dyDescent="0.25">
      <c r="A124" s="372" t="s">
        <v>732</v>
      </c>
      <c r="B124" s="373" t="str">
        <f>'Cantidades de Obra'!A124</f>
        <v>MQ-116</v>
      </c>
      <c r="C124" s="374" t="str">
        <f>'Cantidades de Obra'!D124</f>
        <v>16.01.02</v>
      </c>
      <c r="D124" s="375" t="str">
        <f>'Cantidades de Obra'!E124</f>
        <v>Ductos de ventilación</v>
      </c>
      <c r="E124" s="375">
        <f>'Cantidades de Obra'!F124</f>
        <v>0</v>
      </c>
      <c r="F124" s="375">
        <f>'Cantidades de Obra'!G124</f>
        <v>0</v>
      </c>
      <c r="G124" s="376">
        <f>'Cantidades de Obra'!H124</f>
        <v>0</v>
      </c>
      <c r="H124" s="376" t="str">
        <f>'Cantidades de Obra'!I124</f>
        <v>m²</v>
      </c>
      <c r="I124" s="394">
        <f>'Cantidades de Obra'!J124</f>
        <v>0</v>
      </c>
      <c r="J124" s="394">
        <f>'Cantidades de Obra'!K124</f>
        <v>0</v>
      </c>
      <c r="K124" s="394">
        <f>'Cantidades de Obra'!L124</f>
        <v>0</v>
      </c>
      <c r="L124" s="394">
        <f>'Cantidades de Obra'!N124</f>
        <v>1</v>
      </c>
      <c r="M124" s="394">
        <f>'Cantidades de Obra'!O124</f>
        <v>1</v>
      </c>
      <c r="N124" s="394">
        <f>'Cantidades de Obra'!P124</f>
        <v>1</v>
      </c>
      <c r="O124" s="394">
        <f>'Cantidades de Obra'!Q124</f>
        <v>0</v>
      </c>
      <c r="P124" s="395">
        <f>'Cantidades de Obra'!R124</f>
        <v>0</v>
      </c>
      <c r="Q124" s="394">
        <f>'Cantidades de Obra'!S124</f>
        <v>0</v>
      </c>
      <c r="R124" s="394">
        <f>'Cantidades de Obra'!T124</f>
        <v>0</v>
      </c>
      <c r="S124" s="376" t="str">
        <f>'Cantidades de Obra'!U124</f>
        <v>m²</v>
      </c>
      <c r="T124" s="376">
        <f>'Cantidades de Obra'!G124</f>
        <v>0</v>
      </c>
      <c r="U124" s="375" t="s">
        <v>617</v>
      </c>
    </row>
    <row r="125" spans="1:21" s="271" customFormat="1" ht="15" customHeight="1" x14ac:dyDescent="0.25">
      <c r="A125" s="372" t="s">
        <v>733</v>
      </c>
      <c r="B125" s="373" t="str">
        <f>'Cantidades de Obra'!A125</f>
        <v>MQ-117</v>
      </c>
      <c r="C125" s="374" t="str">
        <f>'Cantidades de Obra'!D125</f>
        <v>16.01.03</v>
      </c>
      <c r="D125" s="375" t="str">
        <f>'Cantidades de Obra'!E125</f>
        <v>Tubería de refrigerante</v>
      </c>
      <c r="E125" s="375">
        <f>'Cantidades de Obra'!F125</f>
        <v>0</v>
      </c>
      <c r="F125" s="375">
        <f>'Cantidades de Obra'!G125</f>
        <v>0</v>
      </c>
      <c r="G125" s="376">
        <f>'Cantidades de Obra'!H125</f>
        <v>0</v>
      </c>
      <c r="H125" s="376" t="str">
        <f>'Cantidades de Obra'!I125</f>
        <v>ml</v>
      </c>
      <c r="I125" s="394">
        <f>'Cantidades de Obra'!J125</f>
        <v>0</v>
      </c>
      <c r="J125" s="394">
        <f>'Cantidades de Obra'!K125</f>
        <v>0</v>
      </c>
      <c r="K125" s="394">
        <f>'Cantidades de Obra'!L125</f>
        <v>0</v>
      </c>
      <c r="L125" s="394">
        <f>'Cantidades de Obra'!N125</f>
        <v>1</v>
      </c>
      <c r="M125" s="394">
        <f>'Cantidades de Obra'!O125</f>
        <v>1</v>
      </c>
      <c r="N125" s="394">
        <f>'Cantidades de Obra'!P125</f>
        <v>1</v>
      </c>
      <c r="O125" s="394">
        <f>'Cantidades de Obra'!Q125</f>
        <v>0</v>
      </c>
      <c r="P125" s="395">
        <f>'Cantidades de Obra'!R125</f>
        <v>0</v>
      </c>
      <c r="Q125" s="394">
        <f>'Cantidades de Obra'!S125</f>
        <v>0</v>
      </c>
      <c r="R125" s="394">
        <f>'Cantidades de Obra'!T125</f>
        <v>0</v>
      </c>
      <c r="S125" s="376" t="str">
        <f>'Cantidades de Obra'!U125</f>
        <v>ml</v>
      </c>
      <c r="T125" s="376">
        <f>'Cantidades de Obra'!G125</f>
        <v>0</v>
      </c>
      <c r="U125" s="375" t="s">
        <v>617</v>
      </c>
    </row>
    <row r="126" spans="1:21" s="271" customFormat="1" ht="15" customHeight="1" x14ac:dyDescent="0.25">
      <c r="A126" s="372" t="s">
        <v>734</v>
      </c>
      <c r="B126" s="373" t="str">
        <f>'Cantidades de Obra'!A126</f>
        <v>MQ-118</v>
      </c>
      <c r="C126" s="374" t="str">
        <f>'Cantidades de Obra'!D126</f>
        <v>16.01.04</v>
      </c>
      <c r="D126" s="375" t="str">
        <f>'Cantidades de Obra'!E126</f>
        <v>Rejillas y difusores</v>
      </c>
      <c r="E126" s="375">
        <f>'Cantidades de Obra'!F126</f>
        <v>0</v>
      </c>
      <c r="F126" s="375">
        <f>'Cantidades de Obra'!G126</f>
        <v>0</v>
      </c>
      <c r="G126" s="376">
        <f>'Cantidades de Obra'!H126</f>
        <v>0</v>
      </c>
      <c r="H126" s="376" t="str">
        <f>'Cantidades de Obra'!I126</f>
        <v>und</v>
      </c>
      <c r="I126" s="394">
        <f>'Cantidades de Obra'!J126</f>
        <v>0</v>
      </c>
      <c r="J126" s="394">
        <f>'Cantidades de Obra'!K126</f>
        <v>0</v>
      </c>
      <c r="K126" s="394">
        <f>'Cantidades de Obra'!L126</f>
        <v>0</v>
      </c>
      <c r="L126" s="394">
        <f>'Cantidades de Obra'!N126</f>
        <v>1</v>
      </c>
      <c r="M126" s="394">
        <f>'Cantidades de Obra'!O126</f>
        <v>1</v>
      </c>
      <c r="N126" s="394">
        <f>'Cantidades de Obra'!P126</f>
        <v>1</v>
      </c>
      <c r="O126" s="394">
        <f>'Cantidades de Obra'!Q126</f>
        <v>0</v>
      </c>
      <c r="P126" s="395">
        <f>'Cantidades de Obra'!R126</f>
        <v>0</v>
      </c>
      <c r="Q126" s="394">
        <f>'Cantidades de Obra'!S126</f>
        <v>1</v>
      </c>
      <c r="R126" s="394">
        <f>'Cantidades de Obra'!T126</f>
        <v>1</v>
      </c>
      <c r="S126" s="376" t="str">
        <f>'Cantidades de Obra'!U126</f>
        <v>und</v>
      </c>
      <c r="T126" s="376">
        <f>'Cantidades de Obra'!G126</f>
        <v>0</v>
      </c>
      <c r="U126" s="375" t="s">
        <v>617</v>
      </c>
    </row>
    <row r="127" spans="1:21" s="271" customFormat="1" ht="15" customHeight="1" x14ac:dyDescent="0.25">
      <c r="A127" s="372" t="s">
        <v>735</v>
      </c>
      <c r="B127" s="373" t="str">
        <f>'Cantidades de Obra'!A127</f>
        <v>MQ-119</v>
      </c>
      <c r="C127" s="374" t="str">
        <f>'Cantidades de Obra'!D127</f>
        <v>17.01.01</v>
      </c>
      <c r="D127" s="375" t="str">
        <f>'Cantidades de Obra'!E127</f>
        <v>Red interna de gas</v>
      </c>
      <c r="E127" s="375">
        <f>'Cantidades de Obra'!F127</f>
        <v>0</v>
      </c>
      <c r="F127" s="375">
        <f>'Cantidades de Obra'!G127</f>
        <v>0</v>
      </c>
      <c r="G127" s="376">
        <f>'Cantidades de Obra'!H127</f>
        <v>0</v>
      </c>
      <c r="H127" s="376" t="str">
        <f>'Cantidades de Obra'!I127</f>
        <v>ml</v>
      </c>
      <c r="I127" s="394">
        <f>'Cantidades de Obra'!J127</f>
        <v>0</v>
      </c>
      <c r="J127" s="394">
        <f>'Cantidades de Obra'!K127</f>
        <v>0</v>
      </c>
      <c r="K127" s="394">
        <f>'Cantidades de Obra'!L127</f>
        <v>0</v>
      </c>
      <c r="L127" s="394">
        <f>'Cantidades de Obra'!N127</f>
        <v>1</v>
      </c>
      <c r="M127" s="394">
        <f>'Cantidades de Obra'!O127</f>
        <v>1</v>
      </c>
      <c r="N127" s="394">
        <f>'Cantidades de Obra'!P127</f>
        <v>1</v>
      </c>
      <c r="O127" s="394">
        <f>'Cantidades de Obra'!Q127</f>
        <v>0</v>
      </c>
      <c r="P127" s="395">
        <f>'Cantidades de Obra'!R127</f>
        <v>0</v>
      </c>
      <c r="Q127" s="394">
        <f>'Cantidades de Obra'!S127</f>
        <v>0</v>
      </c>
      <c r="R127" s="394">
        <f>'Cantidades de Obra'!T127</f>
        <v>0</v>
      </c>
      <c r="S127" s="376" t="str">
        <f>'Cantidades de Obra'!U127</f>
        <v>ml</v>
      </c>
      <c r="T127" s="376">
        <f>'Cantidades de Obra'!G127</f>
        <v>0</v>
      </c>
      <c r="U127" s="375" t="s">
        <v>617</v>
      </c>
    </row>
    <row r="128" spans="1:21" s="271" customFormat="1" ht="15" customHeight="1" x14ac:dyDescent="0.25">
      <c r="A128" s="372" t="s">
        <v>736</v>
      </c>
      <c r="B128" s="373" t="str">
        <f>'Cantidades de Obra'!A128</f>
        <v>MQ-120</v>
      </c>
      <c r="C128" s="374" t="str">
        <f>'Cantidades de Obra'!D128</f>
        <v>17.01.02</v>
      </c>
      <c r="D128" s="375" t="str">
        <f>'Cantidades de Obra'!E128</f>
        <v>Válvulas y accesorios</v>
      </c>
      <c r="E128" s="375">
        <f>'Cantidades de Obra'!F128</f>
        <v>0</v>
      </c>
      <c r="F128" s="375">
        <f>'Cantidades de Obra'!G128</f>
        <v>0</v>
      </c>
      <c r="G128" s="376">
        <f>'Cantidades de Obra'!H128</f>
        <v>0</v>
      </c>
      <c r="H128" s="376" t="str">
        <f>'Cantidades de Obra'!I128</f>
        <v>und</v>
      </c>
      <c r="I128" s="394">
        <f>'Cantidades de Obra'!J128</f>
        <v>0</v>
      </c>
      <c r="J128" s="394">
        <f>'Cantidades de Obra'!K128</f>
        <v>0</v>
      </c>
      <c r="K128" s="394">
        <f>'Cantidades de Obra'!L128</f>
        <v>0</v>
      </c>
      <c r="L128" s="394">
        <f>'Cantidades de Obra'!N128</f>
        <v>1</v>
      </c>
      <c r="M128" s="394">
        <f>'Cantidades de Obra'!O128</f>
        <v>1</v>
      </c>
      <c r="N128" s="394">
        <f>'Cantidades de Obra'!P128</f>
        <v>1</v>
      </c>
      <c r="O128" s="394">
        <f>'Cantidades de Obra'!Q128</f>
        <v>0</v>
      </c>
      <c r="P128" s="395">
        <f>'Cantidades de Obra'!R128</f>
        <v>0</v>
      </c>
      <c r="Q128" s="394">
        <f>'Cantidades de Obra'!S128</f>
        <v>1</v>
      </c>
      <c r="R128" s="394">
        <f>'Cantidades de Obra'!T128</f>
        <v>1</v>
      </c>
      <c r="S128" s="376" t="str">
        <f>'Cantidades de Obra'!U128</f>
        <v>und</v>
      </c>
      <c r="T128" s="376">
        <f>'Cantidades de Obra'!G128</f>
        <v>0</v>
      </c>
      <c r="U128" s="375" t="s">
        <v>617</v>
      </c>
    </row>
    <row r="129" spans="1:21" s="271" customFormat="1" ht="15" customHeight="1" x14ac:dyDescent="0.25">
      <c r="A129" s="372" t="s">
        <v>737</v>
      </c>
      <c r="B129" s="373" t="str">
        <f>'Cantidades de Obra'!A129</f>
        <v>MQ-121</v>
      </c>
      <c r="C129" s="374" t="str">
        <f>'Cantidades de Obra'!D129</f>
        <v>17.01.03</v>
      </c>
      <c r="D129" s="375" t="str">
        <f>'Cantidades de Obra'!E129</f>
        <v>Pruebas y certificación</v>
      </c>
      <c r="E129" s="375">
        <f>'Cantidades de Obra'!F129</f>
        <v>0</v>
      </c>
      <c r="F129" s="375">
        <f>'Cantidades de Obra'!G129</f>
        <v>0</v>
      </c>
      <c r="G129" s="376">
        <f>'Cantidades de Obra'!H129</f>
        <v>0</v>
      </c>
      <c r="H129" s="376" t="str">
        <f>'Cantidades de Obra'!I129</f>
        <v>gl</v>
      </c>
      <c r="I129" s="394">
        <f>'Cantidades de Obra'!J129</f>
        <v>0</v>
      </c>
      <c r="J129" s="394">
        <f>'Cantidades de Obra'!K129</f>
        <v>0</v>
      </c>
      <c r="K129" s="394">
        <f>'Cantidades de Obra'!L129</f>
        <v>0</v>
      </c>
      <c r="L129" s="394">
        <f>'Cantidades de Obra'!N129</f>
        <v>1</v>
      </c>
      <c r="M129" s="394">
        <f>'Cantidades de Obra'!O129</f>
        <v>1</v>
      </c>
      <c r="N129" s="394">
        <f>'Cantidades de Obra'!P129</f>
        <v>1</v>
      </c>
      <c r="O129" s="394">
        <f>'Cantidades de Obra'!Q129</f>
        <v>0</v>
      </c>
      <c r="P129" s="395">
        <f>'Cantidades de Obra'!R129</f>
        <v>0</v>
      </c>
      <c r="Q129" s="394">
        <f>'Cantidades de Obra'!S129</f>
        <v>0</v>
      </c>
      <c r="R129" s="394">
        <f>'Cantidades de Obra'!T129</f>
        <v>0</v>
      </c>
      <c r="S129" s="376" t="str">
        <f>'Cantidades de Obra'!U129</f>
        <v>gl</v>
      </c>
      <c r="T129" s="376">
        <f>'Cantidades de Obra'!G129</f>
        <v>0</v>
      </c>
      <c r="U129" s="375" t="s">
        <v>617</v>
      </c>
    </row>
    <row r="130" spans="1:21" s="271" customFormat="1" ht="15" customHeight="1" x14ac:dyDescent="0.25">
      <c r="A130" s="372" t="s">
        <v>738</v>
      </c>
      <c r="B130" s="373" t="str">
        <f>'Cantidades de Obra'!A130</f>
        <v>MQ-122</v>
      </c>
      <c r="C130" s="374" t="str">
        <f>'Cantidades de Obra'!D130</f>
        <v>18.01.01</v>
      </c>
      <c r="D130" s="375" t="str">
        <f>'Cantidades de Obra'!E130</f>
        <v>Construcción de andenes</v>
      </c>
      <c r="E130" s="375">
        <f>'Cantidades de Obra'!F130</f>
        <v>0</v>
      </c>
      <c r="F130" s="375">
        <f>'Cantidades de Obra'!G130</f>
        <v>0</v>
      </c>
      <c r="G130" s="376">
        <f>'Cantidades de Obra'!H130</f>
        <v>0</v>
      </c>
      <c r="H130" s="376" t="str">
        <f>'Cantidades de Obra'!I130</f>
        <v>m²</v>
      </c>
      <c r="I130" s="394">
        <f>'Cantidades de Obra'!J130</f>
        <v>0</v>
      </c>
      <c r="J130" s="394">
        <f>'Cantidades de Obra'!K130</f>
        <v>0</v>
      </c>
      <c r="K130" s="394">
        <f>'Cantidades de Obra'!L130</f>
        <v>0</v>
      </c>
      <c r="L130" s="394">
        <f>'Cantidades de Obra'!N130</f>
        <v>1</v>
      </c>
      <c r="M130" s="394">
        <f>'Cantidades de Obra'!O130</f>
        <v>1</v>
      </c>
      <c r="N130" s="394">
        <f>'Cantidades de Obra'!P130</f>
        <v>1</v>
      </c>
      <c r="O130" s="394">
        <f>'Cantidades de Obra'!Q130</f>
        <v>0</v>
      </c>
      <c r="P130" s="395">
        <f>'Cantidades de Obra'!R130</f>
        <v>0</v>
      </c>
      <c r="Q130" s="394">
        <f>'Cantidades de Obra'!S130</f>
        <v>0</v>
      </c>
      <c r="R130" s="394">
        <f>'Cantidades de Obra'!T130</f>
        <v>0</v>
      </c>
      <c r="S130" s="376" t="str">
        <f>'Cantidades de Obra'!U130</f>
        <v>m²</v>
      </c>
      <c r="T130" s="376">
        <f>'Cantidades de Obra'!G130</f>
        <v>0</v>
      </c>
      <c r="U130" s="375" t="s">
        <v>617</v>
      </c>
    </row>
    <row r="131" spans="1:21" s="271" customFormat="1" ht="15" customHeight="1" x14ac:dyDescent="0.25">
      <c r="A131" s="372" t="s">
        <v>739</v>
      </c>
      <c r="B131" s="373" t="str">
        <f>'Cantidades de Obra'!A131</f>
        <v>MQ-123</v>
      </c>
      <c r="C131" s="374" t="str">
        <f>'Cantidades de Obra'!D131</f>
        <v>18.01.02</v>
      </c>
      <c r="D131" s="375" t="str">
        <f>'Cantidades de Obra'!E131</f>
        <v>Placas de concreto exteriores</v>
      </c>
      <c r="E131" s="375">
        <f>'Cantidades de Obra'!F131</f>
        <v>0</v>
      </c>
      <c r="F131" s="375">
        <f>'Cantidades de Obra'!G131</f>
        <v>0</v>
      </c>
      <c r="G131" s="376">
        <f>'Cantidades de Obra'!H131</f>
        <v>0</v>
      </c>
      <c r="H131" s="376" t="str">
        <f>'Cantidades de Obra'!I131</f>
        <v>m³</v>
      </c>
      <c r="I131" s="394">
        <f>'Cantidades de Obra'!J131</f>
        <v>0</v>
      </c>
      <c r="J131" s="394">
        <f>'Cantidades de Obra'!K131</f>
        <v>0</v>
      </c>
      <c r="K131" s="394">
        <f>'Cantidades de Obra'!L131</f>
        <v>0</v>
      </c>
      <c r="L131" s="394">
        <f>'Cantidades de Obra'!N131</f>
        <v>1</v>
      </c>
      <c r="M131" s="394">
        <f>'Cantidades de Obra'!O131</f>
        <v>1</v>
      </c>
      <c r="N131" s="394">
        <f>'Cantidades de Obra'!P131</f>
        <v>1</v>
      </c>
      <c r="O131" s="394">
        <f>'Cantidades de Obra'!Q131</f>
        <v>0</v>
      </c>
      <c r="P131" s="395">
        <f>'Cantidades de Obra'!R131</f>
        <v>0</v>
      </c>
      <c r="Q131" s="394">
        <f>'Cantidades de Obra'!S131</f>
        <v>0</v>
      </c>
      <c r="R131" s="394">
        <f>'Cantidades de Obra'!T131</f>
        <v>0</v>
      </c>
      <c r="S131" s="376" t="str">
        <f>'Cantidades de Obra'!U131</f>
        <v>m³</v>
      </c>
      <c r="T131" s="376">
        <f>'Cantidades de Obra'!G131</f>
        <v>0</v>
      </c>
      <c r="U131" s="375" t="s">
        <v>617</v>
      </c>
    </row>
    <row r="132" spans="1:21" s="271" customFormat="1" ht="15" customHeight="1" x14ac:dyDescent="0.25">
      <c r="A132" s="372" t="s">
        <v>740</v>
      </c>
      <c r="B132" s="373" t="str">
        <f>'Cantidades de Obra'!A132</f>
        <v>MQ-124</v>
      </c>
      <c r="C132" s="374" t="str">
        <f>'Cantidades de Obra'!D132</f>
        <v>18.01.03</v>
      </c>
      <c r="D132" s="375" t="str">
        <f>'Cantidades de Obra'!E132</f>
        <v>Pavimento en adoquín</v>
      </c>
      <c r="E132" s="375">
        <f>'Cantidades de Obra'!F132</f>
        <v>0</v>
      </c>
      <c r="F132" s="375">
        <f>'Cantidades de Obra'!G132</f>
        <v>0</v>
      </c>
      <c r="G132" s="376">
        <f>'Cantidades de Obra'!H132</f>
        <v>0</v>
      </c>
      <c r="H132" s="376" t="str">
        <f>'Cantidades de Obra'!I132</f>
        <v>m²</v>
      </c>
      <c r="I132" s="394">
        <f>'Cantidades de Obra'!J132</f>
        <v>0</v>
      </c>
      <c r="J132" s="394">
        <f>'Cantidades de Obra'!K132</f>
        <v>0</v>
      </c>
      <c r="K132" s="394">
        <f>'Cantidades de Obra'!L132</f>
        <v>0</v>
      </c>
      <c r="L132" s="394">
        <f>'Cantidades de Obra'!N132</f>
        <v>1</v>
      </c>
      <c r="M132" s="394">
        <f>'Cantidades de Obra'!O132</f>
        <v>1</v>
      </c>
      <c r="N132" s="394">
        <f>'Cantidades de Obra'!P132</f>
        <v>1</v>
      </c>
      <c r="O132" s="394">
        <f>'Cantidades de Obra'!Q132</f>
        <v>0</v>
      </c>
      <c r="P132" s="395">
        <f>'Cantidades de Obra'!R132</f>
        <v>0</v>
      </c>
      <c r="Q132" s="394">
        <f>'Cantidades de Obra'!S132</f>
        <v>0</v>
      </c>
      <c r="R132" s="394">
        <f>'Cantidades de Obra'!T132</f>
        <v>0</v>
      </c>
      <c r="S132" s="376" t="str">
        <f>'Cantidades de Obra'!U132</f>
        <v>m²</v>
      </c>
      <c r="T132" s="376">
        <f>'Cantidades de Obra'!G132</f>
        <v>0</v>
      </c>
      <c r="U132" s="375" t="s">
        <v>617</v>
      </c>
    </row>
    <row r="133" spans="1:21" s="271" customFormat="1" ht="15" customHeight="1" x14ac:dyDescent="0.25">
      <c r="A133" s="372" t="s">
        <v>741</v>
      </c>
      <c r="B133" s="373" t="str">
        <f>'Cantidades de Obra'!A133</f>
        <v>MQ-125</v>
      </c>
      <c r="C133" s="374" t="str">
        <f>'Cantidades de Obra'!D133</f>
        <v>18.02.01</v>
      </c>
      <c r="D133" s="375" t="str">
        <f>'Cantidades de Obra'!E133</f>
        <v>Sardineles y bordillos</v>
      </c>
      <c r="E133" s="375">
        <f>'Cantidades de Obra'!F133</f>
        <v>0</v>
      </c>
      <c r="F133" s="375">
        <f>'Cantidades de Obra'!G133</f>
        <v>0</v>
      </c>
      <c r="G133" s="376">
        <f>'Cantidades de Obra'!H133</f>
        <v>0</v>
      </c>
      <c r="H133" s="376" t="str">
        <f>'Cantidades de Obra'!I133</f>
        <v>ml</v>
      </c>
      <c r="I133" s="394">
        <f>'Cantidades de Obra'!J133</f>
        <v>0</v>
      </c>
      <c r="J133" s="394">
        <f>'Cantidades de Obra'!K133</f>
        <v>0</v>
      </c>
      <c r="K133" s="394">
        <f>'Cantidades de Obra'!L133</f>
        <v>0</v>
      </c>
      <c r="L133" s="394">
        <f>'Cantidades de Obra'!N133</f>
        <v>1</v>
      </c>
      <c r="M133" s="394">
        <f>'Cantidades de Obra'!O133</f>
        <v>1</v>
      </c>
      <c r="N133" s="394">
        <f>'Cantidades de Obra'!P133</f>
        <v>1</v>
      </c>
      <c r="O133" s="394">
        <f>'Cantidades de Obra'!Q133</f>
        <v>0</v>
      </c>
      <c r="P133" s="395">
        <f>'Cantidades de Obra'!R133</f>
        <v>0</v>
      </c>
      <c r="Q133" s="394">
        <f>'Cantidades de Obra'!S133</f>
        <v>0</v>
      </c>
      <c r="R133" s="394">
        <f>'Cantidades de Obra'!T133</f>
        <v>0</v>
      </c>
      <c r="S133" s="376" t="str">
        <f>'Cantidades de Obra'!U133</f>
        <v>ml</v>
      </c>
      <c r="T133" s="376">
        <f>'Cantidades de Obra'!G133</f>
        <v>0</v>
      </c>
      <c r="U133" s="375" t="s">
        <v>617</v>
      </c>
    </row>
    <row r="134" spans="1:21" s="271" customFormat="1" ht="15" customHeight="1" x14ac:dyDescent="0.25">
      <c r="A134" s="372" t="s">
        <v>742</v>
      </c>
      <c r="B134" s="373" t="str">
        <f>'Cantidades de Obra'!A134</f>
        <v>MQ-126</v>
      </c>
      <c r="C134" s="374" t="str">
        <f>'Cantidades de Obra'!D134</f>
        <v>18.03.01</v>
      </c>
      <c r="D134" s="375" t="str">
        <f>'Cantidades de Obra'!E134</f>
        <v>Sumideros exteriores</v>
      </c>
      <c r="E134" s="375">
        <f>'Cantidades de Obra'!F134</f>
        <v>0</v>
      </c>
      <c r="F134" s="375">
        <f>'Cantidades de Obra'!G134</f>
        <v>0</v>
      </c>
      <c r="G134" s="376">
        <f>'Cantidades de Obra'!H134</f>
        <v>0</v>
      </c>
      <c r="H134" s="376" t="str">
        <f>'Cantidades de Obra'!I134</f>
        <v>und</v>
      </c>
      <c r="I134" s="394">
        <f>'Cantidades de Obra'!J134</f>
        <v>0</v>
      </c>
      <c r="J134" s="394">
        <f>'Cantidades de Obra'!K134</f>
        <v>0</v>
      </c>
      <c r="K134" s="394">
        <f>'Cantidades de Obra'!L134</f>
        <v>0</v>
      </c>
      <c r="L134" s="394">
        <f>'Cantidades de Obra'!N134</f>
        <v>1</v>
      </c>
      <c r="M134" s="394">
        <f>'Cantidades de Obra'!O134</f>
        <v>1</v>
      </c>
      <c r="N134" s="394">
        <f>'Cantidades de Obra'!P134</f>
        <v>1</v>
      </c>
      <c r="O134" s="394">
        <f>'Cantidades de Obra'!Q134</f>
        <v>0</v>
      </c>
      <c r="P134" s="395">
        <f>'Cantidades de Obra'!R134</f>
        <v>0</v>
      </c>
      <c r="Q134" s="394">
        <f>'Cantidades de Obra'!S134</f>
        <v>1</v>
      </c>
      <c r="R134" s="394">
        <f>'Cantidades de Obra'!T134</f>
        <v>1</v>
      </c>
      <c r="S134" s="376" t="str">
        <f>'Cantidades de Obra'!U134</f>
        <v>und</v>
      </c>
      <c r="T134" s="376">
        <f>'Cantidades de Obra'!G134</f>
        <v>0</v>
      </c>
      <c r="U134" s="375" t="s">
        <v>617</v>
      </c>
    </row>
    <row r="135" spans="1:21" s="271" customFormat="1" ht="15" customHeight="1" x14ac:dyDescent="0.25">
      <c r="A135" s="372" t="s">
        <v>743</v>
      </c>
      <c r="B135" s="373" t="str">
        <f>'Cantidades de Obra'!A135</f>
        <v>MQ-127</v>
      </c>
      <c r="C135" s="374" t="str">
        <f>'Cantidades de Obra'!D135</f>
        <v>18.04.01</v>
      </c>
      <c r="D135" s="375" t="str">
        <f>'Cantidades de Obra'!E135</f>
        <v>Suministro y extendido de tierra vegetal</v>
      </c>
      <c r="E135" s="375">
        <f>'Cantidades de Obra'!F135</f>
        <v>0</v>
      </c>
      <c r="F135" s="375">
        <f>'Cantidades de Obra'!G135</f>
        <v>0</v>
      </c>
      <c r="G135" s="376">
        <f>'Cantidades de Obra'!H135</f>
        <v>0</v>
      </c>
      <c r="H135" s="376" t="str">
        <f>'Cantidades de Obra'!I135</f>
        <v>m³</v>
      </c>
      <c r="I135" s="394">
        <f>'Cantidades de Obra'!J135</f>
        <v>0</v>
      </c>
      <c r="J135" s="394">
        <f>'Cantidades de Obra'!K135</f>
        <v>0</v>
      </c>
      <c r="K135" s="394">
        <f>'Cantidades de Obra'!L135</f>
        <v>0</v>
      </c>
      <c r="L135" s="394">
        <f>'Cantidades de Obra'!N135</f>
        <v>1</v>
      </c>
      <c r="M135" s="394">
        <f>'Cantidades de Obra'!O135</f>
        <v>1</v>
      </c>
      <c r="N135" s="394">
        <f>'Cantidades de Obra'!P135</f>
        <v>1</v>
      </c>
      <c r="O135" s="394">
        <f>'Cantidades de Obra'!Q135</f>
        <v>0</v>
      </c>
      <c r="P135" s="395">
        <f>'Cantidades de Obra'!R135</f>
        <v>0</v>
      </c>
      <c r="Q135" s="394">
        <f>'Cantidades de Obra'!S135</f>
        <v>0</v>
      </c>
      <c r="R135" s="394">
        <f>'Cantidades de Obra'!T135</f>
        <v>0</v>
      </c>
      <c r="S135" s="376" t="str">
        <f>'Cantidades de Obra'!U135</f>
        <v>m³</v>
      </c>
      <c r="T135" s="376">
        <f>'Cantidades de Obra'!G135</f>
        <v>0</v>
      </c>
      <c r="U135" s="375" t="s">
        <v>617</v>
      </c>
    </row>
    <row r="136" spans="1:21" s="271" customFormat="1" ht="15" customHeight="1" x14ac:dyDescent="0.25">
      <c r="A136" s="372" t="s">
        <v>744</v>
      </c>
      <c r="B136" s="373" t="str">
        <f>'Cantidades de Obra'!A136</f>
        <v>MQ-128</v>
      </c>
      <c r="C136" s="374" t="str">
        <f>'Cantidades de Obra'!D136</f>
        <v>18.04.02</v>
      </c>
      <c r="D136" s="375" t="str">
        <f>'Cantidades de Obra'!E136</f>
        <v>Siembra y jardinería</v>
      </c>
      <c r="E136" s="375">
        <f>'Cantidades de Obra'!F136</f>
        <v>0</v>
      </c>
      <c r="F136" s="375">
        <f>'Cantidades de Obra'!G136</f>
        <v>0</v>
      </c>
      <c r="G136" s="376">
        <f>'Cantidades de Obra'!H136</f>
        <v>0</v>
      </c>
      <c r="H136" s="376" t="str">
        <f>'Cantidades de Obra'!I136</f>
        <v>m²</v>
      </c>
      <c r="I136" s="394">
        <f>'Cantidades de Obra'!J136</f>
        <v>0</v>
      </c>
      <c r="J136" s="394">
        <f>'Cantidades de Obra'!K136</f>
        <v>0</v>
      </c>
      <c r="K136" s="394">
        <f>'Cantidades de Obra'!L136</f>
        <v>0</v>
      </c>
      <c r="L136" s="394">
        <f>'Cantidades de Obra'!N136</f>
        <v>1</v>
      </c>
      <c r="M136" s="394">
        <f>'Cantidades de Obra'!O136</f>
        <v>1</v>
      </c>
      <c r="N136" s="394">
        <f>'Cantidades de Obra'!P136</f>
        <v>1</v>
      </c>
      <c r="O136" s="394">
        <f>'Cantidades de Obra'!Q136</f>
        <v>0</v>
      </c>
      <c r="P136" s="395">
        <f>'Cantidades de Obra'!R136</f>
        <v>0</v>
      </c>
      <c r="Q136" s="394">
        <f>'Cantidades de Obra'!S136</f>
        <v>0</v>
      </c>
      <c r="R136" s="394">
        <f>'Cantidades de Obra'!T136</f>
        <v>0</v>
      </c>
      <c r="S136" s="376" t="str">
        <f>'Cantidades de Obra'!U136</f>
        <v>m²</v>
      </c>
      <c r="T136" s="376">
        <f>'Cantidades de Obra'!G136</f>
        <v>0</v>
      </c>
      <c r="U136" s="375" t="s">
        <v>617</v>
      </c>
    </row>
    <row r="137" spans="1:21" s="271" customFormat="1" ht="15" customHeight="1" x14ac:dyDescent="0.25">
      <c r="A137" s="372" t="s">
        <v>745</v>
      </c>
      <c r="B137" s="373" t="str">
        <f>'Cantidades de Obra'!A137</f>
        <v>MQ-129</v>
      </c>
      <c r="C137" s="374" t="str">
        <f>'Cantidades de Obra'!D137</f>
        <v>19.01.01</v>
      </c>
      <c r="D137" s="375" t="str">
        <f>'Cantidades de Obra'!E137</f>
        <v>Rejas metálicas</v>
      </c>
      <c r="E137" s="375">
        <f>'Cantidades de Obra'!F137</f>
        <v>0</v>
      </c>
      <c r="F137" s="375">
        <f>'Cantidades de Obra'!G137</f>
        <v>0</v>
      </c>
      <c r="G137" s="376">
        <f>'Cantidades de Obra'!H137</f>
        <v>0</v>
      </c>
      <c r="H137" s="376" t="str">
        <f>'Cantidades de Obra'!I137</f>
        <v>m²</v>
      </c>
      <c r="I137" s="394">
        <f>'Cantidades de Obra'!J137</f>
        <v>0</v>
      </c>
      <c r="J137" s="394">
        <f>'Cantidades de Obra'!K137</f>
        <v>0</v>
      </c>
      <c r="K137" s="394">
        <f>'Cantidades de Obra'!L137</f>
        <v>0</v>
      </c>
      <c r="L137" s="394">
        <f>'Cantidades de Obra'!N137</f>
        <v>1</v>
      </c>
      <c r="M137" s="394">
        <f>'Cantidades de Obra'!O137</f>
        <v>1</v>
      </c>
      <c r="N137" s="394">
        <f>'Cantidades de Obra'!P137</f>
        <v>1</v>
      </c>
      <c r="O137" s="394">
        <f>'Cantidades de Obra'!Q137</f>
        <v>0</v>
      </c>
      <c r="P137" s="395">
        <f>'Cantidades de Obra'!R137</f>
        <v>0</v>
      </c>
      <c r="Q137" s="394">
        <f>'Cantidades de Obra'!S137</f>
        <v>0</v>
      </c>
      <c r="R137" s="394">
        <f>'Cantidades de Obra'!T137</f>
        <v>0</v>
      </c>
      <c r="S137" s="376" t="str">
        <f>'Cantidades de Obra'!U137</f>
        <v>m²</v>
      </c>
      <c r="T137" s="376">
        <f>'Cantidades de Obra'!G137</f>
        <v>0</v>
      </c>
      <c r="U137" s="375" t="s">
        <v>617</v>
      </c>
    </row>
    <row r="138" spans="1:21" s="271" customFormat="1" ht="15" customHeight="1" x14ac:dyDescent="0.25">
      <c r="A138" s="372" t="s">
        <v>746</v>
      </c>
      <c r="B138" s="373" t="str">
        <f>'Cantidades de Obra'!A138</f>
        <v>MQ-130</v>
      </c>
      <c r="C138" s="374" t="str">
        <f>'Cantidades de Obra'!D138</f>
        <v>19.01.02</v>
      </c>
      <c r="D138" s="375" t="str">
        <f>'Cantidades de Obra'!E138</f>
        <v>Escaleras metálicas</v>
      </c>
      <c r="E138" s="375">
        <f>'Cantidades de Obra'!F138</f>
        <v>0</v>
      </c>
      <c r="F138" s="375">
        <f>'Cantidades de Obra'!G138</f>
        <v>0</v>
      </c>
      <c r="G138" s="376">
        <f>'Cantidades de Obra'!H138</f>
        <v>0</v>
      </c>
      <c r="H138" s="376" t="str">
        <f>'Cantidades de Obra'!I138</f>
        <v>kg</v>
      </c>
      <c r="I138" s="394">
        <f>'Cantidades de Obra'!J138</f>
        <v>0</v>
      </c>
      <c r="J138" s="394">
        <f>'Cantidades de Obra'!K138</f>
        <v>0</v>
      </c>
      <c r="K138" s="394">
        <f>'Cantidades de Obra'!L138</f>
        <v>0</v>
      </c>
      <c r="L138" s="394">
        <f>'Cantidades de Obra'!N138</f>
        <v>1</v>
      </c>
      <c r="M138" s="394">
        <f>'Cantidades de Obra'!O138</f>
        <v>1</v>
      </c>
      <c r="N138" s="394">
        <f>'Cantidades de Obra'!P138</f>
        <v>1</v>
      </c>
      <c r="O138" s="394">
        <f>'Cantidades de Obra'!Q138</f>
        <v>0</v>
      </c>
      <c r="P138" s="395">
        <f>'Cantidades de Obra'!R138</f>
        <v>0</v>
      </c>
      <c r="Q138" s="394">
        <f>'Cantidades de Obra'!S138</f>
        <v>0</v>
      </c>
      <c r="R138" s="394">
        <f>'Cantidades de Obra'!T138</f>
        <v>0</v>
      </c>
      <c r="S138" s="376" t="str">
        <f>'Cantidades de Obra'!U138</f>
        <v>kg</v>
      </c>
      <c r="T138" s="376">
        <f>'Cantidades de Obra'!G138</f>
        <v>0</v>
      </c>
      <c r="U138" s="375" t="s">
        <v>617</v>
      </c>
    </row>
    <row r="139" spans="1:21" s="271" customFormat="1" ht="15" customHeight="1" x14ac:dyDescent="0.25">
      <c r="A139" s="372" t="s">
        <v>747</v>
      </c>
      <c r="B139" s="373" t="str">
        <f>'Cantidades de Obra'!A139</f>
        <v>MQ-131</v>
      </c>
      <c r="C139" s="374" t="str">
        <f>'Cantidades de Obra'!D139</f>
        <v>19.01.03</v>
      </c>
      <c r="D139" s="375" t="str">
        <f>'Cantidades de Obra'!E139</f>
        <v>Elementos metálicos especiales</v>
      </c>
      <c r="E139" s="375">
        <f>'Cantidades de Obra'!F139</f>
        <v>0</v>
      </c>
      <c r="F139" s="375">
        <f>'Cantidades de Obra'!G139</f>
        <v>0</v>
      </c>
      <c r="G139" s="376">
        <f>'Cantidades de Obra'!H139</f>
        <v>0</v>
      </c>
      <c r="H139" s="376" t="str">
        <f>'Cantidades de Obra'!I139</f>
        <v>kg</v>
      </c>
      <c r="I139" s="394">
        <f>'Cantidades de Obra'!J139</f>
        <v>0</v>
      </c>
      <c r="J139" s="394">
        <f>'Cantidades de Obra'!K139</f>
        <v>0</v>
      </c>
      <c r="K139" s="394">
        <f>'Cantidades de Obra'!L139</f>
        <v>0</v>
      </c>
      <c r="L139" s="394">
        <f>'Cantidades de Obra'!N139</f>
        <v>1</v>
      </c>
      <c r="M139" s="394">
        <f>'Cantidades de Obra'!O139</f>
        <v>1</v>
      </c>
      <c r="N139" s="394">
        <f>'Cantidades de Obra'!P139</f>
        <v>1</v>
      </c>
      <c r="O139" s="394">
        <f>'Cantidades de Obra'!Q139</f>
        <v>0</v>
      </c>
      <c r="P139" s="395">
        <f>'Cantidades de Obra'!R139</f>
        <v>0</v>
      </c>
      <c r="Q139" s="394">
        <f>'Cantidades de Obra'!S139</f>
        <v>0</v>
      </c>
      <c r="R139" s="394">
        <f>'Cantidades de Obra'!T139</f>
        <v>0</v>
      </c>
      <c r="S139" s="376" t="str">
        <f>'Cantidades de Obra'!U139</f>
        <v>kg</v>
      </c>
      <c r="T139" s="376">
        <f>'Cantidades de Obra'!G139</f>
        <v>0</v>
      </c>
      <c r="U139" s="375" t="s">
        <v>617</v>
      </c>
    </row>
    <row r="140" spans="1:21" s="271" customFormat="1" ht="15" customHeight="1" x14ac:dyDescent="0.25">
      <c r="A140" s="372" t="s">
        <v>748</v>
      </c>
      <c r="B140" s="373" t="str">
        <f>'Cantidades de Obra'!A140</f>
        <v>MQ-132</v>
      </c>
      <c r="C140" s="374" t="str">
        <f>'Cantidades de Obra'!D140</f>
        <v>19.02.01</v>
      </c>
      <c r="D140" s="375" t="str">
        <f>'Cantidades de Obra'!E140</f>
        <v>Mobiliario fijo de obra</v>
      </c>
      <c r="E140" s="375">
        <f>'Cantidades de Obra'!F140</f>
        <v>0</v>
      </c>
      <c r="F140" s="375">
        <f>'Cantidades de Obra'!G140</f>
        <v>0</v>
      </c>
      <c r="G140" s="376">
        <f>'Cantidades de Obra'!H140</f>
        <v>0</v>
      </c>
      <c r="H140" s="376" t="str">
        <f>'Cantidades de Obra'!I140</f>
        <v>und</v>
      </c>
      <c r="I140" s="394">
        <f>'Cantidades de Obra'!J140</f>
        <v>0</v>
      </c>
      <c r="J140" s="394">
        <f>'Cantidades de Obra'!K140</f>
        <v>0</v>
      </c>
      <c r="K140" s="394">
        <f>'Cantidades de Obra'!L140</f>
        <v>0</v>
      </c>
      <c r="L140" s="394">
        <f>'Cantidades de Obra'!N140</f>
        <v>1</v>
      </c>
      <c r="M140" s="394">
        <f>'Cantidades de Obra'!O140</f>
        <v>1</v>
      </c>
      <c r="N140" s="394">
        <f>'Cantidades de Obra'!P140</f>
        <v>1</v>
      </c>
      <c r="O140" s="394">
        <f>'Cantidades de Obra'!Q140</f>
        <v>0</v>
      </c>
      <c r="P140" s="395">
        <f>'Cantidades de Obra'!R140</f>
        <v>0</v>
      </c>
      <c r="Q140" s="394">
        <f>'Cantidades de Obra'!S140</f>
        <v>1</v>
      </c>
      <c r="R140" s="394">
        <f>'Cantidades de Obra'!T140</f>
        <v>1</v>
      </c>
      <c r="S140" s="376" t="str">
        <f>'Cantidades de Obra'!U140</f>
        <v>und</v>
      </c>
      <c r="T140" s="376">
        <f>'Cantidades de Obra'!G140</f>
        <v>0</v>
      </c>
      <c r="U140" s="375" t="s">
        <v>617</v>
      </c>
    </row>
    <row r="141" spans="1:21" s="271" customFormat="1" ht="15" customHeight="1" x14ac:dyDescent="0.25">
      <c r="A141" s="372" t="s">
        <v>749</v>
      </c>
      <c r="B141" s="373" t="str">
        <f>'Cantidades de Obra'!A141</f>
        <v>MQ-133</v>
      </c>
      <c r="C141" s="374" t="str">
        <f>'Cantidades de Obra'!D141</f>
        <v>20.01.01</v>
      </c>
      <c r="D141" s="375" t="str">
        <f>'Cantidades de Obra'!E141</f>
        <v>Limpieza gruesa y fina de obra</v>
      </c>
      <c r="E141" s="375">
        <f>'Cantidades de Obra'!F141</f>
        <v>0</v>
      </c>
      <c r="F141" s="375">
        <f>'Cantidades de Obra'!G141</f>
        <v>0</v>
      </c>
      <c r="G141" s="376">
        <f>'Cantidades de Obra'!H141</f>
        <v>0</v>
      </c>
      <c r="H141" s="376" t="str">
        <f>'Cantidades de Obra'!I141</f>
        <v>m²</v>
      </c>
      <c r="I141" s="394">
        <f>'Cantidades de Obra'!J141</f>
        <v>0</v>
      </c>
      <c r="J141" s="394">
        <f>'Cantidades de Obra'!K141</f>
        <v>0</v>
      </c>
      <c r="K141" s="394">
        <f>'Cantidades de Obra'!L141</f>
        <v>0</v>
      </c>
      <c r="L141" s="394">
        <f>'Cantidades de Obra'!N141</f>
        <v>1</v>
      </c>
      <c r="M141" s="394">
        <f>'Cantidades de Obra'!O141</f>
        <v>1</v>
      </c>
      <c r="N141" s="394">
        <f>'Cantidades de Obra'!P141</f>
        <v>1</v>
      </c>
      <c r="O141" s="394">
        <f>'Cantidades de Obra'!Q141</f>
        <v>0</v>
      </c>
      <c r="P141" s="395">
        <f>'Cantidades de Obra'!R141</f>
        <v>0</v>
      </c>
      <c r="Q141" s="394">
        <f>'Cantidades de Obra'!S141</f>
        <v>0</v>
      </c>
      <c r="R141" s="394">
        <f>'Cantidades de Obra'!T141</f>
        <v>0</v>
      </c>
      <c r="S141" s="376" t="str">
        <f>'Cantidades de Obra'!U141</f>
        <v>m²</v>
      </c>
      <c r="T141" s="376">
        <f>'Cantidades de Obra'!G141</f>
        <v>0</v>
      </c>
      <c r="U141" s="375" t="s">
        <v>617</v>
      </c>
    </row>
    <row r="142" spans="1:21" s="271" customFormat="1" ht="15" customHeight="1" x14ac:dyDescent="0.25">
      <c r="A142" s="372" t="s">
        <v>750</v>
      </c>
      <c r="B142" s="373" t="str">
        <f>'Cantidades de Obra'!A142</f>
        <v>MQ-134</v>
      </c>
      <c r="C142" s="374" t="str">
        <f>'Cantidades de Obra'!D142</f>
        <v>20.01.02</v>
      </c>
      <c r="D142" s="375" t="str">
        <f>'Cantidades de Obra'!E142</f>
        <v>Limpieza final para entrega</v>
      </c>
      <c r="E142" s="375">
        <f>'Cantidades de Obra'!F142</f>
        <v>0</v>
      </c>
      <c r="F142" s="375">
        <f>'Cantidades de Obra'!G142</f>
        <v>0</v>
      </c>
      <c r="G142" s="376">
        <f>'Cantidades de Obra'!H142</f>
        <v>0</v>
      </c>
      <c r="H142" s="376" t="str">
        <f>'Cantidades de Obra'!I142</f>
        <v>m²</v>
      </c>
      <c r="I142" s="394">
        <f>'Cantidades de Obra'!J142</f>
        <v>0</v>
      </c>
      <c r="J142" s="394">
        <f>'Cantidades de Obra'!K142</f>
        <v>0</v>
      </c>
      <c r="K142" s="394">
        <f>'Cantidades de Obra'!L142</f>
        <v>0</v>
      </c>
      <c r="L142" s="394">
        <f>'Cantidades de Obra'!N142</f>
        <v>1</v>
      </c>
      <c r="M142" s="394">
        <f>'Cantidades de Obra'!O142</f>
        <v>1</v>
      </c>
      <c r="N142" s="394">
        <f>'Cantidades de Obra'!P142</f>
        <v>1</v>
      </c>
      <c r="O142" s="394">
        <f>'Cantidades de Obra'!Q142</f>
        <v>0</v>
      </c>
      <c r="P142" s="395">
        <f>'Cantidades de Obra'!R142</f>
        <v>0</v>
      </c>
      <c r="Q142" s="394">
        <f>'Cantidades de Obra'!S142</f>
        <v>0</v>
      </c>
      <c r="R142" s="394">
        <f>'Cantidades de Obra'!T142</f>
        <v>0</v>
      </c>
      <c r="S142" s="376" t="str">
        <f>'Cantidades de Obra'!U142</f>
        <v>m²</v>
      </c>
      <c r="T142" s="376">
        <f>'Cantidades de Obra'!G142</f>
        <v>0</v>
      </c>
      <c r="U142" s="375" t="s">
        <v>617</v>
      </c>
    </row>
    <row r="143" spans="1:21" s="271" customFormat="1" ht="15" customHeight="1" x14ac:dyDescent="0.25">
      <c r="A143" s="372" t="s">
        <v>751</v>
      </c>
      <c r="B143" s="373" t="str">
        <f>'Cantidades de Obra'!A143</f>
        <v>MQ-135</v>
      </c>
      <c r="C143" s="374" t="str">
        <f>'Cantidades de Obra'!D143</f>
        <v>20.02.01</v>
      </c>
      <c r="D143" s="375" t="str">
        <f>'Cantidades de Obra'!E143</f>
        <v>Pruebas, puesta en marcha y ajustes</v>
      </c>
      <c r="E143" s="375">
        <f>'Cantidades de Obra'!F143</f>
        <v>0</v>
      </c>
      <c r="F143" s="375">
        <f>'Cantidades de Obra'!G143</f>
        <v>0</v>
      </c>
      <c r="G143" s="376">
        <f>'Cantidades de Obra'!H143</f>
        <v>0</v>
      </c>
      <c r="H143" s="376" t="str">
        <f>'Cantidades de Obra'!I143</f>
        <v>gl</v>
      </c>
      <c r="I143" s="394">
        <f>'Cantidades de Obra'!J143</f>
        <v>0</v>
      </c>
      <c r="J143" s="394">
        <f>'Cantidades de Obra'!K143</f>
        <v>0</v>
      </c>
      <c r="K143" s="394">
        <f>'Cantidades de Obra'!L143</f>
        <v>0</v>
      </c>
      <c r="L143" s="394">
        <f>'Cantidades de Obra'!N143</f>
        <v>1</v>
      </c>
      <c r="M143" s="394">
        <f>'Cantidades de Obra'!O143</f>
        <v>1</v>
      </c>
      <c r="N143" s="394">
        <f>'Cantidades de Obra'!P143</f>
        <v>1</v>
      </c>
      <c r="O143" s="394">
        <f>'Cantidades de Obra'!Q143</f>
        <v>0</v>
      </c>
      <c r="P143" s="395">
        <f>'Cantidades de Obra'!R143</f>
        <v>0</v>
      </c>
      <c r="Q143" s="394">
        <f>'Cantidades de Obra'!S143</f>
        <v>0</v>
      </c>
      <c r="R143" s="394">
        <f>'Cantidades de Obra'!T143</f>
        <v>0</v>
      </c>
      <c r="S143" s="376" t="str">
        <f>'Cantidades de Obra'!U143</f>
        <v>gl</v>
      </c>
      <c r="T143" s="376">
        <f>'Cantidades de Obra'!G143</f>
        <v>0</v>
      </c>
      <c r="U143" s="375" t="s">
        <v>617</v>
      </c>
    </row>
    <row r="144" spans="1:21" s="271" customFormat="1" ht="15" customHeight="1" x14ac:dyDescent="0.25">
      <c r="A144" s="372" t="s">
        <v>752</v>
      </c>
      <c r="B144" s="373" t="str">
        <f>'Cantidades de Obra'!A144</f>
        <v>MQ-136</v>
      </c>
      <c r="C144" s="374" t="str">
        <f>'Cantidades de Obra'!D144</f>
        <v>20.02.01</v>
      </c>
      <c r="D144" s="375" t="str">
        <f>'Cantidades de Obra'!E144</f>
        <v>Actualización de planos récord / as-built</v>
      </c>
      <c r="E144" s="375">
        <f>'Cantidades de Obra'!F144</f>
        <v>0</v>
      </c>
      <c r="F144" s="375">
        <f>'Cantidades de Obra'!G144</f>
        <v>0</v>
      </c>
      <c r="G144" s="376">
        <f>'Cantidades de Obra'!H144</f>
        <v>0</v>
      </c>
      <c r="H144" s="376" t="str">
        <f>'Cantidades de Obra'!I144</f>
        <v>gl</v>
      </c>
      <c r="I144" s="394">
        <f>'Cantidades de Obra'!J144</f>
        <v>0</v>
      </c>
      <c r="J144" s="394">
        <f>'Cantidades de Obra'!K144</f>
        <v>0</v>
      </c>
      <c r="K144" s="394">
        <f>'Cantidades de Obra'!L144</f>
        <v>0</v>
      </c>
      <c r="L144" s="394">
        <f>'Cantidades de Obra'!N144</f>
        <v>1</v>
      </c>
      <c r="M144" s="394">
        <f>'Cantidades de Obra'!O144</f>
        <v>1</v>
      </c>
      <c r="N144" s="394">
        <f>'Cantidades de Obra'!P144</f>
        <v>1</v>
      </c>
      <c r="O144" s="394">
        <f>'Cantidades de Obra'!Q144</f>
        <v>0</v>
      </c>
      <c r="P144" s="395">
        <f>'Cantidades de Obra'!R144</f>
        <v>0</v>
      </c>
      <c r="Q144" s="394">
        <f>'Cantidades de Obra'!S144</f>
        <v>0</v>
      </c>
      <c r="R144" s="394">
        <f>'Cantidades de Obra'!T144</f>
        <v>0</v>
      </c>
      <c r="S144" s="376" t="str">
        <f>'Cantidades de Obra'!U144</f>
        <v>gl</v>
      </c>
      <c r="T144" s="376">
        <f>'Cantidades de Obra'!G144</f>
        <v>0</v>
      </c>
      <c r="U144" s="375" t="s">
        <v>617</v>
      </c>
    </row>
    <row r="145" spans="1:21" s="271" customFormat="1" ht="15" customHeight="1" x14ac:dyDescent="0.25">
      <c r="A145" s="372" t="s">
        <v>753</v>
      </c>
      <c r="B145" s="373" t="str">
        <f>'Cantidades de Obra'!A145</f>
        <v>MQ-137</v>
      </c>
      <c r="C145" s="374" t="str">
        <f>'Cantidades de Obra'!D145</f>
        <v>20.02.02</v>
      </c>
      <c r="D145" s="375" t="str">
        <f>'Cantidades de Obra'!E145</f>
        <v>Entrega, manuales y acta de recibo</v>
      </c>
      <c r="E145" s="375">
        <f>'Cantidades de Obra'!F145</f>
        <v>0</v>
      </c>
      <c r="F145" s="375">
        <f>'Cantidades de Obra'!G145</f>
        <v>0</v>
      </c>
      <c r="G145" s="376">
        <f>'Cantidades de Obra'!H145</f>
        <v>0</v>
      </c>
      <c r="H145" s="376" t="str">
        <f>'Cantidades de Obra'!I145</f>
        <v>gl</v>
      </c>
      <c r="I145" s="394">
        <f>'Cantidades de Obra'!J145</f>
        <v>0</v>
      </c>
      <c r="J145" s="394">
        <f>'Cantidades de Obra'!K145</f>
        <v>0</v>
      </c>
      <c r="K145" s="394">
        <f>'Cantidades de Obra'!L145</f>
        <v>0</v>
      </c>
      <c r="L145" s="394">
        <f>'Cantidades de Obra'!N145</f>
        <v>1</v>
      </c>
      <c r="M145" s="394">
        <f>'Cantidades de Obra'!O145</f>
        <v>1</v>
      </c>
      <c r="N145" s="394">
        <f>'Cantidades de Obra'!P145</f>
        <v>1</v>
      </c>
      <c r="O145" s="394">
        <f>'Cantidades de Obra'!Q145</f>
        <v>0</v>
      </c>
      <c r="P145" s="395">
        <f>'Cantidades de Obra'!R145</f>
        <v>0</v>
      </c>
      <c r="Q145" s="394">
        <f>'Cantidades de Obra'!S145</f>
        <v>0</v>
      </c>
      <c r="R145" s="394">
        <f>'Cantidades de Obra'!T145</f>
        <v>0</v>
      </c>
      <c r="S145" s="376" t="str">
        <f>'Cantidades de Obra'!U145</f>
        <v>gl</v>
      </c>
      <c r="T145" s="376">
        <f>'Cantidades de Obra'!G145</f>
        <v>0</v>
      </c>
      <c r="U145" s="375" t="s">
        <v>617</v>
      </c>
    </row>
    <row r="146" spans="1:21" x14ac:dyDescent="0.3">
      <c r="A146" s="232" t="s">
        <v>43</v>
      </c>
      <c r="U146" s="1123" t="str">
        <f>I4</f>
      </c>
    </row>
  </sheetData>
  <mergeCells count="11">
    <mergeCell ref="K1:U7"/>
    <mergeCell ref="I4:J4"/>
    <mergeCell ref="D3:G3"/>
    <mergeCell ref="I6:J6"/>
    <mergeCell ref="I7:J7"/>
    <mergeCell ref="I5:J5"/>
    <mergeCell ref="D1:J1"/>
    <mergeCell ref="D5:G5"/>
    <mergeCell ref="H3:J3"/>
    <mergeCell ref="D6:G7"/>
    <mergeCell ref="D4:G4"/>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I176"/>
  <sheetViews>
    <sheetView topLeftCell="A152" zoomScale="89" zoomScaleNormal="89" workbookViewId="0">
      <selection activeCell="H175" sqref="H175"/>
    </sheetView>
  </sheetViews>
  <sheetFormatPr baseColWidth="10" defaultColWidth="8.88671875" defaultRowHeight="14.4" x14ac:dyDescent="0.3"/>
  <cols>
    <col min="1" max="1" width="15.77734375" style="334" customWidth="1"/>
    <col min="2" max="2" width="26" style="334" customWidth="1"/>
    <col min="3" max="3" width="25.77734375" style="334" customWidth="1"/>
    <col min="4" max="4" width="40" style="334" customWidth="1"/>
    <col min="5" max="5" width="15.77734375" style="352" customWidth="1"/>
    <col min="6" max="8" width="15.77734375" style="334" customWidth="1"/>
  </cols>
  <sheetData>
    <row r="1" spans="1:9" s="3" customFormat="1" ht="40.049999999999997" customHeight="1" x14ac:dyDescent="0.3">
      <c r="A1" s="636"/>
      <c r="B1" s="629"/>
      <c r="C1" s="553" t="s">
        <v>754</v>
      </c>
      <c r="D1" s="629"/>
      <c r="E1" s="629"/>
      <c r="F1" s="629"/>
      <c r="G1" s="629"/>
      <c r="H1" s="629"/>
    </row>
    <row r="2" spans="1:9" s="3" customFormat="1" ht="4.95" customHeight="1" x14ac:dyDescent="0.3">
      <c r="A2" s="629"/>
      <c r="B2" s="629"/>
      <c r="C2" s="305"/>
      <c r="D2" s="305"/>
      <c r="E2" s="305"/>
      <c r="F2" s="305"/>
      <c r="G2" s="305"/>
      <c r="H2" s="305"/>
    </row>
    <row r="3" spans="1:9" ht="15" customHeight="1" x14ac:dyDescent="0.3">
      <c r="A3" s="505"/>
      <c r="B3" s="505"/>
      <c r="C3" s="563"/>
      <c r="D3" s="505"/>
      <c r="E3" s="519"/>
      <c r="F3" s="628" t="s">
        <v>1</v>
      </c>
      <c r="G3" s="505"/>
      <c r="H3" s="505"/>
    </row>
    <row r="4" spans="1:9" ht="15" customHeight="1" x14ac:dyDescent="0.3">
      <c r="A4" s="505"/>
      <c r="B4" s="505"/>
      <c r="C4" s="563" t="s">
        <v>6</v>
      </c>
      <c r="D4" s="505"/>
      <c r="E4" s="519"/>
      <c r="F4" s="268" t="s">
        <v>2</v>
      </c>
      <c r="G4" s="631" t="s">
        <v>755</v>
      </c>
      <c r="H4" s="505"/>
    </row>
    <row r="5" spans="1:9" ht="15" customHeight="1" x14ac:dyDescent="0.3">
      <c r="A5" s="505"/>
      <c r="B5" s="505"/>
      <c r="C5" s="634" t="s">
        <v>8</v>
      </c>
      <c r="D5" s="505"/>
      <c r="E5" s="519"/>
      <c r="F5" s="266" t="s">
        <v>9</v>
      </c>
      <c r="G5" s="631">
        <v>1</v>
      </c>
      <c r="H5" s="505"/>
    </row>
    <row r="6" spans="1:9" ht="15" customHeight="1" x14ac:dyDescent="0.3">
      <c r="A6" s="505"/>
      <c r="B6" s="505"/>
      <c r="C6" s="634"/>
      <c r="D6" s="505"/>
      <c r="E6" s="519"/>
      <c r="F6" s="266" t="s">
        <v>10</v>
      </c>
      <c r="G6" s="631" t="s">
        <v>11</v>
      </c>
      <c r="H6" s="505"/>
    </row>
    <row r="7" spans="1:9" ht="15" customHeight="1" x14ac:dyDescent="0.3">
      <c r="A7" s="505"/>
      <c r="B7" s="505"/>
      <c r="C7" s="634"/>
      <c r="D7" s="505"/>
      <c r="E7" s="519"/>
      <c r="F7" s="267" t="s">
        <v>12</v>
      </c>
      <c r="G7" s="631" t="s">
        <v>13</v>
      </c>
      <c r="H7" s="505"/>
    </row>
    <row r="8" spans="1:9" s="303" customFormat="1" ht="15" customHeight="1" x14ac:dyDescent="0.3">
      <c r="A8" s="632" t="s">
        <v>756</v>
      </c>
      <c r="B8" s="633"/>
      <c r="C8" s="633"/>
      <c r="D8" s="633"/>
      <c r="E8" s="633"/>
      <c r="F8" s="633"/>
      <c r="G8" s="633"/>
      <c r="H8" s="633"/>
      <c r="I8" s="596"/>
    </row>
    <row r="9" spans="1:9" s="270" customFormat="1" ht="15" customHeight="1" x14ac:dyDescent="0.25">
      <c r="A9" s="272"/>
      <c r="B9" s="272"/>
      <c r="C9" s="272"/>
      <c r="D9" s="272"/>
      <c r="E9" s="273"/>
      <c r="F9" s="272"/>
      <c r="I9" s="630"/>
    </row>
    <row r="10" spans="1:9" s="303" customFormat="1" ht="15" customHeight="1" x14ac:dyDescent="0.3">
      <c r="A10" s="304" t="s">
        <v>757</v>
      </c>
      <c r="B10" s="304" t="s">
        <v>758</v>
      </c>
      <c r="C10" s="304" t="s">
        <v>759</v>
      </c>
      <c r="D10" s="304" t="s">
        <v>760</v>
      </c>
      <c r="E10" s="304" t="s">
        <v>761</v>
      </c>
      <c r="F10" s="635" t="s">
        <v>762</v>
      </c>
      <c r="G10" s="633"/>
      <c r="H10" s="633"/>
    </row>
    <row r="11" spans="1:9" s="274" customFormat="1" ht="15" customHeight="1" x14ac:dyDescent="0.3">
      <c r="A11" s="1127" t="s">
        <v>763</v>
      </c>
      <c r="B11" s="1128"/>
      <c r="C11" s="1128"/>
      <c r="D11" s="1128"/>
      <c r="E11" s="1128"/>
      <c r="F11" s="1128"/>
      <c r="G11" s="1128"/>
      <c r="H11" s="1129"/>
    </row>
    <row r="12" spans="1:9" s="274" customFormat="1" ht="15" customHeight="1" x14ac:dyDescent="0.3">
      <c r="A12" s="1130" t="s">
        <v>114</v>
      </c>
      <c r="B12" s="1131" t="s">
        <v>113</v>
      </c>
      <c r="C12" s="1131" t="s">
        <v>764</v>
      </c>
      <c r="D12" s="1131" t="s">
        <v>765</v>
      </c>
      <c r="E12" s="1132" t="s">
        <v>116</v>
      </c>
      <c r="F12" s="1131" t="s">
        <v>766</v>
      </c>
      <c r="G12" s="1133"/>
      <c r="H12" s="1134"/>
    </row>
    <row r="13" spans="1:9" s="274" customFormat="1" ht="15" customHeight="1" x14ac:dyDescent="0.3">
      <c r="A13" s="1130" t="s">
        <v>119</v>
      </c>
      <c r="B13" s="1131" t="s">
        <v>113</v>
      </c>
      <c r="C13" s="1131" t="s">
        <v>767</v>
      </c>
      <c r="D13" s="1131" t="s">
        <v>120</v>
      </c>
      <c r="E13" s="1132" t="s">
        <v>116</v>
      </c>
      <c r="F13" s="1131" t="s">
        <v>766</v>
      </c>
      <c r="G13" s="1133"/>
      <c r="H13" s="1134"/>
    </row>
    <row r="14" spans="1:9" s="274" customFormat="1" ht="15" customHeight="1" x14ac:dyDescent="0.3">
      <c r="A14" s="1130" t="s">
        <v>122</v>
      </c>
      <c r="B14" s="1131" t="s">
        <v>113</v>
      </c>
      <c r="C14" s="1131" t="s">
        <v>768</v>
      </c>
      <c r="D14" s="1131" t="s">
        <v>123</v>
      </c>
      <c r="E14" s="1132" t="s">
        <v>52</v>
      </c>
      <c r="F14" s="1131" t="s">
        <v>769</v>
      </c>
      <c r="G14" s="1133"/>
      <c r="H14" s="1134"/>
    </row>
    <row r="15" spans="1:9" s="274" customFormat="1" ht="15" customHeight="1" x14ac:dyDescent="0.3">
      <c r="A15" s="1130" t="s">
        <v>125</v>
      </c>
      <c r="B15" s="1131" t="s">
        <v>113</v>
      </c>
      <c r="C15" s="1131" t="s">
        <v>770</v>
      </c>
      <c r="D15" s="1131" t="s">
        <v>126</v>
      </c>
      <c r="E15" s="1132" t="s">
        <v>52</v>
      </c>
      <c r="F15" s="1131" t="s">
        <v>769</v>
      </c>
      <c r="G15" s="1133"/>
      <c r="H15" s="1134"/>
    </row>
    <row r="16" spans="1:9" s="274" customFormat="1" ht="15" customHeight="1" x14ac:dyDescent="0.3">
      <c r="A16" s="1130" t="s">
        <v>128</v>
      </c>
      <c r="B16" s="1131" t="s">
        <v>113</v>
      </c>
      <c r="C16" s="1131" t="s">
        <v>771</v>
      </c>
      <c r="D16" s="1131" t="s">
        <v>129</v>
      </c>
      <c r="E16" s="1132" t="s">
        <v>59</v>
      </c>
      <c r="F16" s="1131" t="s">
        <v>772</v>
      </c>
      <c r="G16" s="1133"/>
      <c r="H16" s="1134"/>
    </row>
    <row r="17" spans="1:8" s="274" customFormat="1" ht="15" customHeight="1" x14ac:dyDescent="0.3">
      <c r="A17" s="1130" t="s">
        <v>131</v>
      </c>
      <c r="B17" s="1131" t="s">
        <v>113</v>
      </c>
      <c r="C17" s="1131" t="s">
        <v>773</v>
      </c>
      <c r="D17" s="1131" t="s">
        <v>132</v>
      </c>
      <c r="E17" s="1132" t="s">
        <v>133</v>
      </c>
      <c r="F17" s="1131" t="s">
        <v>774</v>
      </c>
      <c r="G17" s="1133"/>
      <c r="H17" s="1134"/>
    </row>
    <row r="18" spans="1:8" s="274" customFormat="1" ht="15" customHeight="1" x14ac:dyDescent="0.3">
      <c r="A18" s="1130" t="s">
        <v>135</v>
      </c>
      <c r="B18" s="1131" t="s">
        <v>113</v>
      </c>
      <c r="C18" s="1131" t="s">
        <v>775</v>
      </c>
      <c r="D18" s="1131" t="s">
        <v>136</v>
      </c>
      <c r="E18" s="1132" t="s">
        <v>52</v>
      </c>
      <c r="F18" s="1131" t="s">
        <v>769</v>
      </c>
      <c r="G18" s="1133"/>
      <c r="H18" s="1134"/>
    </row>
    <row r="19" spans="1:8" s="274" customFormat="1" ht="15" customHeight="1" x14ac:dyDescent="0.3">
      <c r="A19" s="1130" t="s">
        <v>138</v>
      </c>
      <c r="B19" s="1131" t="s">
        <v>113</v>
      </c>
      <c r="C19" s="1131" t="s">
        <v>776</v>
      </c>
      <c r="D19" s="1131" t="s">
        <v>139</v>
      </c>
      <c r="E19" s="1132" t="s">
        <v>52</v>
      </c>
      <c r="F19" s="1131" t="s">
        <v>769</v>
      </c>
      <c r="G19" s="1133"/>
      <c r="H19" s="1134"/>
    </row>
    <row r="20" spans="1:8" s="274" customFormat="1" ht="15" customHeight="1" x14ac:dyDescent="0.3">
      <c r="A20" s="1130" t="s">
        <v>141</v>
      </c>
      <c r="B20" s="1131" t="s">
        <v>113</v>
      </c>
      <c r="C20" s="1131" t="s">
        <v>777</v>
      </c>
      <c r="D20" s="1131" t="s">
        <v>142</v>
      </c>
      <c r="E20" s="1132" t="s">
        <v>143</v>
      </c>
      <c r="F20" s="1131" t="s">
        <v>778</v>
      </c>
      <c r="G20" s="1133"/>
      <c r="H20" s="1134"/>
    </row>
    <row r="21" spans="1:8" s="274" customFormat="1" ht="15" customHeight="1" x14ac:dyDescent="0.3">
      <c r="A21" s="1127" t="s">
        <v>779</v>
      </c>
      <c r="B21" s="1128"/>
      <c r="C21" s="1128"/>
      <c r="D21" s="1128"/>
      <c r="E21" s="1128"/>
      <c r="F21" s="1128"/>
      <c r="G21" s="1128"/>
      <c r="H21" s="1129"/>
    </row>
    <row r="22" spans="1:8" s="274" customFormat="1" ht="15" customHeight="1" x14ac:dyDescent="0.3">
      <c r="A22" s="1130" t="s">
        <v>147</v>
      </c>
      <c r="B22" s="1131" t="s">
        <v>146</v>
      </c>
      <c r="C22" s="1131" t="s">
        <v>780</v>
      </c>
      <c r="D22" s="1131" t="s">
        <v>148</v>
      </c>
      <c r="E22" s="1132" t="s">
        <v>143</v>
      </c>
      <c r="F22" s="1131" t="s">
        <v>778</v>
      </c>
      <c r="G22" s="1133"/>
      <c r="H22" s="1134"/>
    </row>
    <row r="23" spans="1:8" s="274" customFormat="1" ht="15" customHeight="1" x14ac:dyDescent="0.3">
      <c r="A23" s="1130" t="s">
        <v>150</v>
      </c>
      <c r="B23" s="1131" t="s">
        <v>146</v>
      </c>
      <c r="C23" s="1131" t="s">
        <v>151</v>
      </c>
      <c r="D23" s="1131" t="s">
        <v>151</v>
      </c>
      <c r="E23" s="1132" t="s">
        <v>143</v>
      </c>
      <c r="F23" s="1131" t="s">
        <v>778</v>
      </c>
      <c r="G23" s="1133"/>
      <c r="H23" s="1134"/>
    </row>
    <row r="24" spans="1:8" s="274" customFormat="1" ht="15" customHeight="1" x14ac:dyDescent="0.3">
      <c r="A24" s="1130" t="s">
        <v>153</v>
      </c>
      <c r="B24" s="1131" t="s">
        <v>146</v>
      </c>
      <c r="C24" s="1131" t="s">
        <v>154</v>
      </c>
      <c r="D24" s="1131" t="s">
        <v>154</v>
      </c>
      <c r="E24" s="1132" t="s">
        <v>143</v>
      </c>
      <c r="F24" s="1131" t="s">
        <v>778</v>
      </c>
      <c r="G24" s="1133"/>
      <c r="H24" s="1134"/>
    </row>
    <row r="25" spans="1:8" s="274" customFormat="1" ht="15" customHeight="1" x14ac:dyDescent="0.3">
      <c r="A25" s="1130" t="s">
        <v>156</v>
      </c>
      <c r="B25" s="1131" t="s">
        <v>146</v>
      </c>
      <c r="C25" s="1131" t="s">
        <v>781</v>
      </c>
      <c r="D25" s="1131" t="s">
        <v>157</v>
      </c>
      <c r="E25" s="1132" t="s">
        <v>52</v>
      </c>
      <c r="F25" s="1131" t="s">
        <v>769</v>
      </c>
      <c r="G25" s="1133"/>
      <c r="H25" s="1134"/>
    </row>
    <row r="26" spans="1:8" s="274" customFormat="1" ht="15" customHeight="1" x14ac:dyDescent="0.3">
      <c r="A26" s="1130" t="s">
        <v>160</v>
      </c>
      <c r="B26" s="1131" t="s">
        <v>159</v>
      </c>
      <c r="C26" s="1131" t="s">
        <v>782</v>
      </c>
      <c r="D26" s="1131" t="s">
        <v>161</v>
      </c>
      <c r="E26" s="1132" t="s">
        <v>143</v>
      </c>
      <c r="F26" s="1131" t="s">
        <v>778</v>
      </c>
      <c r="G26" s="1133"/>
      <c r="H26" s="1134"/>
    </row>
    <row r="27" spans="1:8" s="274" customFormat="1" ht="15" customHeight="1" x14ac:dyDescent="0.3">
      <c r="A27" s="1130" t="s">
        <v>163</v>
      </c>
      <c r="B27" s="1131" t="s">
        <v>159</v>
      </c>
      <c r="C27" s="1131" t="s">
        <v>783</v>
      </c>
      <c r="D27" s="1131" t="s">
        <v>164</v>
      </c>
      <c r="E27" s="1132" t="s">
        <v>143</v>
      </c>
      <c r="F27" s="1131" t="s">
        <v>778</v>
      </c>
      <c r="G27" s="1133"/>
      <c r="H27" s="1134"/>
    </row>
    <row r="28" spans="1:8" s="274" customFormat="1" ht="15" customHeight="1" x14ac:dyDescent="0.3">
      <c r="A28" s="1130" t="s">
        <v>166</v>
      </c>
      <c r="B28" s="1131" t="s">
        <v>159</v>
      </c>
      <c r="C28" s="1131" t="s">
        <v>784</v>
      </c>
      <c r="D28" s="1131" t="s">
        <v>167</v>
      </c>
      <c r="E28" s="1132" t="s">
        <v>143</v>
      </c>
      <c r="F28" s="1131" t="s">
        <v>778</v>
      </c>
      <c r="G28" s="1133"/>
      <c r="H28" s="1134"/>
    </row>
    <row r="29" spans="1:8" s="274" customFormat="1" ht="15" customHeight="1" x14ac:dyDescent="0.3">
      <c r="A29" s="1130" t="s">
        <v>169</v>
      </c>
      <c r="B29" s="1131" t="s">
        <v>159</v>
      </c>
      <c r="C29" s="1131" t="s">
        <v>785</v>
      </c>
      <c r="D29" s="1131" t="s">
        <v>170</v>
      </c>
      <c r="E29" s="1132" t="s">
        <v>143</v>
      </c>
      <c r="F29" s="1131" t="s">
        <v>778</v>
      </c>
      <c r="G29" s="1133"/>
      <c r="H29" s="1134"/>
    </row>
    <row r="30" spans="1:8" s="274" customFormat="1" ht="15" customHeight="1" x14ac:dyDescent="0.3">
      <c r="A30" s="1130" t="s">
        <v>173</v>
      </c>
      <c r="B30" s="1131" t="s">
        <v>172</v>
      </c>
      <c r="C30" s="1131" t="s">
        <v>786</v>
      </c>
      <c r="D30" s="1131" t="s">
        <v>174</v>
      </c>
      <c r="E30" s="1132" t="s">
        <v>143</v>
      </c>
      <c r="F30" s="1131" t="s">
        <v>778</v>
      </c>
      <c r="G30" s="1133"/>
      <c r="H30" s="1134"/>
    </row>
    <row r="31" spans="1:8" s="274" customFormat="1" ht="15" customHeight="1" x14ac:dyDescent="0.3">
      <c r="A31" s="1130" t="s">
        <v>176</v>
      </c>
      <c r="B31" s="1131" t="s">
        <v>172</v>
      </c>
      <c r="C31" s="1131" t="s">
        <v>787</v>
      </c>
      <c r="D31" s="1131" t="s">
        <v>177</v>
      </c>
      <c r="E31" s="1132" t="s">
        <v>143</v>
      </c>
      <c r="F31" s="1131" t="s">
        <v>778</v>
      </c>
      <c r="G31" s="1133"/>
      <c r="H31" s="1134"/>
    </row>
    <row r="32" spans="1:8" s="274" customFormat="1" ht="15" customHeight="1" x14ac:dyDescent="0.3">
      <c r="A32" s="1130" t="s">
        <v>179</v>
      </c>
      <c r="B32" s="1131" t="s">
        <v>172</v>
      </c>
      <c r="C32" s="1131" t="s">
        <v>788</v>
      </c>
      <c r="D32" s="1131" t="s">
        <v>180</v>
      </c>
      <c r="E32" s="1132" t="s">
        <v>143</v>
      </c>
      <c r="F32" s="1131" t="s">
        <v>778</v>
      </c>
      <c r="G32" s="1133"/>
      <c r="H32" s="1134"/>
    </row>
    <row r="33" spans="1:8" s="274" customFormat="1" ht="15" customHeight="1" x14ac:dyDescent="0.3">
      <c r="A33" s="1127" t="s">
        <v>789</v>
      </c>
      <c r="B33" s="1128"/>
      <c r="C33" s="1128"/>
      <c r="D33" s="1128"/>
      <c r="E33" s="1128"/>
      <c r="F33" s="1128"/>
      <c r="G33" s="1128"/>
      <c r="H33" s="1129"/>
    </row>
    <row r="34" spans="1:8" s="274" customFormat="1" ht="15" customHeight="1" x14ac:dyDescent="0.3">
      <c r="A34" s="1130" t="s">
        <v>184</v>
      </c>
      <c r="B34" s="1131" t="s">
        <v>183</v>
      </c>
      <c r="C34" s="1131" t="s">
        <v>790</v>
      </c>
      <c r="D34" s="1131" t="s">
        <v>185</v>
      </c>
      <c r="E34" s="1132" t="s">
        <v>143</v>
      </c>
      <c r="F34" s="1131" t="s">
        <v>778</v>
      </c>
      <c r="G34" s="1133"/>
      <c r="H34" s="1134"/>
    </row>
    <row r="35" spans="1:8" s="274" customFormat="1" ht="15" customHeight="1" x14ac:dyDescent="0.3">
      <c r="A35" s="1130" t="s">
        <v>187</v>
      </c>
      <c r="B35" s="1131" t="s">
        <v>183</v>
      </c>
      <c r="C35" s="1131" t="s">
        <v>791</v>
      </c>
      <c r="D35" s="1131" t="s">
        <v>188</v>
      </c>
      <c r="E35" s="1132" t="s">
        <v>143</v>
      </c>
      <c r="F35" s="1131" t="s">
        <v>778</v>
      </c>
      <c r="G35" s="1133"/>
      <c r="H35" s="1134"/>
    </row>
    <row r="36" spans="1:8" s="274" customFormat="1" ht="15" customHeight="1" x14ac:dyDescent="0.3">
      <c r="A36" s="1130" t="s">
        <v>190</v>
      </c>
      <c r="B36" s="1131" t="s">
        <v>183</v>
      </c>
      <c r="C36" s="1131" t="s">
        <v>792</v>
      </c>
      <c r="D36" s="1131" t="s">
        <v>191</v>
      </c>
      <c r="E36" s="1132" t="s">
        <v>143</v>
      </c>
      <c r="F36" s="1131" t="s">
        <v>778</v>
      </c>
      <c r="G36" s="1133"/>
      <c r="H36" s="1134"/>
    </row>
    <row r="37" spans="1:8" s="274" customFormat="1" ht="15" customHeight="1" x14ac:dyDescent="0.3">
      <c r="A37" s="1130" t="s">
        <v>193</v>
      </c>
      <c r="B37" s="1131" t="s">
        <v>183</v>
      </c>
      <c r="C37" s="1131" t="s">
        <v>793</v>
      </c>
      <c r="D37" s="1131" t="s">
        <v>194</v>
      </c>
      <c r="E37" s="1132" t="s">
        <v>143</v>
      </c>
      <c r="F37" s="1131" t="s">
        <v>778</v>
      </c>
      <c r="G37" s="1133"/>
      <c r="H37" s="1134"/>
    </row>
    <row r="38" spans="1:8" s="274" customFormat="1" ht="15" customHeight="1" x14ac:dyDescent="0.3">
      <c r="A38" s="1130" t="s">
        <v>196</v>
      </c>
      <c r="B38" s="1131" t="s">
        <v>183</v>
      </c>
      <c r="C38" s="1131" t="s">
        <v>794</v>
      </c>
      <c r="D38" s="1131" t="s">
        <v>197</v>
      </c>
      <c r="E38" s="1132" t="s">
        <v>143</v>
      </c>
      <c r="F38" s="1131" t="s">
        <v>778</v>
      </c>
      <c r="G38" s="1133"/>
      <c r="H38" s="1134"/>
    </row>
    <row r="39" spans="1:8" s="274" customFormat="1" ht="15" customHeight="1" x14ac:dyDescent="0.3">
      <c r="A39" s="1130" t="s">
        <v>200</v>
      </c>
      <c r="B39" s="1131" t="s">
        <v>199</v>
      </c>
      <c r="C39" s="1131" t="s">
        <v>795</v>
      </c>
      <c r="D39" s="1131" t="s">
        <v>201</v>
      </c>
      <c r="E39" s="1132" t="s">
        <v>202</v>
      </c>
      <c r="F39" s="1131" t="s">
        <v>796</v>
      </c>
      <c r="G39" s="1133"/>
      <c r="H39" s="1134"/>
    </row>
    <row r="40" spans="1:8" s="274" customFormat="1" ht="15" customHeight="1" x14ac:dyDescent="0.3">
      <c r="A40" s="1130" t="s">
        <v>205</v>
      </c>
      <c r="B40" s="1131" t="s">
        <v>204</v>
      </c>
      <c r="C40" s="1131" t="s">
        <v>797</v>
      </c>
      <c r="D40" s="1131" t="s">
        <v>206</v>
      </c>
      <c r="E40" s="1132" t="s">
        <v>52</v>
      </c>
      <c r="F40" s="1131" t="s">
        <v>769</v>
      </c>
      <c r="G40" s="1133"/>
      <c r="H40" s="1134"/>
    </row>
    <row r="41" spans="1:8" s="274" customFormat="1" ht="15" customHeight="1" x14ac:dyDescent="0.3">
      <c r="A41" s="1127" t="s">
        <v>798</v>
      </c>
      <c r="B41" s="510"/>
      <c r="C41" s="510"/>
      <c r="D41" s="510"/>
      <c r="E41" s="510"/>
      <c r="F41" s="510"/>
      <c r="G41" s="1135"/>
      <c r="H41" s="1136"/>
    </row>
    <row r="42" spans="1:8" s="274" customFormat="1" ht="15" customHeight="1" x14ac:dyDescent="0.3">
      <c r="A42" s="1130" t="s">
        <v>209</v>
      </c>
      <c r="B42" s="1131" t="s">
        <v>183</v>
      </c>
      <c r="C42" s="1131" t="s">
        <v>799</v>
      </c>
      <c r="D42" s="1131" t="s">
        <v>210</v>
      </c>
      <c r="E42" s="1132" t="s">
        <v>143</v>
      </c>
      <c r="F42" s="1131" t="s">
        <v>778</v>
      </c>
      <c r="G42" s="1133"/>
      <c r="H42" s="1134"/>
    </row>
    <row r="43" spans="1:8" s="274" customFormat="1" ht="15" customHeight="1" x14ac:dyDescent="0.3">
      <c r="A43" s="1130" t="s">
        <v>212</v>
      </c>
      <c r="B43" s="1131" t="s">
        <v>183</v>
      </c>
      <c r="C43" s="1131" t="s">
        <v>800</v>
      </c>
      <c r="D43" s="1131" t="s">
        <v>213</v>
      </c>
      <c r="E43" s="1132" t="s">
        <v>143</v>
      </c>
      <c r="F43" s="1131" t="s">
        <v>778</v>
      </c>
      <c r="G43" s="1133"/>
      <c r="H43" s="1134"/>
    </row>
    <row r="44" spans="1:8" s="274" customFormat="1" ht="15" customHeight="1" x14ac:dyDescent="0.3">
      <c r="A44" s="1130" t="s">
        <v>215</v>
      </c>
      <c r="B44" s="1131" t="s">
        <v>183</v>
      </c>
      <c r="C44" s="1131" t="s">
        <v>801</v>
      </c>
      <c r="D44" s="1131" t="s">
        <v>216</v>
      </c>
      <c r="E44" s="1132" t="s">
        <v>143</v>
      </c>
      <c r="F44" s="1131" t="s">
        <v>778</v>
      </c>
      <c r="G44" s="1133"/>
      <c r="H44" s="1134"/>
    </row>
    <row r="45" spans="1:8" s="274" customFormat="1" ht="15" customHeight="1" x14ac:dyDescent="0.3">
      <c r="A45" s="1130" t="s">
        <v>218</v>
      </c>
      <c r="B45" s="1131" t="s">
        <v>183</v>
      </c>
      <c r="C45" s="1131" t="s">
        <v>802</v>
      </c>
      <c r="D45" s="1131" t="s">
        <v>219</v>
      </c>
      <c r="E45" s="1132" t="s">
        <v>143</v>
      </c>
      <c r="F45" s="1131" t="s">
        <v>778</v>
      </c>
      <c r="G45" s="1133"/>
      <c r="H45" s="1134"/>
    </row>
    <row r="46" spans="1:8" s="274" customFormat="1" ht="15" customHeight="1" x14ac:dyDescent="0.3">
      <c r="A46" s="1130" t="s">
        <v>221</v>
      </c>
      <c r="B46" s="1131" t="s">
        <v>183</v>
      </c>
      <c r="C46" s="1131" t="s">
        <v>803</v>
      </c>
      <c r="D46" s="1131" t="s">
        <v>222</v>
      </c>
      <c r="E46" s="1132" t="s">
        <v>143</v>
      </c>
      <c r="F46" s="1131" t="s">
        <v>778</v>
      </c>
      <c r="G46" s="1133"/>
      <c r="H46" s="1134"/>
    </row>
    <row r="47" spans="1:8" s="274" customFormat="1" ht="15" customHeight="1" x14ac:dyDescent="0.3">
      <c r="A47" s="1130" t="s">
        <v>224</v>
      </c>
      <c r="B47" s="1131" t="s">
        <v>199</v>
      </c>
      <c r="C47" s="1131" t="s">
        <v>804</v>
      </c>
      <c r="D47" s="1131" t="s">
        <v>225</v>
      </c>
      <c r="E47" s="1132" t="s">
        <v>202</v>
      </c>
      <c r="F47" s="1131" t="s">
        <v>796</v>
      </c>
      <c r="G47" s="1133"/>
      <c r="H47" s="1134"/>
    </row>
    <row r="48" spans="1:8" s="274" customFormat="1" ht="15" customHeight="1" x14ac:dyDescent="0.3">
      <c r="A48" s="1130" t="s">
        <v>227</v>
      </c>
      <c r="B48" s="1131" t="s">
        <v>199</v>
      </c>
      <c r="C48" s="1131" t="s">
        <v>805</v>
      </c>
      <c r="D48" s="1131" t="s">
        <v>228</v>
      </c>
      <c r="E48" s="1132" t="s">
        <v>202</v>
      </c>
      <c r="F48" s="1131" t="s">
        <v>796</v>
      </c>
      <c r="G48" s="1133"/>
      <c r="H48" s="1134"/>
    </row>
    <row r="49" spans="1:8" s="274" customFormat="1" ht="15" customHeight="1" x14ac:dyDescent="0.3">
      <c r="A49" s="1130" t="s">
        <v>230</v>
      </c>
      <c r="B49" s="1131" t="s">
        <v>199</v>
      </c>
      <c r="C49" s="1131" t="s">
        <v>806</v>
      </c>
      <c r="D49" s="1131" t="s">
        <v>231</v>
      </c>
      <c r="E49" s="1132" t="s">
        <v>202</v>
      </c>
      <c r="F49" s="1131" t="s">
        <v>796</v>
      </c>
      <c r="G49" s="1133"/>
      <c r="H49" s="1134"/>
    </row>
    <row r="50" spans="1:8" s="274" customFormat="1" ht="15" customHeight="1" x14ac:dyDescent="0.3">
      <c r="A50" s="1130" t="s">
        <v>233</v>
      </c>
      <c r="B50" s="1131" t="s">
        <v>204</v>
      </c>
      <c r="C50" s="1131" t="s">
        <v>807</v>
      </c>
      <c r="D50" s="1131" t="s">
        <v>234</v>
      </c>
      <c r="E50" s="1132" t="s">
        <v>52</v>
      </c>
      <c r="F50" s="1131" t="s">
        <v>769</v>
      </c>
      <c r="G50" s="1133"/>
      <c r="H50" s="1134"/>
    </row>
    <row r="51" spans="1:8" s="274" customFormat="1" ht="15" customHeight="1" x14ac:dyDescent="0.3">
      <c r="A51" s="1130" t="s">
        <v>236</v>
      </c>
      <c r="B51" s="1131" t="s">
        <v>204</v>
      </c>
      <c r="C51" s="1131" t="s">
        <v>808</v>
      </c>
      <c r="D51" s="1131" t="s">
        <v>237</v>
      </c>
      <c r="E51" s="1132" t="s">
        <v>52</v>
      </c>
      <c r="F51" s="1131" t="s">
        <v>769</v>
      </c>
      <c r="G51" s="1133"/>
      <c r="H51" s="1134"/>
    </row>
    <row r="52" spans="1:8" s="274" customFormat="1" ht="15" customHeight="1" x14ac:dyDescent="0.3">
      <c r="A52" s="1130" t="s">
        <v>239</v>
      </c>
      <c r="B52" s="1131" t="s">
        <v>204</v>
      </c>
      <c r="C52" s="1131" t="s">
        <v>809</v>
      </c>
      <c r="D52" s="1131" t="s">
        <v>240</v>
      </c>
      <c r="E52" s="1132" t="s">
        <v>52</v>
      </c>
      <c r="F52" s="1131" t="s">
        <v>769</v>
      </c>
      <c r="G52" s="1133"/>
      <c r="H52" s="1134"/>
    </row>
    <row r="53" spans="1:8" s="274" customFormat="1" ht="15" customHeight="1" x14ac:dyDescent="0.3">
      <c r="A53" s="1130" t="s">
        <v>242</v>
      </c>
      <c r="B53" s="1131" t="s">
        <v>204</v>
      </c>
      <c r="C53" s="1131" t="s">
        <v>810</v>
      </c>
      <c r="D53" s="1131" t="s">
        <v>243</v>
      </c>
      <c r="E53" s="1132" t="s">
        <v>52</v>
      </c>
      <c r="F53" s="1131" t="s">
        <v>769</v>
      </c>
      <c r="G53" s="1133"/>
      <c r="H53" s="1134"/>
    </row>
    <row r="54" spans="1:8" s="274" customFormat="1" ht="15" customHeight="1" x14ac:dyDescent="0.3">
      <c r="A54" s="1130" t="s">
        <v>246</v>
      </c>
      <c r="B54" s="1131" t="s">
        <v>245</v>
      </c>
      <c r="C54" s="1131" t="s">
        <v>811</v>
      </c>
      <c r="D54" s="1131" t="s">
        <v>247</v>
      </c>
      <c r="E54" s="1132" t="s">
        <v>202</v>
      </c>
      <c r="F54" s="1131" t="s">
        <v>796</v>
      </c>
      <c r="G54" s="1133"/>
      <c r="H54" s="1134"/>
    </row>
    <row r="55" spans="1:8" s="274" customFormat="1" ht="15" customHeight="1" x14ac:dyDescent="0.3">
      <c r="A55" s="1130" t="s">
        <v>249</v>
      </c>
      <c r="B55" s="1131" t="s">
        <v>245</v>
      </c>
      <c r="C55" s="1131" t="s">
        <v>812</v>
      </c>
      <c r="D55" s="1131" t="s">
        <v>250</v>
      </c>
      <c r="E55" s="1132" t="s">
        <v>202</v>
      </c>
      <c r="F55" s="1131" t="s">
        <v>796</v>
      </c>
      <c r="G55" s="1133"/>
      <c r="H55" s="1134"/>
    </row>
    <row r="56" spans="1:8" s="274" customFormat="1" ht="15" customHeight="1" x14ac:dyDescent="0.3">
      <c r="A56" s="1127" t="s">
        <v>813</v>
      </c>
      <c r="B56" s="1128"/>
      <c r="C56" s="1128"/>
      <c r="D56" s="1128"/>
      <c r="E56" s="1128"/>
      <c r="F56" s="1128"/>
      <c r="G56" s="1128"/>
      <c r="H56" s="1129"/>
    </row>
    <row r="57" spans="1:8" s="274" customFormat="1" ht="15" customHeight="1" x14ac:dyDescent="0.3">
      <c r="A57" s="1130" t="s">
        <v>254</v>
      </c>
      <c r="B57" s="1131" t="s">
        <v>253</v>
      </c>
      <c r="C57" s="1131" t="s">
        <v>814</v>
      </c>
      <c r="D57" s="1131" t="s">
        <v>255</v>
      </c>
      <c r="E57" s="1132" t="s">
        <v>52</v>
      </c>
      <c r="F57" s="1131" t="s">
        <v>769</v>
      </c>
      <c r="G57" s="1133"/>
      <c r="H57" s="1134"/>
    </row>
    <row r="58" spans="1:8" s="274" customFormat="1" ht="15" customHeight="1" x14ac:dyDescent="0.3">
      <c r="A58" s="1130" t="s">
        <v>257</v>
      </c>
      <c r="B58" s="1131" t="s">
        <v>253</v>
      </c>
      <c r="C58" s="1131" t="s">
        <v>815</v>
      </c>
      <c r="D58" s="1131" t="s">
        <v>258</v>
      </c>
      <c r="E58" s="1132" t="s">
        <v>52</v>
      </c>
      <c r="F58" s="1131" t="s">
        <v>769</v>
      </c>
      <c r="G58" s="1133"/>
      <c r="H58" s="1134"/>
    </row>
    <row r="59" spans="1:8" s="274" customFormat="1" ht="15" customHeight="1" x14ac:dyDescent="0.3">
      <c r="A59" s="1130" t="s">
        <v>260</v>
      </c>
      <c r="B59" s="1131" t="s">
        <v>253</v>
      </c>
      <c r="C59" s="1131" t="s">
        <v>816</v>
      </c>
      <c r="D59" s="1131" t="s">
        <v>261</v>
      </c>
      <c r="E59" s="1132" t="s">
        <v>52</v>
      </c>
      <c r="F59" s="1131" t="s">
        <v>769</v>
      </c>
      <c r="G59" s="1133"/>
      <c r="H59" s="1134"/>
    </row>
    <row r="60" spans="1:8" s="274" customFormat="1" ht="15" customHeight="1" x14ac:dyDescent="0.3">
      <c r="A60" s="1130" t="s">
        <v>263</v>
      </c>
      <c r="B60" s="1131" t="s">
        <v>253</v>
      </c>
      <c r="C60" s="1131" t="s">
        <v>817</v>
      </c>
      <c r="D60" s="1131" t="s">
        <v>264</v>
      </c>
      <c r="E60" s="1132" t="s">
        <v>52</v>
      </c>
      <c r="F60" s="1131" t="s">
        <v>769</v>
      </c>
      <c r="G60" s="1133"/>
      <c r="H60" s="1134"/>
    </row>
    <row r="61" spans="1:8" s="274" customFormat="1" ht="15" customHeight="1" x14ac:dyDescent="0.3">
      <c r="A61" s="1130" t="s">
        <v>267</v>
      </c>
      <c r="B61" s="1131" t="s">
        <v>266</v>
      </c>
      <c r="C61" s="1131" t="s">
        <v>818</v>
      </c>
      <c r="D61" s="1131" t="s">
        <v>268</v>
      </c>
      <c r="E61" s="1132" t="s">
        <v>116</v>
      </c>
      <c r="F61" s="1131" t="s">
        <v>766</v>
      </c>
      <c r="G61" s="1133"/>
      <c r="H61" s="1134"/>
    </row>
    <row r="62" spans="1:8" s="274" customFormat="1" ht="15" customHeight="1" x14ac:dyDescent="0.3">
      <c r="A62" s="1130" t="s">
        <v>270</v>
      </c>
      <c r="B62" s="1131" t="s">
        <v>266</v>
      </c>
      <c r="C62" s="1131" t="s">
        <v>819</v>
      </c>
      <c r="D62" s="1131" t="s">
        <v>271</v>
      </c>
      <c r="E62" s="1132" t="s">
        <v>116</v>
      </c>
      <c r="F62" s="1131" t="s">
        <v>766</v>
      </c>
      <c r="G62" s="1133"/>
      <c r="H62" s="1134"/>
    </row>
    <row r="63" spans="1:8" s="274" customFormat="1" ht="15" customHeight="1" x14ac:dyDescent="0.3">
      <c r="A63" s="1130" t="s">
        <v>273</v>
      </c>
      <c r="B63" s="1131" t="s">
        <v>266</v>
      </c>
      <c r="C63" s="1131" t="s">
        <v>820</v>
      </c>
      <c r="D63" s="1131" t="s">
        <v>274</v>
      </c>
      <c r="E63" s="1132" t="s">
        <v>59</v>
      </c>
      <c r="F63" s="1131" t="s">
        <v>772</v>
      </c>
      <c r="G63" s="1133"/>
      <c r="H63" s="1134"/>
    </row>
    <row r="64" spans="1:8" s="274" customFormat="1" ht="15" customHeight="1" x14ac:dyDescent="0.3">
      <c r="A64" s="1127" t="s">
        <v>821</v>
      </c>
      <c r="B64" s="1128"/>
      <c r="C64" s="1128"/>
      <c r="D64" s="1128"/>
      <c r="E64" s="1128"/>
      <c r="F64" s="1128"/>
      <c r="G64" s="1128"/>
      <c r="H64" s="1129"/>
    </row>
    <row r="65" spans="1:8" s="274" customFormat="1" ht="15" customHeight="1" x14ac:dyDescent="0.3">
      <c r="A65" s="1130" t="s">
        <v>278</v>
      </c>
      <c r="B65" s="1131" t="s">
        <v>277</v>
      </c>
      <c r="C65" s="1131" t="s">
        <v>822</v>
      </c>
      <c r="D65" s="1131" t="s">
        <v>279</v>
      </c>
      <c r="E65" s="1132" t="s">
        <v>202</v>
      </c>
      <c r="F65" s="1131" t="s">
        <v>796</v>
      </c>
      <c r="G65" s="1133"/>
      <c r="H65" s="1134"/>
    </row>
    <row r="66" spans="1:8" s="274" customFormat="1" ht="15" customHeight="1" x14ac:dyDescent="0.3">
      <c r="A66" s="1130" t="s">
        <v>281</v>
      </c>
      <c r="B66" s="1131" t="s">
        <v>277</v>
      </c>
      <c r="C66" s="1131" t="s">
        <v>823</v>
      </c>
      <c r="D66" s="1131" t="s">
        <v>282</v>
      </c>
      <c r="E66" s="1132" t="s">
        <v>202</v>
      </c>
      <c r="F66" s="1131" t="s">
        <v>796</v>
      </c>
      <c r="G66" s="1133"/>
      <c r="H66" s="1134"/>
    </row>
    <row r="67" spans="1:8" s="274" customFormat="1" ht="15" customHeight="1" x14ac:dyDescent="0.3">
      <c r="A67" s="1130" t="s">
        <v>285</v>
      </c>
      <c r="B67" s="1131" t="s">
        <v>284</v>
      </c>
      <c r="C67" s="1131" t="s">
        <v>824</v>
      </c>
      <c r="D67" s="1131" t="s">
        <v>286</v>
      </c>
      <c r="E67" s="1132" t="s">
        <v>52</v>
      </c>
      <c r="F67" s="1131" t="s">
        <v>769</v>
      </c>
      <c r="G67" s="1133"/>
      <c r="H67" s="1134"/>
    </row>
    <row r="68" spans="1:8" s="274" customFormat="1" ht="15" customHeight="1" x14ac:dyDescent="0.3">
      <c r="A68" s="1130" t="s">
        <v>288</v>
      </c>
      <c r="B68" s="1131" t="s">
        <v>284</v>
      </c>
      <c r="C68" s="1131" t="s">
        <v>825</v>
      </c>
      <c r="D68" s="1131" t="s">
        <v>289</v>
      </c>
      <c r="E68" s="1132" t="s">
        <v>52</v>
      </c>
      <c r="F68" s="1131" t="s">
        <v>769</v>
      </c>
      <c r="G68" s="1133"/>
      <c r="H68" s="1134"/>
    </row>
    <row r="69" spans="1:8" s="274" customFormat="1" ht="15" customHeight="1" x14ac:dyDescent="0.3">
      <c r="A69" s="1130" t="s">
        <v>291</v>
      </c>
      <c r="B69" s="1131" t="s">
        <v>284</v>
      </c>
      <c r="C69" s="1131" t="s">
        <v>826</v>
      </c>
      <c r="D69" s="1131" t="s">
        <v>292</v>
      </c>
      <c r="E69" s="1132" t="s">
        <v>52</v>
      </c>
      <c r="F69" s="1131" t="s">
        <v>769</v>
      </c>
      <c r="G69" s="1133"/>
      <c r="H69" s="1134"/>
    </row>
    <row r="70" spans="1:8" s="274" customFormat="1" ht="15" customHeight="1" x14ac:dyDescent="0.3">
      <c r="A70" s="1130" t="s">
        <v>295</v>
      </c>
      <c r="B70" s="1131" t="s">
        <v>294</v>
      </c>
      <c r="C70" s="1131" t="s">
        <v>294</v>
      </c>
      <c r="D70" s="1131" t="s">
        <v>296</v>
      </c>
      <c r="E70" s="1132" t="s">
        <v>116</v>
      </c>
      <c r="F70" s="1131" t="s">
        <v>766</v>
      </c>
      <c r="G70" s="1133"/>
      <c r="H70" s="1134"/>
    </row>
    <row r="71" spans="1:8" s="274" customFormat="1" ht="15" customHeight="1" x14ac:dyDescent="0.3">
      <c r="A71" s="1130" t="s">
        <v>298</v>
      </c>
      <c r="B71" s="1131" t="s">
        <v>294</v>
      </c>
      <c r="C71" s="1131" t="s">
        <v>827</v>
      </c>
      <c r="D71" s="1131" t="s">
        <v>299</v>
      </c>
      <c r="E71" s="1132" t="s">
        <v>116</v>
      </c>
      <c r="F71" s="1131" t="s">
        <v>766</v>
      </c>
      <c r="G71" s="1133"/>
      <c r="H71" s="1134"/>
    </row>
    <row r="72" spans="1:8" s="274" customFormat="1" ht="15" customHeight="1" x14ac:dyDescent="0.3">
      <c r="A72" s="1127" t="s">
        <v>828</v>
      </c>
      <c r="B72" s="1128"/>
      <c r="C72" s="1128"/>
      <c r="D72" s="1128"/>
      <c r="E72" s="1128"/>
      <c r="F72" s="1128"/>
      <c r="G72" s="1128"/>
      <c r="H72" s="1129"/>
    </row>
    <row r="73" spans="1:8" s="274" customFormat="1" ht="15" customHeight="1" x14ac:dyDescent="0.3">
      <c r="A73" s="1130" t="s">
        <v>303</v>
      </c>
      <c r="B73" s="1131" t="s">
        <v>302</v>
      </c>
      <c r="C73" s="1131" t="s">
        <v>829</v>
      </c>
      <c r="D73" s="1131" t="s">
        <v>304</v>
      </c>
      <c r="E73" s="1132" t="s">
        <v>52</v>
      </c>
      <c r="F73" s="1131" t="s">
        <v>769</v>
      </c>
      <c r="G73" s="1133"/>
      <c r="H73" s="1134"/>
    </row>
    <row r="74" spans="1:8" s="274" customFormat="1" ht="15" customHeight="1" x14ac:dyDescent="0.3">
      <c r="A74" s="1130" t="s">
        <v>306</v>
      </c>
      <c r="B74" s="1131" t="s">
        <v>302</v>
      </c>
      <c r="C74" s="1131" t="s">
        <v>830</v>
      </c>
      <c r="D74" s="1131" t="s">
        <v>307</v>
      </c>
      <c r="E74" s="1132" t="s">
        <v>52</v>
      </c>
      <c r="F74" s="1131" t="s">
        <v>769</v>
      </c>
      <c r="G74" s="1133"/>
      <c r="H74" s="1134"/>
    </row>
    <row r="75" spans="1:8" s="274" customFormat="1" ht="15" customHeight="1" x14ac:dyDescent="0.3">
      <c r="A75" s="1130" t="s">
        <v>309</v>
      </c>
      <c r="B75" s="1131" t="s">
        <v>302</v>
      </c>
      <c r="C75" s="1131" t="s">
        <v>831</v>
      </c>
      <c r="D75" s="1131" t="s">
        <v>310</v>
      </c>
      <c r="E75" s="1132" t="s">
        <v>52</v>
      </c>
      <c r="F75" s="1131" t="s">
        <v>769</v>
      </c>
      <c r="G75" s="1133"/>
      <c r="H75" s="1134"/>
    </row>
    <row r="76" spans="1:8" s="274" customFormat="1" ht="15" customHeight="1" x14ac:dyDescent="0.3">
      <c r="A76" s="1127" t="s">
        <v>832</v>
      </c>
      <c r="B76" s="1128"/>
      <c r="C76" s="1128"/>
      <c r="D76" s="1128"/>
      <c r="E76" s="1128"/>
      <c r="F76" s="1128"/>
      <c r="G76" s="1128"/>
      <c r="H76" s="1129"/>
    </row>
    <row r="77" spans="1:8" s="274" customFormat="1" ht="15" customHeight="1" x14ac:dyDescent="0.3">
      <c r="A77" s="1130" t="s">
        <v>314</v>
      </c>
      <c r="B77" s="1131" t="s">
        <v>313</v>
      </c>
      <c r="C77" s="1131" t="s">
        <v>833</v>
      </c>
      <c r="D77" s="1131" t="s">
        <v>315</v>
      </c>
      <c r="E77" s="1132" t="s">
        <v>52</v>
      </c>
      <c r="F77" s="1131" t="s">
        <v>769</v>
      </c>
      <c r="G77" s="1133"/>
      <c r="H77" s="1134"/>
    </row>
    <row r="78" spans="1:8" s="274" customFormat="1" ht="15" customHeight="1" x14ac:dyDescent="0.3">
      <c r="A78" s="1130" t="s">
        <v>317</v>
      </c>
      <c r="B78" s="1131" t="s">
        <v>313</v>
      </c>
      <c r="C78" s="1131" t="s">
        <v>834</v>
      </c>
      <c r="D78" s="1131" t="s">
        <v>318</v>
      </c>
      <c r="E78" s="1132" t="s">
        <v>52</v>
      </c>
      <c r="F78" s="1131" t="s">
        <v>769</v>
      </c>
      <c r="G78" s="1133"/>
      <c r="H78" s="1134"/>
    </row>
    <row r="79" spans="1:8" s="274" customFormat="1" ht="15" customHeight="1" x14ac:dyDescent="0.3">
      <c r="A79" s="1130" t="s">
        <v>320</v>
      </c>
      <c r="B79" s="1131" t="s">
        <v>313</v>
      </c>
      <c r="C79" s="1131" t="s">
        <v>835</v>
      </c>
      <c r="D79" s="1131" t="s">
        <v>321</v>
      </c>
      <c r="E79" s="1132" t="s">
        <v>52</v>
      </c>
      <c r="F79" s="1131" t="s">
        <v>769</v>
      </c>
      <c r="G79" s="1133"/>
      <c r="H79" s="1134"/>
    </row>
    <row r="80" spans="1:8" s="274" customFormat="1" ht="15" customHeight="1" x14ac:dyDescent="0.3">
      <c r="A80" s="1130" t="s">
        <v>323</v>
      </c>
      <c r="B80" s="1131" t="s">
        <v>313</v>
      </c>
      <c r="C80" s="1131" t="s">
        <v>836</v>
      </c>
      <c r="D80" s="1131" t="s">
        <v>324</v>
      </c>
      <c r="E80" s="1132" t="s">
        <v>52</v>
      </c>
      <c r="F80" s="1131" t="s">
        <v>769</v>
      </c>
      <c r="G80" s="1133"/>
      <c r="H80" s="1134"/>
    </row>
    <row r="81" spans="1:8" s="274" customFormat="1" ht="15" customHeight="1" x14ac:dyDescent="0.3">
      <c r="A81" s="1127" t="s">
        <v>837</v>
      </c>
      <c r="B81" s="1128"/>
      <c r="C81" s="1128"/>
      <c r="D81" s="1128"/>
      <c r="E81" s="1128"/>
      <c r="F81" s="1128"/>
      <c r="G81" s="1128"/>
      <c r="H81" s="1129"/>
    </row>
    <row r="82" spans="1:8" s="274" customFormat="1" ht="15" customHeight="1" x14ac:dyDescent="0.3">
      <c r="A82" s="1130" t="s">
        <v>328</v>
      </c>
      <c r="B82" s="1131" t="s">
        <v>327</v>
      </c>
      <c r="C82" s="1131" t="s">
        <v>838</v>
      </c>
      <c r="D82" s="1131" t="s">
        <v>329</v>
      </c>
      <c r="E82" s="1132" t="s">
        <v>52</v>
      </c>
      <c r="F82" s="1131" t="s">
        <v>769</v>
      </c>
      <c r="G82" s="1133"/>
      <c r="H82" s="1134"/>
    </row>
    <row r="83" spans="1:8" s="274" customFormat="1" ht="15" customHeight="1" x14ac:dyDescent="0.3">
      <c r="A83" s="1130" t="s">
        <v>331</v>
      </c>
      <c r="B83" s="1131" t="s">
        <v>327</v>
      </c>
      <c r="C83" s="1131" t="s">
        <v>839</v>
      </c>
      <c r="D83" s="1131" t="s">
        <v>332</v>
      </c>
      <c r="E83" s="1132" t="s">
        <v>52</v>
      </c>
      <c r="F83" s="1131" t="s">
        <v>769</v>
      </c>
      <c r="G83" s="1133"/>
      <c r="H83" s="1134"/>
    </row>
    <row r="84" spans="1:8" s="274" customFormat="1" ht="15" customHeight="1" x14ac:dyDescent="0.3">
      <c r="A84" s="1130" t="s">
        <v>334</v>
      </c>
      <c r="B84" s="1131" t="s">
        <v>327</v>
      </c>
      <c r="C84" s="1131" t="s">
        <v>840</v>
      </c>
      <c r="D84" s="1131" t="s">
        <v>335</v>
      </c>
      <c r="E84" s="1132" t="s">
        <v>52</v>
      </c>
      <c r="F84" s="1131" t="s">
        <v>769</v>
      </c>
      <c r="G84" s="1133"/>
      <c r="H84" s="1134"/>
    </row>
    <row r="85" spans="1:8" s="274" customFormat="1" ht="15" customHeight="1" x14ac:dyDescent="0.3">
      <c r="A85" s="1130" t="s">
        <v>337</v>
      </c>
      <c r="B85" s="1131" t="s">
        <v>327</v>
      </c>
      <c r="C85" s="1131" t="s">
        <v>338</v>
      </c>
      <c r="D85" s="1131" t="s">
        <v>338</v>
      </c>
      <c r="E85" s="1132" t="s">
        <v>52</v>
      </c>
      <c r="F85" s="1131" t="s">
        <v>769</v>
      </c>
      <c r="G85" s="1133"/>
      <c r="H85" s="1134"/>
    </row>
    <row r="86" spans="1:8" s="274" customFormat="1" ht="15" customHeight="1" x14ac:dyDescent="0.3">
      <c r="A86" s="1130" t="s">
        <v>340</v>
      </c>
      <c r="B86" s="1131" t="s">
        <v>327</v>
      </c>
      <c r="C86" s="1131" t="s">
        <v>341</v>
      </c>
      <c r="D86" s="1131" t="s">
        <v>341</v>
      </c>
      <c r="E86" s="1132" t="s">
        <v>52</v>
      </c>
      <c r="F86" s="1131" t="s">
        <v>769</v>
      </c>
      <c r="G86" s="1133"/>
      <c r="H86" s="1134"/>
    </row>
    <row r="87" spans="1:8" s="274" customFormat="1" ht="15" customHeight="1" x14ac:dyDescent="0.3">
      <c r="A87" s="1130" t="s">
        <v>344</v>
      </c>
      <c r="B87" s="1131" t="s">
        <v>343</v>
      </c>
      <c r="C87" s="1131" t="s">
        <v>841</v>
      </c>
      <c r="D87" s="1131" t="s">
        <v>345</v>
      </c>
      <c r="E87" s="1132" t="s">
        <v>52</v>
      </c>
      <c r="F87" s="1131" t="s">
        <v>769</v>
      </c>
      <c r="G87" s="1133"/>
      <c r="H87" s="1134"/>
    </row>
    <row r="88" spans="1:8" s="274" customFormat="1" ht="15" customHeight="1" x14ac:dyDescent="0.3">
      <c r="A88" s="1130" t="s">
        <v>347</v>
      </c>
      <c r="B88" s="1131" t="s">
        <v>343</v>
      </c>
      <c r="C88" s="1131" t="s">
        <v>348</v>
      </c>
      <c r="D88" s="1131" t="s">
        <v>348</v>
      </c>
      <c r="E88" s="1132" t="s">
        <v>116</v>
      </c>
      <c r="F88" s="1131" t="s">
        <v>766</v>
      </c>
      <c r="G88" s="1133"/>
      <c r="H88" s="1134"/>
    </row>
    <row r="89" spans="1:8" s="274" customFormat="1" ht="15" customHeight="1" x14ac:dyDescent="0.3">
      <c r="A89" s="1130" t="s">
        <v>350</v>
      </c>
      <c r="B89" s="1131" t="s">
        <v>343</v>
      </c>
      <c r="C89" s="1131" t="s">
        <v>842</v>
      </c>
      <c r="D89" s="1131" t="s">
        <v>351</v>
      </c>
      <c r="E89" s="1132" t="s">
        <v>116</v>
      </c>
      <c r="F89" s="1131" t="s">
        <v>766</v>
      </c>
      <c r="G89" s="1133"/>
      <c r="H89" s="1134"/>
    </row>
    <row r="90" spans="1:8" s="274" customFormat="1" ht="15" customHeight="1" x14ac:dyDescent="0.3">
      <c r="A90" s="1127" t="s">
        <v>843</v>
      </c>
      <c r="B90" s="1128"/>
      <c r="C90" s="1128"/>
      <c r="D90" s="1128"/>
      <c r="E90" s="1128"/>
      <c r="F90" s="1128"/>
      <c r="G90" s="1128"/>
      <c r="H90" s="1129"/>
    </row>
    <row r="91" spans="1:8" s="274" customFormat="1" ht="15" customHeight="1" x14ac:dyDescent="0.3">
      <c r="A91" s="1130" t="s">
        <v>355</v>
      </c>
      <c r="B91" s="1131" t="s">
        <v>354</v>
      </c>
      <c r="C91" s="1131" t="s">
        <v>844</v>
      </c>
      <c r="D91" s="1131" t="s">
        <v>356</v>
      </c>
      <c r="E91" s="1132" t="s">
        <v>52</v>
      </c>
      <c r="F91" s="1131" t="s">
        <v>769</v>
      </c>
      <c r="G91" s="1133"/>
      <c r="H91" s="1134"/>
    </row>
    <row r="92" spans="1:8" s="274" customFormat="1" ht="15" customHeight="1" x14ac:dyDescent="0.3">
      <c r="A92" s="1130" t="s">
        <v>358</v>
      </c>
      <c r="B92" s="1131" t="s">
        <v>354</v>
      </c>
      <c r="C92" s="1131" t="s">
        <v>845</v>
      </c>
      <c r="D92" s="1131" t="s">
        <v>359</v>
      </c>
      <c r="E92" s="1132" t="s">
        <v>52</v>
      </c>
      <c r="F92" s="1131" t="s">
        <v>769</v>
      </c>
      <c r="G92" s="1133"/>
      <c r="H92" s="1134"/>
    </row>
    <row r="93" spans="1:8" s="274" customFormat="1" ht="15" customHeight="1" x14ac:dyDescent="0.3">
      <c r="A93" s="1130" t="s">
        <v>361</v>
      </c>
      <c r="B93" s="1131" t="s">
        <v>354</v>
      </c>
      <c r="C93" s="1131" t="s">
        <v>846</v>
      </c>
      <c r="D93" s="1131" t="s">
        <v>362</v>
      </c>
      <c r="E93" s="1132" t="s">
        <v>52</v>
      </c>
      <c r="F93" s="1131" t="s">
        <v>769</v>
      </c>
      <c r="G93" s="1133"/>
      <c r="H93" s="1134"/>
    </row>
    <row r="94" spans="1:8" s="274" customFormat="1" ht="15" customHeight="1" x14ac:dyDescent="0.3">
      <c r="A94" s="1130" t="s">
        <v>364</v>
      </c>
      <c r="B94" s="1131" t="s">
        <v>354</v>
      </c>
      <c r="C94" s="1131" t="s">
        <v>847</v>
      </c>
      <c r="D94" s="1131" t="s">
        <v>365</v>
      </c>
      <c r="E94" s="1132" t="s">
        <v>52</v>
      </c>
      <c r="F94" s="1131" t="s">
        <v>769</v>
      </c>
      <c r="G94" s="1133"/>
      <c r="H94" s="1134"/>
    </row>
    <row r="95" spans="1:8" s="274" customFormat="1" ht="15" customHeight="1" x14ac:dyDescent="0.3">
      <c r="A95" s="1130" t="s">
        <v>367</v>
      </c>
      <c r="B95" s="1131" t="s">
        <v>354</v>
      </c>
      <c r="C95" s="1131" t="s">
        <v>848</v>
      </c>
      <c r="D95" s="1131" t="s">
        <v>368</v>
      </c>
      <c r="E95" s="1132" t="s">
        <v>52</v>
      </c>
      <c r="F95" s="1131" t="s">
        <v>769</v>
      </c>
      <c r="G95" s="1133"/>
      <c r="H95" s="1134"/>
    </row>
    <row r="96" spans="1:8" s="274" customFormat="1" ht="15" customHeight="1" x14ac:dyDescent="0.3">
      <c r="A96" s="1127" t="s">
        <v>849</v>
      </c>
      <c r="B96" s="1128"/>
      <c r="C96" s="1128"/>
      <c r="D96" s="1128"/>
      <c r="E96" s="1128"/>
      <c r="F96" s="1128"/>
      <c r="G96" s="1128"/>
      <c r="H96" s="1129"/>
    </row>
    <row r="97" spans="1:8" s="274" customFormat="1" ht="15" customHeight="1" x14ac:dyDescent="0.3">
      <c r="A97" s="1130" t="s">
        <v>372</v>
      </c>
      <c r="B97" s="1131" t="s">
        <v>371</v>
      </c>
      <c r="C97" s="1131" t="s">
        <v>850</v>
      </c>
      <c r="D97" s="1131" t="s">
        <v>373</v>
      </c>
      <c r="E97" s="1132" t="s">
        <v>59</v>
      </c>
      <c r="F97" s="1131" t="s">
        <v>772</v>
      </c>
      <c r="G97" s="1133"/>
      <c r="H97" s="1134"/>
    </row>
    <row r="98" spans="1:8" s="274" customFormat="1" ht="15" customHeight="1" x14ac:dyDescent="0.3">
      <c r="A98" s="1130" t="s">
        <v>375</v>
      </c>
      <c r="B98" s="1131" t="s">
        <v>371</v>
      </c>
      <c r="C98" s="1131" t="s">
        <v>851</v>
      </c>
      <c r="D98" s="1131" t="s">
        <v>376</v>
      </c>
      <c r="E98" s="1132" t="s">
        <v>116</v>
      </c>
      <c r="F98" s="1131" t="s">
        <v>766</v>
      </c>
      <c r="G98" s="1133"/>
      <c r="H98" s="1134"/>
    </row>
    <row r="99" spans="1:8" s="274" customFormat="1" ht="15" customHeight="1" x14ac:dyDescent="0.3">
      <c r="A99" s="1130" t="s">
        <v>379</v>
      </c>
      <c r="B99" s="1131" t="s">
        <v>378</v>
      </c>
      <c r="C99" s="1131" t="s">
        <v>380</v>
      </c>
      <c r="D99" s="1131" t="s">
        <v>380</v>
      </c>
      <c r="E99" s="1132" t="s">
        <v>59</v>
      </c>
      <c r="F99" s="1131" t="s">
        <v>772</v>
      </c>
      <c r="G99" s="1133"/>
      <c r="H99" s="1134"/>
    </row>
    <row r="100" spans="1:8" s="274" customFormat="1" ht="15" customHeight="1" x14ac:dyDescent="0.3">
      <c r="A100" s="1130" t="s">
        <v>382</v>
      </c>
      <c r="B100" s="1131" t="s">
        <v>378</v>
      </c>
      <c r="C100" s="1131" t="s">
        <v>852</v>
      </c>
      <c r="D100" s="1131" t="s">
        <v>383</v>
      </c>
      <c r="E100" s="1132" t="s">
        <v>116</v>
      </c>
      <c r="F100" s="1131" t="s">
        <v>766</v>
      </c>
      <c r="G100" s="1133"/>
      <c r="H100" s="1134"/>
    </row>
    <row r="101" spans="1:8" s="274" customFormat="1" ht="15" customHeight="1" x14ac:dyDescent="0.3">
      <c r="A101" s="1130" t="s">
        <v>385</v>
      </c>
      <c r="B101" s="1131" t="s">
        <v>378</v>
      </c>
      <c r="C101" s="1131" t="s">
        <v>386</v>
      </c>
      <c r="D101" s="1131" t="s">
        <v>386</v>
      </c>
      <c r="E101" s="1132" t="s">
        <v>116</v>
      </c>
      <c r="F101" s="1131" t="s">
        <v>766</v>
      </c>
      <c r="G101" s="1133"/>
      <c r="H101" s="1134"/>
    </row>
    <row r="102" spans="1:8" s="274" customFormat="1" ht="15" customHeight="1" x14ac:dyDescent="0.3">
      <c r="A102" s="1130" t="s">
        <v>389</v>
      </c>
      <c r="B102" s="1131" t="s">
        <v>388</v>
      </c>
      <c r="C102" s="1131" t="s">
        <v>853</v>
      </c>
      <c r="D102" s="1131" t="s">
        <v>390</v>
      </c>
      <c r="E102" s="1132" t="s">
        <v>52</v>
      </c>
      <c r="F102" s="1131" t="s">
        <v>769</v>
      </c>
      <c r="G102" s="1133"/>
      <c r="H102" s="1134"/>
    </row>
    <row r="103" spans="1:8" s="274" customFormat="1" ht="15" customHeight="1" x14ac:dyDescent="0.3">
      <c r="A103" s="1130" t="s">
        <v>392</v>
      </c>
      <c r="B103" s="1131" t="s">
        <v>388</v>
      </c>
      <c r="C103" s="1131" t="s">
        <v>854</v>
      </c>
      <c r="D103" s="1131" t="s">
        <v>393</v>
      </c>
      <c r="E103" s="1132" t="s">
        <v>52</v>
      </c>
      <c r="F103" s="1131" t="s">
        <v>769</v>
      </c>
      <c r="G103" s="1133"/>
      <c r="H103" s="1134"/>
    </row>
    <row r="104" spans="1:8" s="274" customFormat="1" ht="15" customHeight="1" x14ac:dyDescent="0.3">
      <c r="A104" s="1127" t="s">
        <v>855</v>
      </c>
      <c r="B104" s="1128"/>
      <c r="C104" s="1128"/>
      <c r="D104" s="1128"/>
      <c r="E104" s="1128"/>
      <c r="F104" s="1128"/>
      <c r="G104" s="1128"/>
      <c r="H104" s="1129"/>
    </row>
    <row r="105" spans="1:8" s="274" customFormat="1" ht="15" customHeight="1" x14ac:dyDescent="0.3">
      <c r="A105" s="1130" t="s">
        <v>397</v>
      </c>
      <c r="B105" s="1131" t="s">
        <v>396</v>
      </c>
      <c r="C105" s="1131" t="s">
        <v>398</v>
      </c>
      <c r="D105" s="1131" t="s">
        <v>398</v>
      </c>
      <c r="E105" s="1132" t="s">
        <v>52</v>
      </c>
      <c r="F105" s="1131" t="s">
        <v>769</v>
      </c>
      <c r="G105" s="1133"/>
      <c r="H105" s="1134"/>
    </row>
    <row r="106" spans="1:8" s="274" customFormat="1" ht="15" customHeight="1" x14ac:dyDescent="0.3">
      <c r="A106" s="1130" t="s">
        <v>400</v>
      </c>
      <c r="B106" s="1131" t="s">
        <v>396</v>
      </c>
      <c r="C106" s="1131" t="s">
        <v>401</v>
      </c>
      <c r="D106" s="1131" t="s">
        <v>401</v>
      </c>
      <c r="E106" s="1132" t="s">
        <v>52</v>
      </c>
      <c r="F106" s="1131" t="s">
        <v>769</v>
      </c>
      <c r="G106" s="1133"/>
      <c r="H106" s="1134"/>
    </row>
    <row r="107" spans="1:8" s="274" customFormat="1" ht="15" customHeight="1" x14ac:dyDescent="0.3">
      <c r="A107" s="1130" t="s">
        <v>403</v>
      </c>
      <c r="B107" s="1131" t="s">
        <v>396</v>
      </c>
      <c r="C107" s="1131" t="s">
        <v>404</v>
      </c>
      <c r="D107" s="1131" t="s">
        <v>404</v>
      </c>
      <c r="E107" s="1132" t="s">
        <v>52</v>
      </c>
      <c r="F107" s="1131" t="s">
        <v>769</v>
      </c>
      <c r="G107" s="1133"/>
      <c r="H107" s="1134"/>
    </row>
    <row r="108" spans="1:8" s="274" customFormat="1" ht="15" customHeight="1" x14ac:dyDescent="0.3">
      <c r="A108" s="1130" t="s">
        <v>406</v>
      </c>
      <c r="B108" s="1131" t="s">
        <v>396</v>
      </c>
      <c r="C108" s="1131" t="s">
        <v>856</v>
      </c>
      <c r="D108" s="1131" t="s">
        <v>407</v>
      </c>
      <c r="E108" s="1132" t="s">
        <v>116</v>
      </c>
      <c r="F108" s="1131" t="s">
        <v>766</v>
      </c>
      <c r="G108" s="1133"/>
      <c r="H108" s="1134"/>
    </row>
    <row r="109" spans="1:8" s="274" customFormat="1" ht="15" customHeight="1" x14ac:dyDescent="0.3">
      <c r="A109" s="1127" t="s">
        <v>857</v>
      </c>
      <c r="B109" s="1128"/>
      <c r="C109" s="1128"/>
      <c r="D109" s="1128"/>
      <c r="E109" s="1128"/>
      <c r="F109" s="1128"/>
      <c r="G109" s="1128"/>
      <c r="H109" s="1129"/>
    </row>
    <row r="110" spans="1:8" s="274" customFormat="1" ht="15" customHeight="1" x14ac:dyDescent="0.3">
      <c r="A110" s="1130" t="s">
        <v>411</v>
      </c>
      <c r="B110" s="1131" t="s">
        <v>410</v>
      </c>
      <c r="C110" s="1131" t="s">
        <v>858</v>
      </c>
      <c r="D110" s="1131" t="s">
        <v>412</v>
      </c>
      <c r="E110" s="1132" t="s">
        <v>116</v>
      </c>
      <c r="F110" s="1131" t="s">
        <v>766</v>
      </c>
      <c r="G110" s="1133"/>
      <c r="H110" s="1134"/>
    </row>
    <row r="111" spans="1:8" s="274" customFormat="1" ht="15" customHeight="1" x14ac:dyDescent="0.3">
      <c r="A111" s="1130" t="s">
        <v>414</v>
      </c>
      <c r="B111" s="1131" t="s">
        <v>410</v>
      </c>
      <c r="C111" s="1131" t="s">
        <v>859</v>
      </c>
      <c r="D111" s="1131" t="s">
        <v>415</v>
      </c>
      <c r="E111" s="1132" t="s">
        <v>116</v>
      </c>
      <c r="F111" s="1131" t="s">
        <v>766</v>
      </c>
      <c r="G111" s="1133"/>
      <c r="H111" s="1134"/>
    </row>
    <row r="112" spans="1:8" s="274" customFormat="1" ht="15" customHeight="1" x14ac:dyDescent="0.3">
      <c r="A112" s="1130" t="s">
        <v>417</v>
      </c>
      <c r="B112" s="1131" t="s">
        <v>410</v>
      </c>
      <c r="C112" s="1131" t="s">
        <v>860</v>
      </c>
      <c r="D112" s="1131" t="s">
        <v>418</v>
      </c>
      <c r="E112" s="1132" t="s">
        <v>59</v>
      </c>
      <c r="F112" s="1131" t="s">
        <v>772</v>
      </c>
      <c r="G112" s="1133"/>
      <c r="H112" s="1134"/>
    </row>
    <row r="113" spans="1:8" s="274" customFormat="1" ht="15" customHeight="1" x14ac:dyDescent="0.3">
      <c r="A113" s="1130" t="s">
        <v>421</v>
      </c>
      <c r="B113" s="1131" t="s">
        <v>420</v>
      </c>
      <c r="C113" s="1131" t="s">
        <v>861</v>
      </c>
      <c r="D113" s="1131" t="s">
        <v>422</v>
      </c>
      <c r="E113" s="1132" t="s">
        <v>116</v>
      </c>
      <c r="F113" s="1131" t="s">
        <v>766</v>
      </c>
      <c r="G113" s="1133"/>
      <c r="H113" s="1134"/>
    </row>
    <row r="114" spans="1:8" s="274" customFormat="1" ht="15" customHeight="1" x14ac:dyDescent="0.3">
      <c r="A114" s="1130" t="s">
        <v>424</v>
      </c>
      <c r="B114" s="1131" t="s">
        <v>420</v>
      </c>
      <c r="C114" s="1131" t="s">
        <v>862</v>
      </c>
      <c r="D114" s="1131" t="s">
        <v>425</v>
      </c>
      <c r="E114" s="1132" t="s">
        <v>116</v>
      </c>
      <c r="F114" s="1131" t="s">
        <v>766</v>
      </c>
      <c r="G114" s="1133"/>
      <c r="H114" s="1134"/>
    </row>
    <row r="115" spans="1:8" s="274" customFormat="1" ht="15" customHeight="1" x14ac:dyDescent="0.3">
      <c r="A115" s="1130" t="s">
        <v>427</v>
      </c>
      <c r="B115" s="1131" t="s">
        <v>420</v>
      </c>
      <c r="C115" s="1131" t="s">
        <v>863</v>
      </c>
      <c r="D115" s="1131" t="s">
        <v>428</v>
      </c>
      <c r="E115" s="1132" t="s">
        <v>59</v>
      </c>
      <c r="F115" s="1131" t="s">
        <v>772</v>
      </c>
      <c r="G115" s="1133"/>
      <c r="H115" s="1134"/>
    </row>
    <row r="116" spans="1:8" s="274" customFormat="1" ht="15" customHeight="1" x14ac:dyDescent="0.3">
      <c r="A116" s="1130" t="s">
        <v>431</v>
      </c>
      <c r="B116" s="1131" t="s">
        <v>430</v>
      </c>
      <c r="C116" s="1131" t="s">
        <v>864</v>
      </c>
      <c r="D116" s="1131" t="s">
        <v>432</v>
      </c>
      <c r="E116" s="1132" t="s">
        <v>59</v>
      </c>
      <c r="F116" s="1131" t="s">
        <v>772</v>
      </c>
      <c r="G116" s="1133"/>
      <c r="H116" s="1134"/>
    </row>
    <row r="117" spans="1:8" s="274" customFormat="1" ht="15" customHeight="1" x14ac:dyDescent="0.3">
      <c r="A117" s="1130" t="s">
        <v>434</v>
      </c>
      <c r="B117" s="1131" t="s">
        <v>430</v>
      </c>
      <c r="C117" s="1131" t="s">
        <v>435</v>
      </c>
      <c r="D117" s="1131" t="s">
        <v>435</v>
      </c>
      <c r="E117" s="1132" t="s">
        <v>59</v>
      </c>
      <c r="F117" s="1131" t="s">
        <v>772</v>
      </c>
      <c r="G117" s="1133"/>
      <c r="H117" s="1134"/>
    </row>
    <row r="118" spans="1:8" s="274" customFormat="1" ht="15" customHeight="1" x14ac:dyDescent="0.3">
      <c r="A118" s="1130" t="s">
        <v>437</v>
      </c>
      <c r="B118" s="1131" t="s">
        <v>430</v>
      </c>
      <c r="C118" s="1131" t="s">
        <v>438</v>
      </c>
      <c r="D118" s="1131" t="s">
        <v>438</v>
      </c>
      <c r="E118" s="1132" t="s">
        <v>59</v>
      </c>
      <c r="F118" s="1131" t="s">
        <v>772</v>
      </c>
      <c r="G118" s="1133"/>
      <c r="H118" s="1134"/>
    </row>
    <row r="119" spans="1:8" s="274" customFormat="1" ht="15" customHeight="1" x14ac:dyDescent="0.3">
      <c r="A119" s="1130" t="s">
        <v>440</v>
      </c>
      <c r="B119" s="1131" t="s">
        <v>430</v>
      </c>
      <c r="C119" s="1131" t="s">
        <v>441</v>
      </c>
      <c r="D119" s="1131" t="s">
        <v>441</v>
      </c>
      <c r="E119" s="1132" t="s">
        <v>59</v>
      </c>
      <c r="F119" s="1131" t="s">
        <v>772</v>
      </c>
      <c r="G119" s="1133"/>
      <c r="H119" s="1134"/>
    </row>
    <row r="120" spans="1:8" s="274" customFormat="1" ht="15" customHeight="1" x14ac:dyDescent="0.3">
      <c r="A120" s="1130" t="s">
        <v>444</v>
      </c>
      <c r="B120" s="1131" t="s">
        <v>443</v>
      </c>
      <c r="C120" s="1131" t="s">
        <v>865</v>
      </c>
      <c r="D120" s="1131" t="s">
        <v>445</v>
      </c>
      <c r="E120" s="1132" t="s">
        <v>133</v>
      </c>
      <c r="F120" s="1131" t="s">
        <v>774</v>
      </c>
      <c r="G120" s="1133"/>
      <c r="H120" s="1134"/>
    </row>
    <row r="121" spans="1:8" s="274" customFormat="1" ht="15" customHeight="1" x14ac:dyDescent="0.3">
      <c r="A121" s="1127" t="s">
        <v>866</v>
      </c>
      <c r="B121" s="1128"/>
      <c r="C121" s="1128"/>
      <c r="D121" s="1128"/>
      <c r="E121" s="1128"/>
      <c r="F121" s="1128"/>
      <c r="G121" s="1128"/>
      <c r="H121" s="1129"/>
    </row>
    <row r="122" spans="1:8" s="274" customFormat="1" ht="15" customHeight="1" x14ac:dyDescent="0.3">
      <c r="A122" s="1130" t="s">
        <v>449</v>
      </c>
      <c r="B122" s="1131" t="s">
        <v>448</v>
      </c>
      <c r="C122" s="1131" t="s">
        <v>867</v>
      </c>
      <c r="D122" s="1131" t="s">
        <v>450</v>
      </c>
      <c r="E122" s="1132" t="s">
        <v>116</v>
      </c>
      <c r="F122" s="1131" t="s">
        <v>766</v>
      </c>
      <c r="G122" s="1133"/>
      <c r="H122" s="1134"/>
    </row>
    <row r="123" spans="1:8" s="274" customFormat="1" ht="15" customHeight="1" x14ac:dyDescent="0.3">
      <c r="A123" s="1130" t="s">
        <v>452</v>
      </c>
      <c r="B123" s="1131" t="s">
        <v>448</v>
      </c>
      <c r="C123" s="1131" t="s">
        <v>868</v>
      </c>
      <c r="D123" s="1131" t="s">
        <v>453</v>
      </c>
      <c r="E123" s="1132" t="s">
        <v>116</v>
      </c>
      <c r="F123" s="1131" t="s">
        <v>766</v>
      </c>
      <c r="G123" s="1133"/>
      <c r="H123" s="1134"/>
    </row>
    <row r="124" spans="1:8" s="274" customFormat="1" ht="15" customHeight="1" x14ac:dyDescent="0.3">
      <c r="A124" s="1130" t="s">
        <v>455</v>
      </c>
      <c r="B124" s="1131" t="s">
        <v>448</v>
      </c>
      <c r="C124" s="1131" t="s">
        <v>869</v>
      </c>
      <c r="D124" s="1131" t="s">
        <v>456</v>
      </c>
      <c r="E124" s="1132" t="s">
        <v>59</v>
      </c>
      <c r="F124" s="1131" t="s">
        <v>772</v>
      </c>
      <c r="G124" s="1133"/>
      <c r="H124" s="1134"/>
    </row>
    <row r="125" spans="1:8" s="274" customFormat="1" ht="15" customHeight="1" x14ac:dyDescent="0.3">
      <c r="A125" s="1130" t="s">
        <v>459</v>
      </c>
      <c r="B125" s="1131" t="s">
        <v>458</v>
      </c>
      <c r="C125" s="1131" t="s">
        <v>870</v>
      </c>
      <c r="D125" s="1131" t="s">
        <v>460</v>
      </c>
      <c r="E125" s="1132" t="s">
        <v>116</v>
      </c>
      <c r="F125" s="1131" t="s">
        <v>766</v>
      </c>
      <c r="G125" s="1133"/>
      <c r="H125" s="1134"/>
    </row>
    <row r="126" spans="1:8" s="274" customFormat="1" ht="15" customHeight="1" x14ac:dyDescent="0.3">
      <c r="A126" s="1130" t="s">
        <v>462</v>
      </c>
      <c r="B126" s="1131" t="s">
        <v>458</v>
      </c>
      <c r="C126" s="1131" t="s">
        <v>871</v>
      </c>
      <c r="D126" s="1131" t="s">
        <v>463</v>
      </c>
      <c r="E126" s="1132" t="s">
        <v>116</v>
      </c>
      <c r="F126" s="1131" t="s">
        <v>766</v>
      </c>
      <c r="G126" s="1133"/>
      <c r="H126" s="1134"/>
    </row>
    <row r="127" spans="1:8" s="274" customFormat="1" ht="15" customHeight="1" x14ac:dyDescent="0.3">
      <c r="A127" s="1130" t="s">
        <v>465</v>
      </c>
      <c r="B127" s="1131" t="s">
        <v>458</v>
      </c>
      <c r="C127" s="1131" t="s">
        <v>872</v>
      </c>
      <c r="D127" s="1131" t="s">
        <v>466</v>
      </c>
      <c r="E127" s="1132" t="s">
        <v>59</v>
      </c>
      <c r="F127" s="1131" t="s">
        <v>772</v>
      </c>
      <c r="G127" s="1133"/>
      <c r="H127" s="1134"/>
    </row>
    <row r="128" spans="1:8" s="274" customFormat="1" ht="15" customHeight="1" x14ac:dyDescent="0.3">
      <c r="A128" s="1130" t="s">
        <v>468</v>
      </c>
      <c r="B128" s="1131" t="s">
        <v>430</v>
      </c>
      <c r="C128" s="1131" t="s">
        <v>469</v>
      </c>
      <c r="D128" s="1131" t="s">
        <v>469</v>
      </c>
      <c r="E128" s="1132" t="s">
        <v>59</v>
      </c>
      <c r="F128" s="1131" t="s">
        <v>772</v>
      </c>
      <c r="G128" s="1133"/>
      <c r="H128" s="1134"/>
    </row>
    <row r="129" spans="1:8" s="274" customFormat="1" ht="15" customHeight="1" x14ac:dyDescent="0.3">
      <c r="A129" s="1130" t="s">
        <v>471</v>
      </c>
      <c r="B129" s="1131" t="s">
        <v>430</v>
      </c>
      <c r="C129" s="1131" t="s">
        <v>472</v>
      </c>
      <c r="D129" s="1131" t="s">
        <v>472</v>
      </c>
      <c r="E129" s="1132" t="s">
        <v>59</v>
      </c>
      <c r="F129" s="1131" t="s">
        <v>772</v>
      </c>
      <c r="G129" s="1133"/>
      <c r="H129" s="1134"/>
    </row>
    <row r="130" spans="1:8" s="274" customFormat="1" ht="15" customHeight="1" x14ac:dyDescent="0.3">
      <c r="A130" s="1130" t="s">
        <v>474</v>
      </c>
      <c r="B130" s="1131" t="s">
        <v>430</v>
      </c>
      <c r="C130" s="1131" t="s">
        <v>475</v>
      </c>
      <c r="D130" s="1131" t="s">
        <v>475</v>
      </c>
      <c r="E130" s="1132" t="s">
        <v>59</v>
      </c>
      <c r="F130" s="1131" t="s">
        <v>772</v>
      </c>
      <c r="G130" s="1133"/>
      <c r="H130" s="1134"/>
    </row>
    <row r="131" spans="1:8" s="274" customFormat="1" ht="15" customHeight="1" x14ac:dyDescent="0.3">
      <c r="A131" s="1130" t="s">
        <v>478</v>
      </c>
      <c r="B131" s="1131" t="s">
        <v>477</v>
      </c>
      <c r="C131" s="1131" t="s">
        <v>873</v>
      </c>
      <c r="D131" s="1131" t="s">
        <v>479</v>
      </c>
      <c r="E131" s="1132" t="s">
        <v>133</v>
      </c>
      <c r="F131" s="1131" t="s">
        <v>774</v>
      </c>
      <c r="G131" s="1133"/>
      <c r="H131" s="1134"/>
    </row>
    <row r="132" spans="1:8" s="274" customFormat="1" ht="15" customHeight="1" x14ac:dyDescent="0.3">
      <c r="A132" s="1130" t="s">
        <v>481</v>
      </c>
      <c r="B132" s="1131" t="s">
        <v>443</v>
      </c>
      <c r="C132" s="1131" t="s">
        <v>874</v>
      </c>
      <c r="D132" s="1131" t="s">
        <v>482</v>
      </c>
      <c r="E132" s="1132" t="s">
        <v>133</v>
      </c>
      <c r="F132" s="1131" t="s">
        <v>774</v>
      </c>
      <c r="G132" s="1133"/>
      <c r="H132" s="1134"/>
    </row>
    <row r="133" spans="1:8" s="274" customFormat="1" ht="15" customHeight="1" x14ac:dyDescent="0.3">
      <c r="A133" s="1127" t="s">
        <v>875</v>
      </c>
      <c r="B133" s="1128"/>
      <c r="C133" s="1128"/>
      <c r="D133" s="1128"/>
      <c r="E133" s="1128"/>
      <c r="F133" s="1128"/>
      <c r="G133" s="1128"/>
      <c r="H133" s="1129"/>
    </row>
    <row r="134" spans="1:8" s="274" customFormat="1" ht="15" customHeight="1" x14ac:dyDescent="0.3">
      <c r="A134" s="1130" t="s">
        <v>486</v>
      </c>
      <c r="B134" s="1131" t="s">
        <v>485</v>
      </c>
      <c r="C134" s="1131" t="s">
        <v>876</v>
      </c>
      <c r="D134" s="1131" t="s">
        <v>487</v>
      </c>
      <c r="E134" s="1132" t="s">
        <v>116</v>
      </c>
      <c r="F134" s="1131" t="s">
        <v>766</v>
      </c>
      <c r="G134" s="1133"/>
      <c r="H134" s="1134"/>
    </row>
    <row r="135" spans="1:8" s="274" customFormat="1" ht="15" customHeight="1" x14ac:dyDescent="0.3">
      <c r="A135" s="1130" t="s">
        <v>489</v>
      </c>
      <c r="B135" s="1131" t="s">
        <v>485</v>
      </c>
      <c r="C135" s="1131" t="s">
        <v>877</v>
      </c>
      <c r="D135" s="1131" t="s">
        <v>490</v>
      </c>
      <c r="E135" s="1132" t="s">
        <v>59</v>
      </c>
      <c r="F135" s="1131" t="s">
        <v>772</v>
      </c>
      <c r="G135" s="1133"/>
      <c r="H135" s="1134"/>
    </row>
    <row r="136" spans="1:8" s="274" customFormat="1" ht="15" customHeight="1" x14ac:dyDescent="0.3">
      <c r="A136" s="1130" t="s">
        <v>493</v>
      </c>
      <c r="B136" s="1131" t="s">
        <v>492</v>
      </c>
      <c r="C136" s="1131" t="s">
        <v>878</v>
      </c>
      <c r="D136" s="1131" t="s">
        <v>494</v>
      </c>
      <c r="E136" s="1132" t="s">
        <v>59</v>
      </c>
      <c r="F136" s="1131" t="s">
        <v>772</v>
      </c>
      <c r="G136" s="1133"/>
      <c r="H136" s="1134"/>
    </row>
    <row r="137" spans="1:8" s="274" customFormat="1" ht="15" customHeight="1" x14ac:dyDescent="0.3">
      <c r="A137" s="1130" t="s">
        <v>496</v>
      </c>
      <c r="B137" s="1131" t="s">
        <v>492</v>
      </c>
      <c r="C137" s="1131" t="s">
        <v>879</v>
      </c>
      <c r="D137" s="1131" t="s">
        <v>497</v>
      </c>
      <c r="E137" s="1132" t="s">
        <v>59</v>
      </c>
      <c r="F137" s="1131" t="s">
        <v>772</v>
      </c>
      <c r="G137" s="1133"/>
      <c r="H137" s="1134"/>
    </row>
    <row r="138" spans="1:8" s="274" customFormat="1" ht="15" customHeight="1" x14ac:dyDescent="0.3">
      <c r="A138" s="1130" t="s">
        <v>499</v>
      </c>
      <c r="B138" s="1131" t="s">
        <v>492</v>
      </c>
      <c r="C138" s="1131" t="s">
        <v>880</v>
      </c>
      <c r="D138" s="1131" t="s">
        <v>500</v>
      </c>
      <c r="E138" s="1132" t="s">
        <v>59</v>
      </c>
      <c r="F138" s="1131" t="s">
        <v>772</v>
      </c>
      <c r="G138" s="1133"/>
      <c r="H138" s="1134"/>
    </row>
    <row r="139" spans="1:8" s="274" customFormat="1" ht="15" customHeight="1" x14ac:dyDescent="0.3">
      <c r="A139" s="1130" t="s">
        <v>503</v>
      </c>
      <c r="B139" s="1131" t="s">
        <v>502</v>
      </c>
      <c r="C139" s="1131" t="s">
        <v>881</v>
      </c>
      <c r="D139" s="1131" t="s">
        <v>504</v>
      </c>
      <c r="E139" s="1132" t="s">
        <v>133</v>
      </c>
      <c r="F139" s="1131" t="s">
        <v>774</v>
      </c>
      <c r="G139" s="1133"/>
      <c r="H139" s="1134"/>
    </row>
    <row r="140" spans="1:8" s="274" customFormat="1" ht="15" customHeight="1" x14ac:dyDescent="0.3">
      <c r="A140" s="1127" t="s">
        <v>882</v>
      </c>
      <c r="B140" s="1128"/>
      <c r="C140" s="1128"/>
      <c r="D140" s="1128"/>
      <c r="E140" s="1128"/>
      <c r="F140" s="1128"/>
      <c r="G140" s="1128"/>
      <c r="H140" s="1129"/>
    </row>
    <row r="141" spans="1:8" s="274" customFormat="1" ht="15" customHeight="1" x14ac:dyDescent="0.3">
      <c r="A141" s="1130" t="s">
        <v>508</v>
      </c>
      <c r="B141" s="1131" t="s">
        <v>507</v>
      </c>
      <c r="C141" s="1131" t="s">
        <v>883</v>
      </c>
      <c r="D141" s="1131" t="s">
        <v>509</v>
      </c>
      <c r="E141" s="1132" t="s">
        <v>59</v>
      </c>
      <c r="F141" s="1131" t="s">
        <v>772</v>
      </c>
      <c r="G141" s="1133"/>
      <c r="H141" s="1134"/>
    </row>
    <row r="142" spans="1:8" s="274" customFormat="1" ht="15" customHeight="1" x14ac:dyDescent="0.3">
      <c r="A142" s="1130" t="s">
        <v>511</v>
      </c>
      <c r="B142" s="1131" t="s">
        <v>507</v>
      </c>
      <c r="C142" s="1131" t="s">
        <v>884</v>
      </c>
      <c r="D142" s="1131" t="s">
        <v>512</v>
      </c>
      <c r="E142" s="1132" t="s">
        <v>52</v>
      </c>
      <c r="F142" s="1131" t="s">
        <v>769</v>
      </c>
      <c r="G142" s="1133"/>
      <c r="H142" s="1134"/>
    </row>
    <row r="143" spans="1:8" s="274" customFormat="1" ht="15" customHeight="1" x14ac:dyDescent="0.3">
      <c r="A143" s="1130" t="s">
        <v>514</v>
      </c>
      <c r="B143" s="1131" t="s">
        <v>507</v>
      </c>
      <c r="C143" s="1131" t="s">
        <v>885</v>
      </c>
      <c r="D143" s="1131" t="s">
        <v>515</v>
      </c>
      <c r="E143" s="1132" t="s">
        <v>116</v>
      </c>
      <c r="F143" s="1131" t="s">
        <v>766</v>
      </c>
      <c r="G143" s="1133"/>
      <c r="H143" s="1134"/>
    </row>
    <row r="144" spans="1:8" s="274" customFormat="1" ht="15" customHeight="1" x14ac:dyDescent="0.3">
      <c r="A144" s="1130" t="s">
        <v>517</v>
      </c>
      <c r="B144" s="1131" t="s">
        <v>507</v>
      </c>
      <c r="C144" s="1131" t="s">
        <v>886</v>
      </c>
      <c r="D144" s="1131" t="s">
        <v>518</v>
      </c>
      <c r="E144" s="1132" t="s">
        <v>59</v>
      </c>
      <c r="F144" s="1131" t="s">
        <v>772</v>
      </c>
      <c r="G144" s="1133"/>
      <c r="H144" s="1134"/>
    </row>
    <row r="145" spans="1:8" s="274" customFormat="1" ht="15" customHeight="1" x14ac:dyDescent="0.3">
      <c r="A145" s="1127" t="s">
        <v>887</v>
      </c>
      <c r="B145" s="1128"/>
      <c r="C145" s="1128"/>
      <c r="D145" s="1128"/>
      <c r="E145" s="1128"/>
      <c r="F145" s="1128"/>
      <c r="G145" s="1128"/>
      <c r="H145" s="1129"/>
    </row>
    <row r="146" spans="1:8" s="274" customFormat="1" ht="15" customHeight="1" x14ac:dyDescent="0.3">
      <c r="A146" s="1130" t="s">
        <v>522</v>
      </c>
      <c r="B146" s="1131" t="s">
        <v>521</v>
      </c>
      <c r="C146" s="1131" t="s">
        <v>888</v>
      </c>
      <c r="D146" s="1131" t="s">
        <v>523</v>
      </c>
      <c r="E146" s="1132" t="s">
        <v>116</v>
      </c>
      <c r="F146" s="1131" t="s">
        <v>766</v>
      </c>
      <c r="G146" s="1133"/>
      <c r="H146" s="1134"/>
    </row>
    <row r="147" spans="1:8" s="274" customFormat="1" ht="15" customHeight="1" x14ac:dyDescent="0.3">
      <c r="A147" s="1130" t="s">
        <v>525</v>
      </c>
      <c r="B147" s="1131" t="s">
        <v>521</v>
      </c>
      <c r="C147" s="1131" t="s">
        <v>889</v>
      </c>
      <c r="D147" s="1131" t="s">
        <v>418</v>
      </c>
      <c r="E147" s="1132" t="s">
        <v>59</v>
      </c>
      <c r="F147" s="1131" t="s">
        <v>772</v>
      </c>
      <c r="G147" s="1133"/>
      <c r="H147" s="1134"/>
    </row>
    <row r="148" spans="1:8" s="274" customFormat="1" ht="15" customHeight="1" x14ac:dyDescent="0.3">
      <c r="A148" s="1130" t="s">
        <v>527</v>
      </c>
      <c r="B148" s="1131" t="s">
        <v>521</v>
      </c>
      <c r="C148" s="1131" t="s">
        <v>890</v>
      </c>
      <c r="D148" s="1131" t="s">
        <v>528</v>
      </c>
      <c r="E148" s="1132" t="s">
        <v>133</v>
      </c>
      <c r="F148" s="1131" t="s">
        <v>774</v>
      </c>
      <c r="G148" s="1133"/>
      <c r="H148" s="1134"/>
    </row>
    <row r="149" spans="1:8" s="274" customFormat="1" ht="15" customHeight="1" x14ac:dyDescent="0.3">
      <c r="A149" s="1127" t="s">
        <v>891</v>
      </c>
      <c r="B149" s="1128"/>
      <c r="C149" s="1128"/>
      <c r="D149" s="1128"/>
      <c r="E149" s="1128"/>
      <c r="F149" s="1128"/>
      <c r="G149" s="1128"/>
      <c r="H149" s="1129"/>
    </row>
    <row r="150" spans="1:8" s="274" customFormat="1" ht="15" customHeight="1" x14ac:dyDescent="0.3">
      <c r="A150" s="1130" t="s">
        <v>532</v>
      </c>
      <c r="B150" s="1131" t="s">
        <v>531</v>
      </c>
      <c r="C150" s="1131" t="s">
        <v>892</v>
      </c>
      <c r="D150" s="1131" t="s">
        <v>533</v>
      </c>
      <c r="E150" s="1132" t="s">
        <v>52</v>
      </c>
      <c r="F150" s="1131" t="s">
        <v>769</v>
      </c>
      <c r="G150" s="1133"/>
      <c r="H150" s="1134"/>
    </row>
    <row r="151" spans="1:8" s="274" customFormat="1" ht="15" customHeight="1" x14ac:dyDescent="0.3">
      <c r="A151" s="1130" t="s">
        <v>535</v>
      </c>
      <c r="B151" s="1131" t="s">
        <v>531</v>
      </c>
      <c r="C151" s="1131" t="s">
        <v>893</v>
      </c>
      <c r="D151" s="1131" t="s">
        <v>536</v>
      </c>
      <c r="E151" s="1132" t="s">
        <v>143</v>
      </c>
      <c r="F151" s="1131" t="s">
        <v>778</v>
      </c>
      <c r="G151" s="1133"/>
      <c r="H151" s="1134"/>
    </row>
    <row r="152" spans="1:8" s="274" customFormat="1" ht="15" customHeight="1" x14ac:dyDescent="0.3">
      <c r="A152" s="1130" t="s">
        <v>538</v>
      </c>
      <c r="B152" s="1131" t="s">
        <v>531</v>
      </c>
      <c r="C152" s="1131" t="s">
        <v>894</v>
      </c>
      <c r="D152" s="1131" t="s">
        <v>539</v>
      </c>
      <c r="E152" s="1132" t="s">
        <v>52</v>
      </c>
      <c r="F152" s="1131" t="s">
        <v>769</v>
      </c>
      <c r="G152" s="1133"/>
      <c r="H152" s="1134"/>
    </row>
    <row r="153" spans="1:8" s="274" customFormat="1" ht="15" customHeight="1" x14ac:dyDescent="0.3">
      <c r="A153" s="1130" t="s">
        <v>542</v>
      </c>
      <c r="B153" s="1131" t="s">
        <v>541</v>
      </c>
      <c r="C153" s="1131" t="s">
        <v>895</v>
      </c>
      <c r="D153" s="1131" t="s">
        <v>543</v>
      </c>
      <c r="E153" s="1132" t="s">
        <v>116</v>
      </c>
      <c r="F153" s="1131" t="s">
        <v>766</v>
      </c>
      <c r="G153" s="1133"/>
      <c r="H153" s="1134"/>
    </row>
    <row r="154" spans="1:8" s="274" customFormat="1" ht="15" customHeight="1" x14ac:dyDescent="0.3">
      <c r="A154" s="1130" t="s">
        <v>546</v>
      </c>
      <c r="B154" s="1131" t="s">
        <v>545</v>
      </c>
      <c r="C154" s="1131" t="s">
        <v>896</v>
      </c>
      <c r="D154" s="1131" t="s">
        <v>547</v>
      </c>
      <c r="E154" s="1132" t="s">
        <v>59</v>
      </c>
      <c r="F154" s="1131" t="s">
        <v>772</v>
      </c>
      <c r="G154" s="1133"/>
      <c r="H154" s="1134"/>
    </row>
    <row r="155" spans="1:8" s="274" customFormat="1" ht="15" customHeight="1" x14ac:dyDescent="0.3">
      <c r="A155" s="1130" t="s">
        <v>550</v>
      </c>
      <c r="B155" s="1131" t="s">
        <v>549</v>
      </c>
      <c r="C155" s="1131" t="s">
        <v>897</v>
      </c>
      <c r="D155" s="1131" t="s">
        <v>551</v>
      </c>
      <c r="E155" s="1132" t="s">
        <v>143</v>
      </c>
      <c r="F155" s="1131" t="s">
        <v>778</v>
      </c>
      <c r="G155" s="1133"/>
      <c r="H155" s="1134"/>
    </row>
    <row r="156" spans="1:8" s="274" customFormat="1" ht="15" customHeight="1" x14ac:dyDescent="0.3">
      <c r="A156" s="1130" t="s">
        <v>553</v>
      </c>
      <c r="B156" s="1131" t="s">
        <v>549</v>
      </c>
      <c r="C156" s="1131" t="s">
        <v>898</v>
      </c>
      <c r="D156" s="1131" t="s">
        <v>554</v>
      </c>
      <c r="E156" s="1132" t="s">
        <v>52</v>
      </c>
      <c r="F156" s="1131" t="s">
        <v>769</v>
      </c>
      <c r="G156" s="1133"/>
      <c r="H156" s="1134"/>
    </row>
    <row r="157" spans="1:8" s="274" customFormat="1" ht="15" customHeight="1" x14ac:dyDescent="0.3">
      <c r="A157" s="1127" t="s">
        <v>899</v>
      </c>
      <c r="B157" s="1128"/>
      <c r="C157" s="1128"/>
      <c r="D157" s="1128"/>
      <c r="E157" s="1128"/>
      <c r="F157" s="1128"/>
      <c r="G157" s="1128"/>
      <c r="H157" s="1129"/>
    </row>
    <row r="158" spans="1:8" s="274" customFormat="1" ht="15" customHeight="1" x14ac:dyDescent="0.3">
      <c r="A158" s="1130" t="s">
        <v>558</v>
      </c>
      <c r="B158" s="1131" t="s">
        <v>557</v>
      </c>
      <c r="C158" s="1131" t="s">
        <v>900</v>
      </c>
      <c r="D158" s="1131" t="s">
        <v>559</v>
      </c>
      <c r="E158" s="1132" t="s">
        <v>52</v>
      </c>
      <c r="F158" s="1131" t="s">
        <v>769</v>
      </c>
      <c r="G158" s="1133"/>
      <c r="H158" s="1134"/>
    </row>
    <row r="159" spans="1:8" s="274" customFormat="1" ht="15" customHeight="1" x14ac:dyDescent="0.3">
      <c r="A159" s="1130" t="s">
        <v>561</v>
      </c>
      <c r="B159" s="1131" t="s">
        <v>557</v>
      </c>
      <c r="C159" s="1131" t="s">
        <v>562</v>
      </c>
      <c r="D159" s="1131" t="s">
        <v>562</v>
      </c>
      <c r="E159" s="1132" t="s">
        <v>202</v>
      </c>
      <c r="F159" s="1131" t="s">
        <v>796</v>
      </c>
      <c r="G159" s="1133"/>
      <c r="H159" s="1134"/>
    </row>
    <row r="160" spans="1:8" s="274" customFormat="1" ht="15" customHeight="1" x14ac:dyDescent="0.3">
      <c r="A160" s="1130" t="s">
        <v>564</v>
      </c>
      <c r="B160" s="1131" t="s">
        <v>557</v>
      </c>
      <c r="C160" s="1131" t="s">
        <v>901</v>
      </c>
      <c r="D160" s="1131" t="s">
        <v>565</v>
      </c>
      <c r="E160" s="1132" t="s">
        <v>202</v>
      </c>
      <c r="F160" s="1131" t="s">
        <v>796</v>
      </c>
      <c r="G160" s="1133"/>
      <c r="H160" s="1134"/>
    </row>
    <row r="161" spans="1:8" s="274" customFormat="1" ht="15" customHeight="1" x14ac:dyDescent="0.3">
      <c r="A161" s="1130" t="s">
        <v>568</v>
      </c>
      <c r="B161" s="1131" t="s">
        <v>567</v>
      </c>
      <c r="C161" s="1131" t="s">
        <v>902</v>
      </c>
      <c r="D161" s="1131" t="s">
        <v>569</v>
      </c>
      <c r="E161" s="1132" t="s">
        <v>59</v>
      </c>
      <c r="F161" s="1131" t="s">
        <v>772</v>
      </c>
      <c r="G161" s="1133"/>
      <c r="H161" s="1134"/>
    </row>
    <row r="162" spans="1:8" s="274" customFormat="1" ht="15" customHeight="1" x14ac:dyDescent="0.3">
      <c r="A162" s="1127" t="s">
        <v>903</v>
      </c>
      <c r="B162" s="1128"/>
      <c r="C162" s="1128"/>
      <c r="D162" s="1128"/>
      <c r="E162" s="1128"/>
      <c r="F162" s="1128"/>
      <c r="G162" s="1128"/>
      <c r="H162" s="1129"/>
    </row>
    <row r="163" spans="1:8" s="274" customFormat="1" ht="15" customHeight="1" x14ac:dyDescent="0.3">
      <c r="A163" s="1130" t="s">
        <v>573</v>
      </c>
      <c r="B163" s="1131" t="s">
        <v>572</v>
      </c>
      <c r="C163" s="1131" t="s">
        <v>904</v>
      </c>
      <c r="D163" s="1131" t="s">
        <v>574</v>
      </c>
      <c r="E163" s="1132" t="s">
        <v>52</v>
      </c>
      <c r="F163" s="1131" t="s">
        <v>769</v>
      </c>
      <c r="G163" s="1133"/>
      <c r="H163" s="1134"/>
    </row>
    <row r="164" spans="1:8" s="274" customFormat="1" ht="15" customHeight="1" x14ac:dyDescent="0.3">
      <c r="A164" s="1130" t="s">
        <v>576</v>
      </c>
      <c r="B164" s="1131" t="s">
        <v>572</v>
      </c>
      <c r="C164" s="1131" t="s">
        <v>905</v>
      </c>
      <c r="D164" s="1131" t="s">
        <v>577</v>
      </c>
      <c r="E164" s="1132" t="s">
        <v>52</v>
      </c>
      <c r="F164" s="1131" t="s">
        <v>769</v>
      </c>
      <c r="G164" s="1133"/>
      <c r="H164" s="1134"/>
    </row>
    <row r="165" spans="1:8" s="274" customFormat="1" ht="15" customHeight="1" x14ac:dyDescent="0.3">
      <c r="A165" s="1130" t="s">
        <v>579</v>
      </c>
      <c r="B165" s="1131" t="s">
        <v>443</v>
      </c>
      <c r="C165" s="1131" t="s">
        <v>906</v>
      </c>
      <c r="D165" s="1131" t="s">
        <v>580</v>
      </c>
      <c r="E165" s="1132" t="s">
        <v>133</v>
      </c>
      <c r="F165" s="1131" t="s">
        <v>774</v>
      </c>
      <c r="G165" s="1133"/>
      <c r="H165" s="1134"/>
    </row>
    <row r="166" spans="1:8" s="274" customFormat="1" ht="15" customHeight="1" x14ac:dyDescent="0.3">
      <c r="A166" s="1130" t="s">
        <v>579</v>
      </c>
      <c r="B166" s="1131" t="s">
        <v>582</v>
      </c>
      <c r="C166" s="1131" t="s">
        <v>907</v>
      </c>
      <c r="D166" s="1131" t="s">
        <v>583</v>
      </c>
      <c r="E166" s="1132" t="s">
        <v>133</v>
      </c>
      <c r="F166" s="1131" t="s">
        <v>774</v>
      </c>
      <c r="G166" s="1133"/>
      <c r="H166" s="1134"/>
    </row>
    <row r="167" spans="1:8" s="274" customFormat="1" ht="12" customHeight="1" x14ac:dyDescent="0.3">
      <c r="A167" s="1130" t="s">
        <v>586</v>
      </c>
      <c r="B167" s="1131" t="s">
        <v>585</v>
      </c>
      <c r="C167" s="1131" t="s">
        <v>908</v>
      </c>
      <c r="D167" s="1131" t="s">
        <v>587</v>
      </c>
      <c r="E167" s="1132" t="s">
        <v>133</v>
      </c>
      <c r="F167" s="1131" t="s">
        <v>774</v>
      </c>
      <c r="G167" s="1133"/>
      <c r="H167" s="1134"/>
    </row>
    <row r="168" spans="1:8" s="274" customFormat="1" ht="15" customHeight="1" x14ac:dyDescent="0.3">
      <c r="A168" s="1127" t="s">
        <v>909</v>
      </c>
      <c r="B168" s="1128"/>
      <c r="C168" s="1128"/>
      <c r="D168" s="1128"/>
      <c r="E168" s="1128"/>
      <c r="F168" s="1128"/>
      <c r="G168" s="1128"/>
      <c r="H168" s="1129"/>
    </row>
    <row r="169" spans="1:8" s="274" customFormat="1" ht="12" customHeight="1" x14ac:dyDescent="0.3">
      <c r="A169" s="1130" t="s">
        <v>910</v>
      </c>
      <c r="B169" s="1131" t="s">
        <v>911</v>
      </c>
      <c r="C169" s="1131" t="s">
        <v>912</v>
      </c>
      <c r="D169" s="1131" t="s">
        <v>913</v>
      </c>
      <c r="E169" s="1132" t="s">
        <v>59</v>
      </c>
      <c r="F169" s="1131" t="s">
        <v>914</v>
      </c>
      <c r="G169" s="1133"/>
      <c r="H169" s="1134"/>
    </row>
    <row r="170" spans="1:8" s="274" customFormat="1" ht="15" customHeight="1" x14ac:dyDescent="0.3">
      <c r="A170" s="1127" t="s">
        <v>915</v>
      </c>
      <c r="B170" s="1128"/>
      <c r="C170" s="1128"/>
      <c r="D170" s="1128"/>
      <c r="E170" s="1128"/>
      <c r="F170" s="1128"/>
      <c r="G170" s="1128"/>
      <c r="H170" s="1129"/>
    </row>
    <row r="171" spans="1:8" s="274" customFormat="1" ht="12" customHeight="1" x14ac:dyDescent="0.3">
      <c r="A171" s="1130" t="s">
        <v>916</v>
      </c>
      <c r="B171" s="1131" t="s">
        <v>917</v>
      </c>
      <c r="C171" s="1131" t="s">
        <v>918</v>
      </c>
      <c r="D171" s="1131" t="s">
        <v>919</v>
      </c>
      <c r="E171" s="1132" t="s">
        <v>133</v>
      </c>
      <c r="F171" s="1131" t="s">
        <v>920</v>
      </c>
      <c r="G171" s="1133"/>
      <c r="H171" s="1134"/>
    </row>
    <row r="172" spans="1:8" s="274" customFormat="1" ht="12" customHeight="1" x14ac:dyDescent="0.3">
      <c r="A172" s="1130" t="s">
        <v>921</v>
      </c>
      <c r="B172" s="1131" t="s">
        <v>917</v>
      </c>
      <c r="C172" s="1131" t="s">
        <v>922</v>
      </c>
      <c r="D172" s="1131" t="s">
        <v>923</v>
      </c>
      <c r="E172" s="1132" t="s">
        <v>133</v>
      </c>
      <c r="F172" s="1131" t="s">
        <v>920</v>
      </c>
      <c r="G172" s="1133"/>
      <c r="H172" s="1134"/>
    </row>
    <row r="173" spans="1:8" s="274" customFormat="1" ht="12" customHeight="1" x14ac:dyDescent="0.3">
      <c r="A173" s="1130" t="s">
        <v>924</v>
      </c>
      <c r="B173" s="1131" t="s">
        <v>925</v>
      </c>
      <c r="C173" s="1131" t="s">
        <v>926</v>
      </c>
      <c r="D173" s="1131" t="s">
        <v>927</v>
      </c>
      <c r="E173" s="1132" t="s">
        <v>133</v>
      </c>
      <c r="F173" s="1131" t="s">
        <v>920</v>
      </c>
      <c r="G173" s="1133"/>
      <c r="H173" s="1134"/>
    </row>
    <row r="174" spans="1:8" s="274" customFormat="1" ht="12" customHeight="1" x14ac:dyDescent="0.3">
      <c r="A174" s="1130" t="s">
        <v>928</v>
      </c>
      <c r="B174" s="1131" t="s">
        <v>925</v>
      </c>
      <c r="C174" s="1131" t="s">
        <v>929</v>
      </c>
      <c r="D174" s="1131" t="s">
        <v>930</v>
      </c>
      <c r="E174" s="1132" t="s">
        <v>133</v>
      </c>
      <c r="F174" s="1131" t="s">
        <v>920</v>
      </c>
      <c r="G174" s="1133"/>
      <c r="H174" s="1134"/>
    </row>
    <row r="175" spans="1:8" x14ac:dyDescent="0.3">
      <c r="A175" s="232" t="s">
        <v>43</v>
      </c>
      <c r="H175" s="1123" t="str">
        <f>G4</f>
        <v>RYR-CO-002</v>
      </c>
    </row>
    <row r="176" spans="1:8" x14ac:dyDescent="0.3">
      <c r="A176" s="251"/>
    </row>
  </sheetData>
  <mergeCells count="37">
    <mergeCell ref="A157:H157"/>
    <mergeCell ref="A64:H64"/>
    <mergeCell ref="A11:H11"/>
    <mergeCell ref="A168:H168"/>
    <mergeCell ref="A162:H162"/>
    <mergeCell ref="A149:H149"/>
    <mergeCell ref="A145:H145"/>
    <mergeCell ref="A140:H140"/>
    <mergeCell ref="A90:H90"/>
    <mergeCell ref="G6:H6"/>
    <mergeCell ref="A1:B7"/>
    <mergeCell ref="A133:H133"/>
    <mergeCell ref="C7:E7"/>
    <mergeCell ref="A56:H56"/>
    <mergeCell ref="A21:H21"/>
    <mergeCell ref="C3:E3"/>
    <mergeCell ref="G4:H4"/>
    <mergeCell ref="A109:H109"/>
    <mergeCell ref="A121:H121"/>
    <mergeCell ref="C4:E4"/>
    <mergeCell ref="A41:F41"/>
    <mergeCell ref="A170:H170"/>
    <mergeCell ref="F3:H3"/>
    <mergeCell ref="C1:H1"/>
    <mergeCell ref="I8:I9"/>
    <mergeCell ref="A104:H104"/>
    <mergeCell ref="G5:H5"/>
    <mergeCell ref="A76:H76"/>
    <mergeCell ref="A33:H33"/>
    <mergeCell ref="A8:H8"/>
    <mergeCell ref="C6:E6"/>
    <mergeCell ref="F10:H10"/>
    <mergeCell ref="C5:E5"/>
    <mergeCell ref="A81:H81"/>
    <mergeCell ref="A96:H96"/>
    <mergeCell ref="A72:H72"/>
    <mergeCell ref="G7:H7"/>
  </mergeCells>
  <pageMargins left="0.75" right="0.75" top="1" bottom="1" header="0.5" footer="0.5"/>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565C0"/>
  </sheetPr>
  <dimension ref="A1:I34"/>
  <sheetViews>
    <sheetView zoomScale="81" zoomScaleNormal="81" workbookViewId="0">
      <selection activeCell="I13" sqref="I13"/>
    </sheetView>
  </sheetViews>
  <sheetFormatPr baseColWidth="10" defaultColWidth="8.88671875" defaultRowHeight="14.4" x14ac:dyDescent="0.3"/>
  <cols>
    <col min="1" max="2" width="15.77734375" style="334" customWidth="1"/>
    <col min="3" max="3" width="25.77734375" style="334" customWidth="1"/>
    <col min="4" max="4" width="12" style="334" customWidth="1"/>
    <col min="5" max="5" width="14" style="334" customWidth="1"/>
    <col min="7" max="7" width="48" style="334" customWidth="1"/>
    <col min="8" max="8" width="20" style="334" customWidth="1"/>
    <col min="9" max="9" width="38" style="334" customWidth="1"/>
  </cols>
  <sheetData>
    <row r="1" spans="1:9" ht="40.049999999999997" customHeight="1" x14ac:dyDescent="0.3">
      <c r="A1" s="641"/>
      <c r="B1" s="505"/>
      <c r="C1" s="505"/>
      <c r="D1" s="643" t="s">
        <v>931</v>
      </c>
      <c r="E1" s="505"/>
      <c r="F1" s="505"/>
      <c r="G1" s="505"/>
      <c r="H1" s="505"/>
      <c r="I1" s="505"/>
    </row>
    <row r="2" spans="1:9" ht="4.95" customHeight="1" x14ac:dyDescent="0.3">
      <c r="A2" s="505"/>
      <c r="B2" s="505"/>
      <c r="C2" s="505"/>
      <c r="D2" s="639"/>
      <c r="E2" s="505"/>
      <c r="F2" s="505"/>
      <c r="G2" s="505"/>
      <c r="H2" s="505"/>
      <c r="I2" s="505"/>
    </row>
    <row r="3" spans="1:9" ht="15" customHeight="1" x14ac:dyDescent="0.3">
      <c r="A3" s="505"/>
      <c r="B3" s="505"/>
      <c r="C3" s="505"/>
      <c r="D3" s="640"/>
      <c r="E3" s="505"/>
      <c r="F3" s="505"/>
      <c r="G3" s="505"/>
      <c r="H3" s="637" t="s">
        <v>1</v>
      </c>
      <c r="I3" s="638"/>
    </row>
    <row r="4" spans="1:9" ht="15" customHeight="1" x14ac:dyDescent="0.3">
      <c r="A4" s="505"/>
      <c r="B4" s="505"/>
      <c r="C4" s="505"/>
      <c r="D4" s="563" t="s">
        <v>6</v>
      </c>
      <c r="E4" s="505"/>
      <c r="F4" s="505"/>
      <c r="G4" s="519"/>
      <c r="H4" s="353" t="s">
        <v>2</v>
      </c>
      <c r="I4" s="354" t="s">
        <v>932</v>
      </c>
    </row>
    <row r="5" spans="1:9" ht="15" customHeight="1" x14ac:dyDescent="0.3">
      <c r="A5" s="505"/>
      <c r="B5" s="505"/>
      <c r="C5" s="505"/>
      <c r="D5" s="634" t="s">
        <v>8</v>
      </c>
      <c r="E5" s="505"/>
      <c r="F5" s="505"/>
      <c r="G5" s="519"/>
      <c r="H5" s="281" t="s">
        <v>9</v>
      </c>
      <c r="I5" s="278">
        <v>1</v>
      </c>
    </row>
    <row r="6" spans="1:9" ht="15" customHeight="1" x14ac:dyDescent="0.3">
      <c r="A6" s="505"/>
      <c r="B6" s="505"/>
      <c r="C6" s="505"/>
      <c r="D6" s="642"/>
      <c r="E6" s="505"/>
      <c r="F6" s="505"/>
      <c r="G6" s="505"/>
      <c r="H6" s="281" t="s">
        <v>10</v>
      </c>
      <c r="I6" s="278" t="s">
        <v>11</v>
      </c>
    </row>
    <row r="7" spans="1:9" x14ac:dyDescent="0.3">
      <c r="A7" s="569"/>
      <c r="B7" s="569"/>
      <c r="C7" s="569"/>
      <c r="D7" s="569"/>
      <c r="E7" s="569"/>
      <c r="F7" s="569"/>
      <c r="G7" s="569"/>
      <c r="H7" s="279" t="s">
        <v>933</v>
      </c>
      <c r="I7" s="280" t="s">
        <v>13</v>
      </c>
    </row>
    <row r="8" spans="1:9" s="352" customFormat="1" ht="15" customHeight="1" x14ac:dyDescent="0.3">
      <c r="A8" s="284" t="s">
        <v>934</v>
      </c>
      <c r="B8" s="284" t="s">
        <v>935</v>
      </c>
      <c r="C8" s="284" t="s">
        <v>936</v>
      </c>
      <c r="D8" s="284" t="s">
        <v>937</v>
      </c>
      <c r="E8" s="284" t="s">
        <v>109</v>
      </c>
      <c r="F8" s="284" t="s">
        <v>110</v>
      </c>
      <c r="G8" s="284" t="s">
        <v>938</v>
      </c>
      <c r="H8" s="284" t="s">
        <v>108</v>
      </c>
      <c r="I8" s="284" t="s">
        <v>615</v>
      </c>
    </row>
    <row r="9" spans="1:9" s="3" customFormat="1" x14ac:dyDescent="0.3">
      <c r="A9" s="288" t="s">
        <v>939</v>
      </c>
      <c r="B9" s="289" t="s">
        <v>940</v>
      </c>
      <c r="C9" s="285" t="s">
        <v>941</v>
      </c>
      <c r="D9" s="286" t="s">
        <v>942</v>
      </c>
      <c r="E9" s="396">
        <v>46266</v>
      </c>
      <c r="F9" s="286" t="s">
        <v>943</v>
      </c>
      <c r="G9" s="285" t="s">
        <v>944</v>
      </c>
      <c r="H9" s="285" t="s">
        <v>945</v>
      </c>
      <c r="I9" s="287"/>
    </row>
    <row r="10" spans="1:9" s="3" customFormat="1" x14ac:dyDescent="0.3">
      <c r="A10" s="288" t="s">
        <v>946</v>
      </c>
      <c r="B10" s="289" t="s">
        <v>947</v>
      </c>
      <c r="C10" s="285" t="s">
        <v>948</v>
      </c>
      <c r="D10" s="286" t="s">
        <v>949</v>
      </c>
      <c r="E10" s="396">
        <v>46254</v>
      </c>
      <c r="F10" s="286" t="s">
        <v>943</v>
      </c>
      <c r="G10" s="285" t="s">
        <v>950</v>
      </c>
      <c r="H10" s="285" t="s">
        <v>945</v>
      </c>
      <c r="I10" s="287"/>
    </row>
    <row r="11" spans="1:9" s="3" customFormat="1" x14ac:dyDescent="0.3">
      <c r="A11" s="288" t="s">
        <v>951</v>
      </c>
      <c r="B11" s="289" t="s">
        <v>952</v>
      </c>
      <c r="C11" s="285" t="s">
        <v>953</v>
      </c>
      <c r="D11" s="286" t="s">
        <v>942</v>
      </c>
      <c r="E11" s="396">
        <v>46262</v>
      </c>
      <c r="F11" s="286" t="s">
        <v>943</v>
      </c>
      <c r="G11" s="285" t="s">
        <v>954</v>
      </c>
      <c r="H11" s="285" t="s">
        <v>945</v>
      </c>
      <c r="I11" s="287"/>
    </row>
    <row r="12" spans="1:9" s="3" customFormat="1" x14ac:dyDescent="0.3">
      <c r="A12" s="288" t="s">
        <v>955</v>
      </c>
      <c r="B12" s="289" t="s">
        <v>956</v>
      </c>
      <c r="C12" s="285" t="s">
        <v>957</v>
      </c>
      <c r="D12" s="286" t="s">
        <v>942</v>
      </c>
      <c r="E12" s="396">
        <v>46267</v>
      </c>
      <c r="F12" s="286" t="s">
        <v>943</v>
      </c>
      <c r="G12" s="285" t="s">
        <v>958</v>
      </c>
      <c r="H12" s="285" t="s">
        <v>945</v>
      </c>
      <c r="I12" s="287"/>
    </row>
    <row r="13" spans="1:9" x14ac:dyDescent="0.3">
      <c r="A13" s="283" t="s">
        <v>43</v>
      </c>
      <c r="B13" s="282"/>
      <c r="C13" s="282"/>
      <c r="D13" s="282"/>
      <c r="E13" s="282"/>
      <c r="F13" s="282"/>
      <c r="G13" s="282"/>
      <c r="H13" s="282"/>
      <c r="I13" s="1137" t="str">
        <f>I4</f>
        <v>RYR-CO-003</v>
      </c>
    </row>
    <row r="14" spans="1:9" x14ac:dyDescent="0.3">
      <c r="A14" s="282"/>
      <c r="B14" s="282"/>
      <c r="C14" s="282"/>
      <c r="D14" s="282"/>
      <c r="E14" s="282"/>
      <c r="F14" s="282"/>
      <c r="G14" s="282"/>
      <c r="H14" s="282"/>
      <c r="I14" s="282"/>
    </row>
    <row r="15" spans="1:9" x14ac:dyDescent="0.3">
      <c r="A15" s="282"/>
      <c r="B15" s="282"/>
      <c r="C15" s="282"/>
      <c r="D15" s="282"/>
      <c r="E15" s="282"/>
      <c r="F15" s="282"/>
      <c r="G15" s="282"/>
      <c r="H15" s="282"/>
      <c r="I15" s="282"/>
    </row>
    <row r="16" spans="1:9" x14ac:dyDescent="0.3">
      <c r="A16" s="282"/>
      <c r="B16" s="282"/>
      <c r="C16" s="282"/>
      <c r="D16" s="282"/>
      <c r="E16" s="282"/>
      <c r="F16" s="282"/>
      <c r="G16" s="282"/>
      <c r="H16" s="282"/>
      <c r="I16" s="282"/>
    </row>
    <row r="17" spans="1:9" x14ac:dyDescent="0.3">
      <c r="A17" s="282"/>
      <c r="B17" s="282"/>
      <c r="C17" s="282"/>
      <c r="D17" s="282"/>
      <c r="E17" s="282"/>
      <c r="F17" s="282"/>
      <c r="G17" s="282"/>
      <c r="H17" s="282"/>
      <c r="I17" s="282"/>
    </row>
    <row r="18" spans="1:9" x14ac:dyDescent="0.3">
      <c r="A18" s="282"/>
      <c r="B18" s="282"/>
      <c r="C18" s="282"/>
      <c r="D18" s="282"/>
      <c r="E18" s="282"/>
      <c r="F18" s="282"/>
      <c r="G18" s="282"/>
      <c r="H18" s="282"/>
      <c r="I18" s="282"/>
    </row>
    <row r="19" spans="1:9" x14ac:dyDescent="0.3">
      <c r="A19" s="282"/>
      <c r="B19" s="282"/>
      <c r="C19" s="282"/>
      <c r="D19" s="282"/>
      <c r="E19" s="282"/>
      <c r="F19" s="282"/>
      <c r="G19" s="282"/>
      <c r="H19" s="282"/>
      <c r="I19" s="282"/>
    </row>
    <row r="20" spans="1:9" x14ac:dyDescent="0.3">
      <c r="A20" s="282"/>
      <c r="B20" s="282"/>
      <c r="C20" s="282"/>
      <c r="D20" s="282"/>
      <c r="E20" s="282"/>
      <c r="F20" s="282"/>
      <c r="G20" s="282"/>
      <c r="H20" s="282"/>
      <c r="I20" s="282"/>
    </row>
    <row r="21" spans="1:9" x14ac:dyDescent="0.3">
      <c r="A21" s="282"/>
      <c r="B21" s="282"/>
      <c r="C21" s="282"/>
      <c r="D21" s="282"/>
      <c r="E21" s="282"/>
      <c r="F21" s="282"/>
      <c r="G21" s="282"/>
      <c r="H21" s="282"/>
      <c r="I21" s="282"/>
    </row>
    <row r="22" spans="1:9" x14ac:dyDescent="0.3">
      <c r="A22" s="282"/>
      <c r="B22" s="282"/>
      <c r="C22" s="282"/>
      <c r="D22" s="282"/>
      <c r="E22" s="282"/>
      <c r="F22" s="282"/>
      <c r="G22" s="282"/>
      <c r="H22" s="282"/>
      <c r="I22" s="282"/>
    </row>
    <row r="23" spans="1:9" x14ac:dyDescent="0.3">
      <c r="A23" s="282"/>
      <c r="B23" s="282"/>
      <c r="C23" s="282"/>
      <c r="D23" s="282"/>
      <c r="E23" s="282"/>
      <c r="F23" s="282"/>
      <c r="G23" s="282"/>
      <c r="H23" s="282"/>
      <c r="I23" s="282"/>
    </row>
    <row r="24" spans="1:9" x14ac:dyDescent="0.3">
      <c r="A24" s="282"/>
      <c r="B24" s="282"/>
      <c r="C24" s="282"/>
      <c r="D24" s="282"/>
      <c r="E24" s="282"/>
      <c r="F24" s="282"/>
      <c r="G24" s="282"/>
      <c r="H24" s="282"/>
      <c r="I24" s="282"/>
    </row>
    <row r="25" spans="1:9" x14ac:dyDescent="0.3">
      <c r="A25" s="282"/>
      <c r="B25" s="282"/>
      <c r="C25" s="282"/>
      <c r="D25" s="282"/>
      <c r="E25" s="282"/>
      <c r="F25" s="282"/>
      <c r="G25" s="282"/>
      <c r="H25" s="282"/>
      <c r="I25" s="282"/>
    </row>
    <row r="26" spans="1:9" x14ac:dyDescent="0.3">
      <c r="A26" s="362"/>
      <c r="B26" s="362"/>
      <c r="C26" s="362"/>
      <c r="D26" s="362"/>
      <c r="E26" s="362"/>
      <c r="F26" s="362"/>
      <c r="G26" s="362"/>
      <c r="H26" s="362"/>
      <c r="I26" s="362"/>
    </row>
    <row r="27" spans="1:9" x14ac:dyDescent="0.3">
      <c r="A27" s="362"/>
      <c r="B27" s="362"/>
      <c r="C27" s="362"/>
      <c r="D27" s="362"/>
      <c r="E27" s="362"/>
      <c r="F27" s="362"/>
      <c r="G27" s="362"/>
      <c r="H27" s="362"/>
      <c r="I27" s="362"/>
    </row>
    <row r="28" spans="1:9" x14ac:dyDescent="0.3">
      <c r="A28" s="362"/>
      <c r="B28" s="362"/>
      <c r="C28" s="362"/>
      <c r="D28" s="362"/>
      <c r="E28" s="362"/>
      <c r="F28" s="362"/>
      <c r="G28" s="362"/>
      <c r="H28" s="362"/>
      <c r="I28" s="362"/>
    </row>
    <row r="29" spans="1:9" x14ac:dyDescent="0.3">
      <c r="A29" s="362"/>
      <c r="B29" s="362"/>
      <c r="C29" s="362"/>
      <c r="D29" s="362"/>
      <c r="E29" s="362"/>
      <c r="F29" s="362"/>
      <c r="G29" s="362"/>
      <c r="H29" s="362"/>
      <c r="I29" s="362"/>
    </row>
    <row r="30" spans="1:9" x14ac:dyDescent="0.3">
      <c r="A30" s="362"/>
      <c r="B30" s="362"/>
      <c r="C30" s="362"/>
      <c r="D30" s="362"/>
      <c r="E30" s="362"/>
      <c r="F30" s="362"/>
      <c r="G30" s="362"/>
      <c r="H30" s="362"/>
      <c r="I30" s="362"/>
    </row>
    <row r="31" spans="1:9" x14ac:dyDescent="0.3">
      <c r="A31" s="362"/>
      <c r="B31" s="362"/>
      <c r="C31" s="362"/>
      <c r="D31" s="362"/>
      <c r="E31" s="362"/>
      <c r="F31" s="362"/>
      <c r="G31" s="362"/>
      <c r="H31" s="362"/>
      <c r="I31" s="362"/>
    </row>
    <row r="32" spans="1:9" x14ac:dyDescent="0.3">
      <c r="A32" s="362"/>
      <c r="B32" s="362"/>
      <c r="C32" s="362"/>
      <c r="D32" s="362"/>
      <c r="E32" s="362"/>
      <c r="F32" s="362"/>
      <c r="G32" s="362"/>
      <c r="H32" s="362"/>
      <c r="I32" s="362"/>
    </row>
    <row r="33" spans="1:9" x14ac:dyDescent="0.3">
      <c r="A33" s="362"/>
      <c r="B33" s="362"/>
      <c r="C33" s="362"/>
      <c r="D33" s="362"/>
      <c r="E33" s="362"/>
      <c r="F33" s="362"/>
      <c r="G33" s="362"/>
      <c r="H33" s="362"/>
      <c r="I33" s="362"/>
    </row>
    <row r="34" spans="1:9" x14ac:dyDescent="0.3">
      <c r="A34" s="362"/>
      <c r="B34" s="362"/>
      <c r="C34" s="362"/>
      <c r="D34" s="362"/>
      <c r="E34" s="362"/>
      <c r="F34" s="362"/>
      <c r="G34" s="362"/>
      <c r="H34" s="362"/>
      <c r="I34" s="362"/>
    </row>
  </sheetData>
  <mergeCells count="8">
    <mergeCell ref="H3:I3"/>
    <mergeCell ref="D2:I2"/>
    <mergeCell ref="D3:G3"/>
    <mergeCell ref="A1:C7"/>
    <mergeCell ref="D4:G4"/>
    <mergeCell ref="D5:G5"/>
    <mergeCell ref="D6:G7"/>
    <mergeCell ref="D1:I1"/>
  </mergeCells>
  <pageMargins left="0.75" right="0.75" top="1" bottom="1" header="0.5" footer="0.5"/>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565C0"/>
  </sheetPr>
  <dimension ref="A1:M33"/>
  <sheetViews>
    <sheetView zoomScale="81" zoomScaleNormal="81" workbookViewId="0">
      <selection activeCell="N14" sqref="N14"/>
    </sheetView>
  </sheetViews>
  <sheetFormatPr baseColWidth="10" defaultColWidth="8.88671875" defaultRowHeight="14.4" x14ac:dyDescent="0.3"/>
  <cols>
    <col min="1" max="1" width="18" style="334" customWidth="1"/>
    <col min="11" max="13" width="15.77734375" style="334" customWidth="1"/>
  </cols>
  <sheetData>
    <row r="1" spans="1:13" ht="40.049999999999997" customHeight="1" x14ac:dyDescent="0.3">
      <c r="A1" s="291"/>
      <c r="B1" s="291"/>
      <c r="C1" s="291"/>
      <c r="D1" s="646"/>
      <c r="E1" s="553" t="s">
        <v>959</v>
      </c>
      <c r="F1" s="505"/>
      <c r="G1" s="505"/>
      <c r="H1" s="505"/>
      <c r="I1" s="505"/>
      <c r="J1" s="505"/>
      <c r="K1" s="505"/>
      <c r="L1" s="505"/>
      <c r="M1" s="505"/>
    </row>
    <row r="2" spans="1:13" ht="4.95" customHeight="1" x14ac:dyDescent="0.3">
      <c r="A2" s="291"/>
      <c r="B2" s="291"/>
      <c r="C2" s="291"/>
      <c r="D2" s="505"/>
      <c r="E2" s="650"/>
      <c r="F2" s="505"/>
      <c r="G2" s="505"/>
      <c r="H2" s="505"/>
      <c r="I2" s="505"/>
      <c r="J2" s="505"/>
      <c r="K2" s="505"/>
      <c r="L2" s="505"/>
      <c r="M2" s="505"/>
    </row>
    <row r="3" spans="1:13" ht="15" customHeight="1" x14ac:dyDescent="0.3">
      <c r="A3" s="291"/>
      <c r="B3" s="291"/>
      <c r="C3" s="291"/>
      <c r="D3" s="505"/>
      <c r="E3" s="537"/>
      <c r="F3" s="505"/>
      <c r="G3" s="505"/>
      <c r="H3" s="505"/>
      <c r="I3" s="505"/>
      <c r="J3" s="505"/>
      <c r="K3" s="647" t="s">
        <v>1</v>
      </c>
      <c r="L3" s="505"/>
      <c r="M3" s="505"/>
    </row>
    <row r="4" spans="1:13" ht="15" customHeight="1" x14ac:dyDescent="0.3">
      <c r="A4" s="291"/>
      <c r="B4" s="291"/>
      <c r="C4" s="291"/>
      <c r="D4" s="505"/>
      <c r="E4" s="294" t="s">
        <v>6</v>
      </c>
      <c r="F4" s="294"/>
      <c r="G4" s="294"/>
      <c r="H4" s="294"/>
      <c r="I4" s="294"/>
      <c r="J4" s="292"/>
      <c r="K4" s="290" t="s">
        <v>2</v>
      </c>
      <c r="L4" s="645" t="s">
        <v>960</v>
      </c>
      <c r="M4" s="505"/>
    </row>
    <row r="5" spans="1:13" ht="15" customHeight="1" x14ac:dyDescent="0.3">
      <c r="A5" s="291"/>
      <c r="B5" s="291"/>
      <c r="C5" s="291"/>
      <c r="D5" s="505"/>
      <c r="E5" s="295" t="s">
        <v>8</v>
      </c>
      <c r="F5" s="295"/>
      <c r="G5" s="295"/>
      <c r="H5" s="295"/>
      <c r="I5" s="295"/>
      <c r="J5" s="293"/>
      <c r="K5" s="290" t="s">
        <v>9</v>
      </c>
      <c r="L5" s="645">
        <v>1</v>
      </c>
      <c r="M5" s="505"/>
    </row>
    <row r="6" spans="1:13" ht="14.4" customHeight="1" x14ac:dyDescent="0.3">
      <c r="A6" s="291"/>
      <c r="B6" s="291"/>
      <c r="C6" s="291"/>
      <c r="D6" s="505"/>
      <c r="E6" s="537"/>
      <c r="F6" s="505"/>
      <c r="G6" s="505"/>
      <c r="H6" s="505"/>
      <c r="I6" s="505"/>
      <c r="J6" s="505"/>
      <c r="K6" s="290" t="s">
        <v>10</v>
      </c>
      <c r="L6" s="645" t="s">
        <v>11</v>
      </c>
      <c r="M6" s="505"/>
    </row>
    <row r="7" spans="1:13" ht="15" customHeight="1" x14ac:dyDescent="0.3">
      <c r="A7" s="291"/>
      <c r="B7" s="291"/>
      <c r="C7" s="291"/>
      <c r="D7" s="505"/>
      <c r="E7" s="505"/>
      <c r="F7" s="505"/>
      <c r="G7" s="505"/>
      <c r="H7" s="505"/>
      <c r="I7" s="505"/>
      <c r="J7" s="505"/>
      <c r="K7" s="290" t="s">
        <v>12</v>
      </c>
      <c r="L7" s="645" t="s">
        <v>13</v>
      </c>
      <c r="M7" s="505"/>
    </row>
    <row r="8" spans="1:13" ht="19.95" customHeight="1" x14ac:dyDescent="0.3">
      <c r="A8" s="649" t="s">
        <v>961</v>
      </c>
      <c r="B8" s="505"/>
      <c r="C8" s="505"/>
      <c r="D8" s="505"/>
      <c r="E8" s="505"/>
      <c r="F8" s="505"/>
      <c r="G8" s="505"/>
      <c r="H8" s="505"/>
      <c r="I8" s="505"/>
      <c r="J8" s="505"/>
      <c r="K8" s="505"/>
      <c r="L8" s="505"/>
      <c r="M8" s="505"/>
    </row>
    <row r="9" spans="1:13" ht="15" customHeight="1" x14ac:dyDescent="0.3">
      <c r="A9" s="644" t="s">
        <v>962</v>
      </c>
      <c r="B9" s="505"/>
      <c r="C9" s="505"/>
      <c r="D9" s="505"/>
      <c r="E9" s="505"/>
      <c r="F9" s="505"/>
      <c r="G9" s="505"/>
      <c r="H9" s="505"/>
      <c r="I9" s="505"/>
      <c r="J9" s="505"/>
      <c r="K9" s="505"/>
      <c r="L9" s="505"/>
      <c r="M9" s="505"/>
    </row>
    <row r="10" spans="1:13" ht="15" customHeight="1" x14ac:dyDescent="0.3">
      <c r="A10" s="648" t="s">
        <v>963</v>
      </c>
      <c r="B10" s="505"/>
      <c r="C10" s="505"/>
      <c r="D10" s="505"/>
      <c r="E10" s="505"/>
      <c r="F10" s="505"/>
      <c r="G10" s="505"/>
      <c r="H10" s="505"/>
      <c r="I10" s="505"/>
      <c r="J10" s="505"/>
      <c r="K10" s="505"/>
      <c r="L10" s="505"/>
      <c r="M10" s="505"/>
    </row>
    <row r="11" spans="1:13" ht="15" customHeight="1" x14ac:dyDescent="0.3">
      <c r="A11" s="505"/>
      <c r="B11" s="505"/>
      <c r="C11" s="505"/>
      <c r="D11" s="505"/>
      <c r="E11" s="505"/>
      <c r="F11" s="505"/>
      <c r="G11" s="505"/>
      <c r="H11" s="505"/>
      <c r="I11" s="505"/>
      <c r="J11" s="505"/>
      <c r="K11" s="505"/>
      <c r="L11" s="505"/>
      <c r="M11" s="505"/>
    </row>
    <row r="12" spans="1:13" ht="15" customHeight="1" x14ac:dyDescent="0.3">
      <c r="A12" s="644" t="s">
        <v>964</v>
      </c>
      <c r="B12" s="505"/>
      <c r="C12" s="505"/>
      <c r="D12" s="505"/>
      <c r="E12" s="505"/>
      <c r="F12" s="505"/>
      <c r="G12" s="505"/>
      <c r="H12" s="505"/>
      <c r="I12" s="505"/>
      <c r="J12" s="505"/>
      <c r="K12" s="505"/>
      <c r="L12" s="505"/>
      <c r="M12" s="505"/>
    </row>
    <row r="13" spans="1:13" ht="15" customHeight="1" x14ac:dyDescent="0.3">
      <c r="A13" s="648" t="s">
        <v>965</v>
      </c>
      <c r="B13" s="505"/>
      <c r="C13" s="505"/>
      <c r="D13" s="505"/>
      <c r="E13" s="505"/>
      <c r="F13" s="505"/>
      <c r="G13" s="505"/>
      <c r="H13" s="505"/>
      <c r="I13" s="505"/>
      <c r="J13" s="505"/>
      <c r="K13" s="505"/>
      <c r="L13" s="505"/>
      <c r="M13" s="505"/>
    </row>
    <row r="14" spans="1:13" ht="15" customHeight="1" x14ac:dyDescent="0.3">
      <c r="A14" s="505"/>
      <c r="B14" s="505"/>
      <c r="C14" s="505"/>
      <c r="D14" s="505"/>
      <c r="E14" s="505"/>
      <c r="F14" s="505"/>
      <c r="G14" s="505"/>
      <c r="H14" s="505"/>
      <c r="I14" s="505"/>
      <c r="J14" s="505"/>
      <c r="K14" s="505"/>
      <c r="L14" s="505"/>
      <c r="M14" s="505"/>
    </row>
    <row r="15" spans="1:13" ht="15" customHeight="1" x14ac:dyDescent="0.3">
      <c r="A15" s="644" t="s">
        <v>966</v>
      </c>
      <c r="B15" s="505"/>
      <c r="C15" s="505"/>
      <c r="D15" s="505"/>
      <c r="E15" s="505"/>
      <c r="F15" s="505"/>
      <c r="G15" s="505"/>
      <c r="H15" s="505"/>
      <c r="I15" s="505"/>
      <c r="J15" s="505"/>
      <c r="K15" s="505"/>
      <c r="L15" s="505"/>
      <c r="M15" s="505"/>
    </row>
    <row r="16" spans="1:13" ht="15" customHeight="1" x14ac:dyDescent="0.3">
      <c r="A16" s="648" t="s">
        <v>967</v>
      </c>
      <c r="B16" s="505"/>
      <c r="C16" s="505"/>
      <c r="D16" s="505"/>
      <c r="E16" s="505"/>
      <c r="F16" s="505"/>
      <c r="G16" s="505"/>
      <c r="H16" s="505"/>
      <c r="I16" s="505"/>
      <c r="J16" s="505"/>
      <c r="K16" s="505"/>
      <c r="L16" s="505"/>
      <c r="M16" s="505"/>
    </row>
    <row r="17" spans="1:13" ht="15" customHeight="1" x14ac:dyDescent="0.3">
      <c r="A17" s="505"/>
      <c r="B17" s="505"/>
      <c r="C17" s="505"/>
      <c r="D17" s="505"/>
      <c r="E17" s="505"/>
      <c r="F17" s="505"/>
      <c r="G17" s="505"/>
      <c r="H17" s="505"/>
      <c r="I17" s="505"/>
      <c r="J17" s="505"/>
      <c r="K17" s="505"/>
      <c r="L17" s="505"/>
      <c r="M17" s="505"/>
    </row>
    <row r="18" spans="1:13" ht="15" customHeight="1" x14ac:dyDescent="0.3">
      <c r="A18" s="644" t="s">
        <v>968</v>
      </c>
      <c r="B18" s="505"/>
      <c r="C18" s="505"/>
      <c r="D18" s="505"/>
      <c r="E18" s="505"/>
      <c r="F18" s="505"/>
      <c r="G18" s="505"/>
      <c r="H18" s="505"/>
      <c r="I18" s="505"/>
      <c r="J18" s="505"/>
      <c r="K18" s="505"/>
      <c r="L18" s="505"/>
      <c r="M18" s="505"/>
    </row>
    <row r="19" spans="1:13" ht="15" customHeight="1" x14ac:dyDescent="0.3">
      <c r="A19" s="648" t="s">
        <v>969</v>
      </c>
      <c r="B19" s="505"/>
      <c r="C19" s="505"/>
      <c r="D19" s="505"/>
      <c r="E19" s="505"/>
      <c r="F19" s="505"/>
      <c r="G19" s="505"/>
      <c r="H19" s="505"/>
      <c r="I19" s="505"/>
      <c r="J19" s="505"/>
      <c r="K19" s="505"/>
      <c r="L19" s="505"/>
      <c r="M19" s="505"/>
    </row>
    <row r="20" spans="1:13" ht="15" customHeight="1" x14ac:dyDescent="0.3">
      <c r="A20" s="505"/>
      <c r="B20" s="505"/>
      <c r="C20" s="505"/>
      <c r="D20" s="505"/>
      <c r="E20" s="505"/>
      <c r="F20" s="505"/>
      <c r="G20" s="505"/>
      <c r="H20" s="505"/>
      <c r="I20" s="505"/>
      <c r="J20" s="505"/>
      <c r="K20" s="505"/>
      <c r="L20" s="505"/>
      <c r="M20" s="505"/>
    </row>
    <row r="21" spans="1:13" ht="15" customHeight="1" x14ac:dyDescent="0.3">
      <c r="A21" s="644" t="s">
        <v>970</v>
      </c>
      <c r="B21" s="505"/>
      <c r="C21" s="505"/>
      <c r="D21" s="505"/>
      <c r="E21" s="505"/>
      <c r="F21" s="505"/>
      <c r="G21" s="505"/>
      <c r="H21" s="505"/>
      <c r="I21" s="505"/>
      <c r="J21" s="505"/>
      <c r="K21" s="505"/>
      <c r="L21" s="505"/>
      <c r="M21" s="505"/>
    </row>
    <row r="22" spans="1:13" ht="15" customHeight="1" x14ac:dyDescent="0.3">
      <c r="A22" s="648" t="s">
        <v>971</v>
      </c>
      <c r="B22" s="505"/>
      <c r="C22" s="505"/>
      <c r="D22" s="505"/>
      <c r="E22" s="505"/>
      <c r="F22" s="505"/>
      <c r="G22" s="505"/>
      <c r="H22" s="505"/>
      <c r="I22" s="505"/>
      <c r="J22" s="505"/>
      <c r="K22" s="505"/>
      <c r="L22" s="505"/>
      <c r="M22" s="505"/>
    </row>
    <row r="23" spans="1:13" ht="15" customHeight="1" x14ac:dyDescent="0.3">
      <c r="A23" s="505"/>
      <c r="B23" s="505"/>
      <c r="C23" s="505"/>
      <c r="D23" s="505"/>
      <c r="E23" s="505"/>
      <c r="F23" s="505"/>
      <c r="G23" s="505"/>
      <c r="H23" s="505"/>
      <c r="I23" s="505"/>
      <c r="J23" s="505"/>
      <c r="K23" s="505"/>
      <c r="L23" s="505"/>
      <c r="M23" s="505"/>
    </row>
    <row r="24" spans="1:13" ht="15" customHeight="1" x14ac:dyDescent="0.3">
      <c r="A24" s="644" t="s">
        <v>972</v>
      </c>
      <c r="B24" s="505"/>
      <c r="C24" s="505"/>
      <c r="D24" s="505"/>
      <c r="E24" s="505"/>
      <c r="F24" s="505"/>
      <c r="G24" s="505"/>
      <c r="H24" s="505"/>
      <c r="I24" s="505"/>
      <c r="J24" s="505"/>
      <c r="K24" s="505"/>
      <c r="L24" s="505"/>
      <c r="M24" s="505"/>
    </row>
    <row r="25" spans="1:13" ht="15" customHeight="1" x14ac:dyDescent="0.3">
      <c r="A25" s="648" t="s">
        <v>973</v>
      </c>
      <c r="B25" s="505"/>
      <c r="C25" s="505"/>
      <c r="D25" s="505"/>
      <c r="E25" s="505"/>
      <c r="F25" s="505"/>
      <c r="G25" s="505"/>
      <c r="H25" s="505"/>
      <c r="I25" s="505"/>
      <c r="J25" s="505"/>
      <c r="K25" s="505"/>
      <c r="L25" s="505"/>
      <c r="M25" s="505"/>
    </row>
    <row r="26" spans="1:13" ht="15" customHeight="1" x14ac:dyDescent="0.3">
      <c r="A26" s="505"/>
      <c r="B26" s="505"/>
      <c r="C26" s="505"/>
      <c r="D26" s="505"/>
      <c r="E26" s="505"/>
      <c r="F26" s="505"/>
      <c r="G26" s="505"/>
      <c r="H26" s="505"/>
      <c r="I26" s="505"/>
      <c r="J26" s="505"/>
      <c r="K26" s="505"/>
      <c r="L26" s="505"/>
      <c r="M26" s="505"/>
    </row>
    <row r="27" spans="1:13" x14ac:dyDescent="0.3">
      <c r="A27" s="644" t="s">
        <v>974</v>
      </c>
      <c r="B27" s="505"/>
      <c r="C27" s="505"/>
      <c r="D27" s="505"/>
      <c r="E27" s="505"/>
      <c r="F27" s="505"/>
      <c r="G27" s="505"/>
      <c r="H27" s="505"/>
      <c r="I27" s="505"/>
      <c r="J27" s="505"/>
      <c r="K27" s="505"/>
      <c r="L27" s="505"/>
      <c r="M27" s="505"/>
    </row>
    <row r="28" spans="1:13" ht="14.4" customHeight="1" x14ac:dyDescent="0.3">
      <c r="A28" s="648" t="s">
        <v>975</v>
      </c>
      <c r="B28" s="505"/>
      <c r="C28" s="505"/>
      <c r="D28" s="505"/>
      <c r="E28" s="505"/>
      <c r="F28" s="505"/>
      <c r="G28" s="505"/>
      <c r="H28" s="505"/>
      <c r="I28" s="505"/>
      <c r="J28" s="505"/>
      <c r="K28" s="505"/>
      <c r="L28" s="505"/>
      <c r="M28" s="505"/>
    </row>
    <row r="29" spans="1:13" x14ac:dyDescent="0.3">
      <c r="A29" s="505"/>
      <c r="B29" s="505"/>
      <c r="C29" s="505"/>
      <c r="D29" s="505"/>
      <c r="E29" s="505"/>
      <c r="F29" s="505"/>
      <c r="G29" s="505"/>
      <c r="H29" s="505"/>
      <c r="I29" s="505"/>
      <c r="J29" s="505"/>
      <c r="K29" s="505"/>
      <c r="L29" s="505"/>
      <c r="M29" s="505"/>
    </row>
    <row r="30" spans="1:13" x14ac:dyDescent="0.3">
      <c r="A30" s="644" t="s">
        <v>976</v>
      </c>
      <c r="B30" s="505"/>
      <c r="C30" s="505"/>
      <c r="D30" s="505"/>
      <c r="E30" s="505"/>
      <c r="F30" s="505"/>
      <c r="G30" s="505"/>
      <c r="H30" s="505"/>
      <c r="I30" s="505"/>
      <c r="J30" s="505"/>
      <c r="K30" s="505"/>
      <c r="L30" s="505"/>
      <c r="M30" s="505"/>
    </row>
    <row r="31" spans="1:13" ht="14.4" customHeight="1" x14ac:dyDescent="0.3">
      <c r="A31" s="648" t="s">
        <v>977</v>
      </c>
      <c r="B31" s="505"/>
      <c r="C31" s="505"/>
      <c r="D31" s="505"/>
      <c r="E31" s="505"/>
      <c r="F31" s="505"/>
      <c r="G31" s="505"/>
      <c r="H31" s="505"/>
      <c r="I31" s="505"/>
      <c r="J31" s="505"/>
      <c r="K31" s="505"/>
      <c r="L31" s="505"/>
      <c r="M31" s="505"/>
    </row>
    <row r="32" spans="1:13" x14ac:dyDescent="0.3">
      <c r="A32" s="505"/>
      <c r="B32" s="505"/>
      <c r="C32" s="505"/>
      <c r="D32" s="505"/>
      <c r="E32" s="505"/>
      <c r="F32" s="505"/>
      <c r="G32" s="505"/>
      <c r="H32" s="505"/>
      <c r="I32" s="505"/>
      <c r="J32" s="505"/>
      <c r="K32" s="505"/>
      <c r="L32" s="505"/>
      <c r="M32" s="505"/>
    </row>
    <row r="33" spans="1:13" x14ac:dyDescent="0.3">
      <c r="A33" s="231" t="s">
        <v>43</v>
      </c>
      <c r="B33" s="231"/>
      <c r="C33" s="231"/>
      <c r="D33" s="231"/>
      <c r="E33" s="231"/>
      <c r="F33" s="231"/>
      <c r="G33" s="231"/>
      <c r="H33" s="231"/>
      <c r="I33" s="231"/>
      <c r="J33" s="231"/>
      <c r="K33" s="231"/>
      <c r="L33" s="231"/>
      <c r="M33" s="230" t="str">
        <f>L4</f>
        <v>RYR-CO-004</v>
      </c>
    </row>
  </sheetData>
  <mergeCells count="35">
    <mergeCell ref="A32:M32"/>
    <mergeCell ref="A23:M23"/>
    <mergeCell ref="A8:M8"/>
    <mergeCell ref="A22:M22"/>
    <mergeCell ref="A17:M17"/>
    <mergeCell ref="A29:M29"/>
    <mergeCell ref="A20:M20"/>
    <mergeCell ref="A10:M10"/>
    <mergeCell ref="A28:M28"/>
    <mergeCell ref="A19:M19"/>
    <mergeCell ref="A13:M13"/>
    <mergeCell ref="A31:M31"/>
    <mergeCell ref="L5:M5"/>
    <mergeCell ref="A15:M15"/>
    <mergeCell ref="A24:M24"/>
    <mergeCell ref="A11:M11"/>
    <mergeCell ref="D1:D7"/>
    <mergeCell ref="L4:M4"/>
    <mergeCell ref="K3:M3"/>
    <mergeCell ref="E3:J3"/>
    <mergeCell ref="A16:M16"/>
    <mergeCell ref="E6:J7"/>
    <mergeCell ref="L6:M6"/>
    <mergeCell ref="A18:M18"/>
    <mergeCell ref="A14:M14"/>
    <mergeCell ref="E1:M1"/>
    <mergeCell ref="L7:M7"/>
    <mergeCell ref="E2:M2"/>
    <mergeCell ref="A12:M12"/>
    <mergeCell ref="A26:M26"/>
    <mergeCell ref="A21:M21"/>
    <mergeCell ref="A9:M9"/>
    <mergeCell ref="A30:M30"/>
    <mergeCell ref="A25:M25"/>
    <mergeCell ref="A27:M27"/>
  </mergeCells>
  <pageMargins left="0.75" right="0.75" top="1" bottom="1" header="0.5" footer="0.5"/>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654" t="s">
        <v>213</v>
      </c>
      <c r="C52" s="510"/>
      <c r="D52" s="510"/>
      <c r="E52" s="510"/>
      <c r="F52" s="524"/>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653" t="s">
        <v>231</v>
      </c>
      <c r="C58" s="510"/>
      <c r="D58" s="510"/>
      <c r="E58" s="510"/>
      <c r="F58" s="398">
        <f t="shared" si="3"/>
        <v>0</v>
      </c>
    </row>
    <row r="59" spans="1:6" x14ac:dyDescent="0.3">
      <c r="A59" s="85" t="s">
        <v>1034</v>
      </c>
      <c r="B59" s="307" t="s">
        <v>234</v>
      </c>
      <c r="C59" s="308" t="s">
        <v>991</v>
      </c>
      <c r="D59" s="309"/>
      <c r="E59" s="397"/>
      <c r="F59" s="398">
        <f t="shared" si="3"/>
        <v>0</v>
      </c>
    </row>
    <row r="60" spans="1:6" x14ac:dyDescent="0.3">
      <c r="A60" s="85" t="s">
        <v>1035</v>
      </c>
      <c r="B60" s="654" t="s">
        <v>237</v>
      </c>
      <c r="C60" s="510"/>
      <c r="D60" s="510"/>
      <c r="E60" s="510"/>
      <c r="F60" s="524"/>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654" t="s">
        <v>279</v>
      </c>
      <c r="C78" s="510"/>
      <c r="D78" s="510"/>
      <c r="E78" s="510"/>
      <c r="F78" s="524"/>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654" t="s">
        <v>307</v>
      </c>
      <c r="C89" s="510"/>
      <c r="D89" s="510"/>
      <c r="E89" s="510"/>
      <c r="F89" s="524"/>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654" t="s">
        <v>315</v>
      </c>
      <c r="C94" s="510"/>
      <c r="D94" s="510"/>
      <c r="E94" s="510"/>
      <c r="F94" s="524"/>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653" t="s">
        <v>324</v>
      </c>
      <c r="C97" s="510"/>
      <c r="D97" s="510"/>
      <c r="E97" s="510"/>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653" t="s">
        <v>345</v>
      </c>
      <c r="C106" s="510"/>
      <c r="D106" s="510"/>
      <c r="E106" s="510"/>
      <c r="F106" s="398">
        <f t="shared" si="6"/>
        <v>0</v>
      </c>
    </row>
    <row r="107" spans="1:6" x14ac:dyDescent="0.3">
      <c r="A107" s="85" t="s">
        <v>1077</v>
      </c>
      <c r="B107" s="307" t="s">
        <v>348</v>
      </c>
      <c r="C107" s="308" t="s">
        <v>988</v>
      </c>
      <c r="D107" s="309"/>
      <c r="E107" s="397"/>
      <c r="F107" s="398">
        <f t="shared" si="6"/>
        <v>0</v>
      </c>
    </row>
    <row r="108" spans="1:6" x14ac:dyDescent="0.3">
      <c r="A108" s="85" t="s">
        <v>1078</v>
      </c>
      <c r="B108" s="654" t="s">
        <v>351</v>
      </c>
      <c r="C108" s="510"/>
      <c r="D108" s="510"/>
      <c r="E108" s="510"/>
      <c r="F108" s="524"/>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653" t="s">
        <v>368</v>
      </c>
      <c r="C116" s="510"/>
      <c r="D116" s="510"/>
      <c r="E116" s="510"/>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653" t="s">
        <v>376</v>
      </c>
      <c r="C121" s="510"/>
      <c r="D121" s="510"/>
      <c r="E121" s="510"/>
      <c r="F121" s="398">
        <f>D121*E121</f>
        <v>0</v>
      </c>
    </row>
    <row r="122" spans="1:6" x14ac:dyDescent="0.3">
      <c r="A122" s="85" t="s">
        <v>1090</v>
      </c>
      <c r="B122" s="307" t="s">
        <v>380</v>
      </c>
      <c r="C122" s="308" t="s">
        <v>994</v>
      </c>
      <c r="D122" s="309"/>
      <c r="E122" s="397"/>
      <c r="F122" s="398">
        <f>D122*E122</f>
        <v>0</v>
      </c>
    </row>
    <row r="123" spans="1:6" x14ac:dyDescent="0.3">
      <c r="A123" s="85" t="s">
        <v>1091</v>
      </c>
      <c r="B123" s="654" t="s">
        <v>383</v>
      </c>
      <c r="C123" s="510"/>
      <c r="D123" s="510"/>
      <c r="E123" s="510"/>
      <c r="F123" s="524"/>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653" t="s">
        <v>398</v>
      </c>
      <c r="C130" s="510"/>
      <c r="D130" s="510"/>
      <c r="E130" s="510"/>
      <c r="F130" s="398">
        <f>D130*E130</f>
        <v>0</v>
      </c>
    </row>
    <row r="131" spans="1:6" x14ac:dyDescent="0.3">
      <c r="A131" s="85" t="s">
        <v>1098</v>
      </c>
      <c r="B131" s="307" t="s">
        <v>401</v>
      </c>
      <c r="C131" s="308" t="s">
        <v>991</v>
      </c>
      <c r="D131" s="309"/>
      <c r="E131" s="397"/>
      <c r="F131" s="398">
        <f>D131*E131</f>
        <v>0</v>
      </c>
    </row>
    <row r="132" spans="1:6" x14ac:dyDescent="0.3">
      <c r="A132" s="85" t="s">
        <v>1099</v>
      </c>
      <c r="B132" s="654" t="s">
        <v>404</v>
      </c>
      <c r="C132" s="510"/>
      <c r="D132" s="510"/>
      <c r="E132" s="510"/>
      <c r="F132" s="524"/>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653" t="s">
        <v>412</v>
      </c>
      <c r="C137" s="510"/>
      <c r="D137" s="510"/>
      <c r="E137" s="510"/>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653" t="s">
        <v>418</v>
      </c>
      <c r="C139" s="510"/>
      <c r="D139" s="510"/>
      <c r="E139" s="510"/>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78">
    <mergeCell ref="B201:E201"/>
    <mergeCell ref="B139:E139"/>
    <mergeCell ref="B1:B9"/>
    <mergeCell ref="B76:E76"/>
    <mergeCell ref="B180:F180"/>
    <mergeCell ref="B52:F52"/>
    <mergeCell ref="B91:E91"/>
    <mergeCell ref="B60:F60"/>
    <mergeCell ref="B109:E109"/>
    <mergeCell ref="B186:F186"/>
    <mergeCell ref="B108:F108"/>
    <mergeCell ref="B118:F118"/>
    <mergeCell ref="C1:F3"/>
    <mergeCell ref="B178:E178"/>
    <mergeCell ref="C5:D5"/>
    <mergeCell ref="E5:F5"/>
    <mergeCell ref="B99:F99"/>
    <mergeCell ref="A10:F10"/>
    <mergeCell ref="B87:F87"/>
    <mergeCell ref="B58:E58"/>
    <mergeCell ref="C7:D7"/>
    <mergeCell ref="B50:F50"/>
    <mergeCell ref="B100:F100"/>
    <mergeCell ref="B92:E92"/>
    <mergeCell ref="B93:F93"/>
    <mergeCell ref="B85:E85"/>
    <mergeCell ref="B77:F77"/>
    <mergeCell ref="B129:F129"/>
    <mergeCell ref="C6:D6"/>
    <mergeCell ref="B222:E222"/>
    <mergeCell ref="B106:E106"/>
    <mergeCell ref="B111:F111"/>
    <mergeCell ref="B209:E209"/>
    <mergeCell ref="B220:E220"/>
    <mergeCell ref="B130:E130"/>
    <mergeCell ref="B117:E117"/>
    <mergeCell ref="B184:E184"/>
    <mergeCell ref="B148:E148"/>
    <mergeCell ref="B164:F164"/>
    <mergeCell ref="B171:E171"/>
    <mergeCell ref="B123:F123"/>
    <mergeCell ref="B203:F203"/>
    <mergeCell ref="B213:E213"/>
    <mergeCell ref="B196:F196"/>
    <mergeCell ref="B211:F211"/>
    <mergeCell ref="B231:E231"/>
    <mergeCell ref="C8:D8"/>
    <mergeCell ref="A11:F11"/>
    <mergeCell ref="B116:E116"/>
    <mergeCell ref="B173:F173"/>
    <mergeCell ref="B127:E127"/>
    <mergeCell ref="B150:F150"/>
    <mergeCell ref="B215:F215"/>
    <mergeCell ref="B24:E24"/>
    <mergeCell ref="B97:E97"/>
    <mergeCell ref="B136:F136"/>
    <mergeCell ref="B134:E134"/>
    <mergeCell ref="B194:E194"/>
    <mergeCell ref="B121:E121"/>
    <mergeCell ref="A12:B12"/>
    <mergeCell ref="C12:D12"/>
    <mergeCell ref="C9:D9"/>
    <mergeCell ref="B14:F14"/>
    <mergeCell ref="B119:F119"/>
    <mergeCell ref="B78:F78"/>
    <mergeCell ref="B48:E48"/>
    <mergeCell ref="B40:F40"/>
    <mergeCell ref="B98:E98"/>
    <mergeCell ref="B89:F89"/>
    <mergeCell ref="B38:E38"/>
    <mergeCell ref="B94:F94"/>
    <mergeCell ref="B65:E65"/>
    <mergeCell ref="B162:E162"/>
    <mergeCell ref="B26:F26"/>
    <mergeCell ref="B137:E137"/>
    <mergeCell ref="B75:E75"/>
    <mergeCell ref="B67:F67"/>
    <mergeCell ref="B132:F132"/>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tint="-0.249977111117893"/>
  </sheetPr>
  <dimension ref="A1:K142"/>
  <sheetViews>
    <sheetView zoomScale="65" zoomScaleNormal="65" workbookViewId="0">
      <pane ySplit="14" topLeftCell="A126" activePane="bottomLeft" state="frozen"/>
      <selection pane="bottomLeft" activeCell="K136" sqref="K136"/>
    </sheetView>
  </sheetViews>
  <sheetFormatPr baseColWidth="10" defaultColWidth="8.6640625" defaultRowHeight="14.4" x14ac:dyDescent="0.3"/>
  <cols>
    <col min="1" max="1" width="20.77734375" style="334" customWidth="1"/>
    <col min="2" max="2" width="68.6640625" style="334" customWidth="1"/>
    <col min="3" max="3" width="12.77734375" style="334" customWidth="1"/>
    <col min="4" max="5" width="13" style="334" customWidth="1"/>
    <col min="6" max="7" width="12.77734375" style="334" customWidth="1"/>
    <col min="8" max="8" width="40.77734375" style="334" customWidth="1"/>
    <col min="9" max="11" width="15.77734375" style="334" customWidth="1"/>
  </cols>
  <sheetData>
    <row r="1" spans="1:11" ht="40.049999999999997" customHeight="1" x14ac:dyDescent="0.3">
      <c r="B1" s="537"/>
      <c r="C1" s="513" t="s">
        <v>1198</v>
      </c>
      <c r="D1" s="505"/>
      <c r="E1" s="505"/>
      <c r="F1" s="505"/>
      <c r="G1" s="505"/>
      <c r="H1" s="505"/>
      <c r="I1" s="505"/>
      <c r="J1" s="505"/>
      <c r="K1" s="505"/>
    </row>
    <row r="2" spans="1:11" ht="15" customHeight="1" x14ac:dyDescent="0.3">
      <c r="B2" s="505"/>
      <c r="C2" s="505"/>
      <c r="D2" s="505"/>
      <c r="E2" s="505"/>
      <c r="F2" s="505"/>
      <c r="G2" s="505"/>
      <c r="H2" s="505"/>
      <c r="I2" s="505"/>
      <c r="J2" s="505"/>
      <c r="K2" s="505"/>
    </row>
    <row r="3" spans="1:11" ht="15" customHeight="1" x14ac:dyDescent="0.3">
      <c r="B3" s="505"/>
      <c r="C3" s="505"/>
      <c r="D3" s="505"/>
      <c r="E3" s="505"/>
      <c r="F3" s="505"/>
      <c r="G3" s="505"/>
      <c r="H3" s="505"/>
      <c r="I3" s="505"/>
      <c r="J3" s="505"/>
      <c r="K3" s="505"/>
    </row>
    <row r="4" spans="1:11" ht="4.95" customHeight="1" x14ac:dyDescent="0.3">
      <c r="B4" s="505"/>
      <c r="C4" s="296"/>
      <c r="D4" s="296"/>
      <c r="E4" s="296"/>
      <c r="F4" s="296"/>
      <c r="G4" s="296"/>
      <c r="H4" s="149"/>
      <c r="I4" s="150"/>
      <c r="J4" s="151"/>
      <c r="K4" s="296"/>
    </row>
    <row r="5" spans="1:11" ht="15" customHeight="1" x14ac:dyDescent="0.3">
      <c r="B5" s="505"/>
      <c r="C5" s="701"/>
      <c r="D5" s="505"/>
      <c r="E5" s="505"/>
      <c r="F5" s="505"/>
      <c r="G5" s="505"/>
      <c r="H5" s="690"/>
      <c r="I5" s="697" t="s">
        <v>1</v>
      </c>
      <c r="J5" s="673"/>
      <c r="K5" s="582"/>
    </row>
    <row r="6" spans="1:11" ht="15" customHeight="1" x14ac:dyDescent="0.3">
      <c r="B6" s="505"/>
      <c r="C6" s="718" t="s">
        <v>6</v>
      </c>
      <c r="D6" s="505"/>
      <c r="E6" s="505"/>
      <c r="F6" s="505"/>
      <c r="G6" s="505"/>
      <c r="H6" s="690"/>
      <c r="I6" s="152" t="s">
        <v>2</v>
      </c>
      <c r="J6" s="671" t="s">
        <v>1199</v>
      </c>
      <c r="K6" s="582"/>
    </row>
    <row r="7" spans="1:11" ht="15" customHeight="1" x14ac:dyDescent="0.3">
      <c r="B7" s="505"/>
      <c r="C7" s="505"/>
      <c r="D7" s="505"/>
      <c r="E7" s="505"/>
      <c r="F7" s="505"/>
      <c r="G7" s="505"/>
      <c r="H7" s="690"/>
      <c r="I7" s="152" t="s">
        <v>9</v>
      </c>
      <c r="J7" s="671">
        <v>1</v>
      </c>
      <c r="K7" s="582"/>
    </row>
    <row r="8" spans="1:11" ht="15" customHeight="1" x14ac:dyDescent="0.3">
      <c r="A8" s="715" t="s">
        <v>1200</v>
      </c>
      <c r="B8" s="505"/>
      <c r="C8" s="698" t="s">
        <v>1201</v>
      </c>
      <c r="D8" s="505"/>
      <c r="E8" s="505"/>
      <c r="F8" s="505"/>
      <c r="G8" s="505"/>
      <c r="H8" s="690"/>
      <c r="I8" s="152" t="s">
        <v>10</v>
      </c>
      <c r="J8" s="671" t="s">
        <v>11</v>
      </c>
      <c r="K8" s="582"/>
    </row>
    <row r="9" spans="1:11" ht="15" customHeight="1" x14ac:dyDescent="0.3">
      <c r="A9" s="716"/>
      <c r="B9" s="565"/>
      <c r="C9" s="701"/>
      <c r="D9" s="505"/>
      <c r="E9" s="505"/>
      <c r="F9" s="505"/>
      <c r="G9" s="505"/>
      <c r="H9" s="690"/>
      <c r="I9" s="152" t="s">
        <v>12</v>
      </c>
      <c r="J9" s="671" t="s">
        <v>13</v>
      </c>
      <c r="K9" s="582"/>
    </row>
    <row r="10" spans="1:11" ht="15" customHeight="1" x14ac:dyDescent="0.3">
      <c r="A10" s="704" t="s">
        <v>15</v>
      </c>
      <c r="B10" s="565"/>
      <c r="C10" s="565"/>
      <c r="D10" s="565"/>
      <c r="E10" s="565"/>
      <c r="F10" s="565"/>
      <c r="G10" s="565"/>
      <c r="H10" s="565"/>
      <c r="I10" s="565"/>
      <c r="J10" s="565"/>
      <c r="K10" s="565"/>
    </row>
    <row r="11" spans="1:11" ht="15" customHeight="1" x14ac:dyDescent="0.3">
      <c r="A11" s="126" t="s">
        <v>1202</v>
      </c>
      <c r="B11" s="705"/>
      <c r="C11" s="660"/>
      <c r="D11" s="660"/>
      <c r="E11" s="660"/>
      <c r="F11" s="660"/>
      <c r="G11" s="660"/>
      <c r="H11" s="173" t="s">
        <v>10</v>
      </c>
      <c r="I11" s="694"/>
      <c r="J11" s="695"/>
      <c r="K11" s="696"/>
    </row>
    <row r="12" spans="1:11" ht="15" customHeight="1" x14ac:dyDescent="0.3">
      <c r="A12" s="127" t="s">
        <v>1203</v>
      </c>
      <c r="B12" s="710"/>
      <c r="C12" s="510"/>
      <c r="D12" s="510"/>
      <c r="E12" s="510"/>
      <c r="F12" s="510"/>
      <c r="G12" s="510"/>
      <c r="H12" s="174" t="s">
        <v>19</v>
      </c>
      <c r="I12" s="711"/>
      <c r="J12" s="673"/>
      <c r="K12" s="712"/>
    </row>
    <row r="13" spans="1:11" ht="15" customHeight="1" x14ac:dyDescent="0.3">
      <c r="A13" s="127" t="s">
        <v>18</v>
      </c>
      <c r="B13" s="713" t="s">
        <v>6</v>
      </c>
      <c r="C13" s="510"/>
      <c r="D13" s="510"/>
      <c r="E13" s="510"/>
      <c r="F13" s="510"/>
      <c r="G13" s="510"/>
      <c r="H13" s="175" t="s">
        <v>1204</v>
      </c>
      <c r="I13" s="699"/>
      <c r="J13" s="688"/>
      <c r="K13" s="700"/>
    </row>
    <row r="14" spans="1:11" ht="15" customHeight="1" x14ac:dyDescent="0.3">
      <c r="A14" s="218" t="s">
        <v>1205</v>
      </c>
      <c r="B14" s="219" t="s">
        <v>1206</v>
      </c>
      <c r="C14" s="219" t="s">
        <v>1207</v>
      </c>
      <c r="D14" s="219" t="s">
        <v>1208</v>
      </c>
      <c r="E14" s="219" t="s">
        <v>1209</v>
      </c>
      <c r="F14" s="219" t="s">
        <v>1210</v>
      </c>
      <c r="G14" s="219" t="s">
        <v>1211</v>
      </c>
      <c r="H14" s="706" t="s">
        <v>1212</v>
      </c>
      <c r="I14" s="505"/>
      <c r="J14" s="505"/>
      <c r="K14" s="519"/>
    </row>
    <row r="15" spans="1:11" x14ac:dyDescent="0.3">
      <c r="A15" s="60" t="s">
        <v>1213</v>
      </c>
      <c r="B15" s="35" t="s">
        <v>1214</v>
      </c>
      <c r="C15" s="36"/>
      <c r="D15" s="412"/>
      <c r="E15" s="412"/>
      <c r="F15" s="36"/>
      <c r="G15" s="36"/>
      <c r="H15" s="714"/>
      <c r="I15" s="505"/>
      <c r="J15" s="505"/>
      <c r="K15" s="519"/>
    </row>
    <row r="16" spans="1:11" ht="15.75" customHeight="1" x14ac:dyDescent="0.3">
      <c r="A16" s="156" t="s">
        <v>986</v>
      </c>
      <c r="B16" s="157" t="s">
        <v>1215</v>
      </c>
      <c r="C16" s="158"/>
      <c r="D16" s="413"/>
      <c r="E16" s="413"/>
      <c r="F16" s="158"/>
      <c r="G16" s="158"/>
      <c r="H16" s="702"/>
      <c r="I16" s="565"/>
      <c r="J16" s="565"/>
      <c r="K16" s="703"/>
    </row>
    <row r="17" spans="1:11" x14ac:dyDescent="0.3">
      <c r="A17" s="153" t="s">
        <v>987</v>
      </c>
      <c r="B17" s="154" t="s">
        <v>1216</v>
      </c>
      <c r="C17" s="155"/>
      <c r="D17" s="414"/>
      <c r="E17" s="414"/>
      <c r="F17" s="155"/>
      <c r="G17" s="155"/>
      <c r="H17" s="693"/>
      <c r="I17" s="505"/>
      <c r="J17" s="505"/>
      <c r="K17" s="505"/>
    </row>
    <row r="18" spans="1:11" x14ac:dyDescent="0.3">
      <c r="A18" s="63" t="s">
        <v>1217</v>
      </c>
      <c r="B18" s="41" t="s">
        <v>1218</v>
      </c>
      <c r="C18" s="128"/>
      <c r="D18" s="415"/>
      <c r="E18" s="415"/>
      <c r="F18" s="128"/>
      <c r="G18" s="128"/>
      <c r="H18" s="691"/>
      <c r="I18" s="505"/>
      <c r="J18" s="505"/>
      <c r="K18" s="505"/>
    </row>
    <row r="19" spans="1:11" x14ac:dyDescent="0.3">
      <c r="A19" s="63" t="s">
        <v>1219</v>
      </c>
      <c r="B19" s="41" t="s">
        <v>1220</v>
      </c>
      <c r="C19" s="128"/>
      <c r="D19" s="415"/>
      <c r="E19" s="415"/>
      <c r="F19" s="128"/>
      <c r="G19" s="128"/>
      <c r="H19" s="691"/>
      <c r="I19" s="505"/>
      <c r="J19" s="505"/>
      <c r="K19" s="505"/>
    </row>
    <row r="20" spans="1:11" x14ac:dyDescent="0.3">
      <c r="A20" s="64" t="s">
        <v>1221</v>
      </c>
      <c r="B20" s="42" t="s">
        <v>1222</v>
      </c>
      <c r="C20" s="129"/>
      <c r="D20" s="416"/>
      <c r="E20" s="416"/>
      <c r="F20" s="129"/>
      <c r="G20" s="129"/>
      <c r="H20" s="686"/>
      <c r="I20" s="505"/>
      <c r="J20" s="505"/>
      <c r="K20" s="505"/>
    </row>
    <row r="21" spans="1:11" x14ac:dyDescent="0.3">
      <c r="A21" s="63" t="s">
        <v>1223</v>
      </c>
      <c r="B21" s="41" t="s">
        <v>1224</v>
      </c>
      <c r="C21" s="128"/>
      <c r="D21" s="415"/>
      <c r="E21" s="415"/>
      <c r="F21" s="128"/>
      <c r="G21" s="128"/>
      <c r="H21" s="691"/>
      <c r="I21" s="505"/>
      <c r="J21" s="505"/>
      <c r="K21" s="505"/>
    </row>
    <row r="22" spans="1:11" x14ac:dyDescent="0.3">
      <c r="A22" s="62" t="s">
        <v>989</v>
      </c>
      <c r="B22" s="39" t="s">
        <v>1225</v>
      </c>
      <c r="C22" s="40"/>
      <c r="D22" s="417"/>
      <c r="E22" s="417"/>
      <c r="F22" s="40"/>
      <c r="G22" s="40"/>
      <c r="H22" s="693"/>
      <c r="I22" s="505"/>
      <c r="J22" s="505"/>
      <c r="K22" s="505"/>
    </row>
    <row r="23" spans="1:11" x14ac:dyDescent="0.3">
      <c r="A23" s="63" t="s">
        <v>1226</v>
      </c>
      <c r="B23" s="41" t="s">
        <v>1227</v>
      </c>
      <c r="C23" s="128"/>
      <c r="D23" s="415"/>
      <c r="E23" s="415"/>
      <c r="F23" s="128"/>
      <c r="G23" s="128"/>
      <c r="H23" s="691"/>
      <c r="I23" s="505"/>
      <c r="J23" s="505"/>
      <c r="K23" s="505"/>
    </row>
    <row r="24" spans="1:11" x14ac:dyDescent="0.3">
      <c r="A24" s="64" t="s">
        <v>1228</v>
      </c>
      <c r="B24" s="42" t="s">
        <v>1229</v>
      </c>
      <c r="C24" s="129"/>
      <c r="D24" s="416"/>
      <c r="E24" s="416"/>
      <c r="F24" s="129"/>
      <c r="G24" s="129"/>
      <c r="H24" s="686"/>
      <c r="I24" s="505"/>
      <c r="J24" s="505"/>
      <c r="K24" s="505"/>
    </row>
    <row r="25" spans="1:11" x14ac:dyDescent="0.3">
      <c r="A25" s="63" t="s">
        <v>1230</v>
      </c>
      <c r="B25" s="41" t="s">
        <v>1231</v>
      </c>
      <c r="C25" s="128"/>
      <c r="D25" s="415"/>
      <c r="E25" s="415"/>
      <c r="F25" s="128"/>
      <c r="G25" s="128"/>
      <c r="H25" s="691"/>
      <c r="I25" s="505"/>
      <c r="J25" s="505"/>
      <c r="K25" s="505"/>
    </row>
    <row r="26" spans="1:11" x14ac:dyDescent="0.3">
      <c r="A26" s="63" t="s">
        <v>1232</v>
      </c>
      <c r="B26" s="41" t="s">
        <v>1233</v>
      </c>
      <c r="C26" s="128"/>
      <c r="D26" s="415"/>
      <c r="E26" s="415"/>
      <c r="F26" s="128"/>
      <c r="G26" s="128"/>
      <c r="H26" s="691"/>
      <c r="I26" s="505"/>
      <c r="J26" s="505"/>
      <c r="K26" s="505"/>
    </row>
    <row r="27" spans="1:11" ht="15.75" customHeight="1" x14ac:dyDescent="0.3">
      <c r="A27" s="61" t="s">
        <v>1002</v>
      </c>
      <c r="B27" s="37" t="s">
        <v>1234</v>
      </c>
      <c r="C27" s="38"/>
      <c r="D27" s="418"/>
      <c r="E27" s="418"/>
      <c r="F27" s="38"/>
      <c r="G27" s="38"/>
      <c r="H27" s="561"/>
      <c r="I27" s="505"/>
      <c r="J27" s="505"/>
      <c r="K27" s="505"/>
    </row>
    <row r="28" spans="1:11" x14ac:dyDescent="0.3">
      <c r="A28" s="62" t="s">
        <v>1003</v>
      </c>
      <c r="B28" s="39" t="s">
        <v>1235</v>
      </c>
      <c r="C28" s="40"/>
      <c r="D28" s="417"/>
      <c r="E28" s="417"/>
      <c r="F28" s="40"/>
      <c r="G28" s="40"/>
      <c r="H28" s="693"/>
      <c r="I28" s="505"/>
      <c r="J28" s="505"/>
      <c r="K28" s="505"/>
    </row>
    <row r="29" spans="1:11" x14ac:dyDescent="0.3">
      <c r="A29" s="63" t="s">
        <v>1236</v>
      </c>
      <c r="B29" s="41" t="s">
        <v>1237</v>
      </c>
      <c r="C29" s="128"/>
      <c r="D29" s="415"/>
      <c r="E29" s="415"/>
      <c r="F29" s="128"/>
      <c r="G29" s="128"/>
      <c r="H29" s="691"/>
      <c r="I29" s="505"/>
      <c r="J29" s="505"/>
      <c r="K29" s="505"/>
    </row>
    <row r="30" spans="1:11" x14ac:dyDescent="0.3">
      <c r="A30" s="64" t="s">
        <v>1238</v>
      </c>
      <c r="B30" s="42" t="s">
        <v>1239</v>
      </c>
      <c r="C30" s="129"/>
      <c r="D30" s="416"/>
      <c r="E30" s="416"/>
      <c r="F30" s="129"/>
      <c r="G30" s="129"/>
      <c r="H30" s="686"/>
      <c r="I30" s="505"/>
      <c r="J30" s="505"/>
      <c r="K30" s="505"/>
    </row>
    <row r="31" spans="1:11" x14ac:dyDescent="0.3">
      <c r="A31" s="63" t="s">
        <v>1240</v>
      </c>
      <c r="B31" s="41" t="s">
        <v>1241</v>
      </c>
      <c r="C31" s="128"/>
      <c r="D31" s="415"/>
      <c r="E31" s="415"/>
      <c r="F31" s="128"/>
      <c r="G31" s="128"/>
      <c r="H31" s="691"/>
      <c r="I31" s="505"/>
      <c r="J31" s="505"/>
      <c r="K31" s="505"/>
    </row>
    <row r="32" spans="1:11" x14ac:dyDescent="0.3">
      <c r="A32" s="62" t="s">
        <v>1004</v>
      </c>
      <c r="B32" s="39" t="s">
        <v>1242</v>
      </c>
      <c r="C32" s="40"/>
      <c r="D32" s="417"/>
      <c r="E32" s="417"/>
      <c r="F32" s="40"/>
      <c r="G32" s="40"/>
      <c r="H32" s="693"/>
      <c r="I32" s="505"/>
      <c r="J32" s="505"/>
      <c r="K32" s="505"/>
    </row>
    <row r="33" spans="1:11" x14ac:dyDescent="0.3">
      <c r="A33" s="63" t="s">
        <v>1243</v>
      </c>
      <c r="B33" s="41" t="s">
        <v>1244</v>
      </c>
      <c r="C33" s="128"/>
      <c r="D33" s="415"/>
      <c r="E33" s="415"/>
      <c r="F33" s="128"/>
      <c r="G33" s="128"/>
      <c r="H33" s="691"/>
      <c r="I33" s="505"/>
      <c r="J33" s="505"/>
      <c r="K33" s="505"/>
    </row>
    <row r="34" spans="1:11" x14ac:dyDescent="0.3">
      <c r="A34" s="63" t="s">
        <v>1245</v>
      </c>
      <c r="B34" s="41" t="s">
        <v>1246</v>
      </c>
      <c r="C34" s="128"/>
      <c r="D34" s="415"/>
      <c r="E34" s="415"/>
      <c r="F34" s="128"/>
      <c r="G34" s="128"/>
      <c r="H34" s="691"/>
      <c r="I34" s="505"/>
      <c r="J34" s="505"/>
      <c r="K34" s="505"/>
    </row>
    <row r="35" spans="1:11" x14ac:dyDescent="0.3">
      <c r="A35" s="63" t="s">
        <v>1247</v>
      </c>
      <c r="B35" s="41" t="s">
        <v>1248</v>
      </c>
      <c r="C35" s="128"/>
      <c r="D35" s="415"/>
      <c r="E35" s="415"/>
      <c r="F35" s="128"/>
      <c r="G35" s="128"/>
      <c r="H35" s="691"/>
      <c r="I35" s="505"/>
      <c r="J35" s="505"/>
      <c r="K35" s="505"/>
    </row>
    <row r="36" spans="1:11" x14ac:dyDescent="0.3">
      <c r="A36" s="63" t="s">
        <v>1249</v>
      </c>
      <c r="B36" s="41" t="s">
        <v>1250</v>
      </c>
      <c r="C36" s="128"/>
      <c r="D36" s="415"/>
      <c r="E36" s="415"/>
      <c r="F36" s="128"/>
      <c r="G36" s="128"/>
      <c r="H36" s="691"/>
      <c r="I36" s="505"/>
      <c r="J36" s="505"/>
      <c r="K36" s="505"/>
    </row>
    <row r="37" spans="1:11" x14ac:dyDescent="0.3">
      <c r="A37" s="63" t="s">
        <v>1251</v>
      </c>
      <c r="B37" s="41" t="s">
        <v>1252</v>
      </c>
      <c r="C37" s="128"/>
      <c r="D37" s="415"/>
      <c r="E37" s="415"/>
      <c r="F37" s="128"/>
      <c r="G37" s="128"/>
      <c r="H37" s="691"/>
      <c r="I37" s="505"/>
      <c r="J37" s="505"/>
      <c r="K37" s="505"/>
    </row>
    <row r="38" spans="1:11" x14ac:dyDescent="0.3">
      <c r="A38" s="64" t="s">
        <v>1253</v>
      </c>
      <c r="B38" s="42" t="s">
        <v>1254</v>
      </c>
      <c r="C38" s="129"/>
      <c r="D38" s="416"/>
      <c r="E38" s="416"/>
      <c r="F38" s="129"/>
      <c r="G38" s="129"/>
      <c r="H38" s="686"/>
      <c r="I38" s="505"/>
      <c r="J38" s="505"/>
      <c r="K38" s="505"/>
    </row>
    <row r="39" spans="1:11" x14ac:dyDescent="0.3">
      <c r="A39" s="65" t="s">
        <v>1255</v>
      </c>
      <c r="B39" s="43" t="s">
        <v>1256</v>
      </c>
      <c r="C39" s="130"/>
      <c r="D39" s="419"/>
      <c r="E39" s="419"/>
      <c r="F39" s="130"/>
      <c r="G39" s="130"/>
      <c r="H39" s="684"/>
      <c r="I39" s="505"/>
      <c r="J39" s="505"/>
      <c r="K39" s="505"/>
    </row>
    <row r="40" spans="1:11" x14ac:dyDescent="0.3">
      <c r="A40" s="63" t="s">
        <v>1257</v>
      </c>
      <c r="B40" s="41" t="s">
        <v>1258</v>
      </c>
      <c r="C40" s="128"/>
      <c r="D40" s="415"/>
      <c r="E40" s="415"/>
      <c r="F40" s="128"/>
      <c r="G40" s="128"/>
      <c r="H40" s="691"/>
      <c r="I40" s="505"/>
      <c r="J40" s="505"/>
      <c r="K40" s="505"/>
    </row>
    <row r="41" spans="1:11" x14ac:dyDescent="0.3">
      <c r="A41" s="63" t="s">
        <v>1259</v>
      </c>
      <c r="B41" s="41" t="s">
        <v>1260</v>
      </c>
      <c r="C41" s="128"/>
      <c r="D41" s="415"/>
      <c r="E41" s="415"/>
      <c r="F41" s="128"/>
      <c r="G41" s="128"/>
      <c r="H41" s="691"/>
      <c r="I41" s="505"/>
      <c r="J41" s="505"/>
      <c r="K41" s="505"/>
    </row>
    <row r="42" spans="1:11" ht="15.75" customHeight="1" x14ac:dyDescent="0.3">
      <c r="A42" s="66" t="s">
        <v>1015</v>
      </c>
      <c r="B42" s="357" t="s">
        <v>1261</v>
      </c>
      <c r="C42" s="44"/>
      <c r="D42" s="420"/>
      <c r="E42" s="420"/>
      <c r="F42" s="46"/>
      <c r="G42" s="45"/>
      <c r="H42" s="717"/>
      <c r="I42" s="505"/>
      <c r="J42" s="505"/>
      <c r="K42" s="505"/>
    </row>
    <row r="43" spans="1:11" x14ac:dyDescent="0.3">
      <c r="A43" s="62" t="s">
        <v>1016</v>
      </c>
      <c r="B43" s="39" t="s">
        <v>1262</v>
      </c>
      <c r="C43" s="40"/>
      <c r="D43" s="417"/>
      <c r="E43" s="417"/>
      <c r="F43" s="40"/>
      <c r="G43" s="40"/>
      <c r="H43" s="693"/>
      <c r="I43" s="505"/>
      <c r="J43" s="505"/>
      <c r="K43" s="505"/>
    </row>
    <row r="44" spans="1:11" x14ac:dyDescent="0.3">
      <c r="A44" s="63" t="s">
        <v>1263</v>
      </c>
      <c r="B44" s="41" t="s">
        <v>1264</v>
      </c>
      <c r="C44" s="128"/>
      <c r="D44" s="415"/>
      <c r="E44" s="415"/>
      <c r="F44" s="128"/>
      <c r="G44" s="128"/>
      <c r="H44" s="691"/>
      <c r="I44" s="505"/>
      <c r="J44" s="505"/>
      <c r="K44" s="505"/>
    </row>
    <row r="45" spans="1:11" x14ac:dyDescent="0.3">
      <c r="A45" s="63" t="s">
        <v>1265</v>
      </c>
      <c r="B45" s="41" t="s">
        <v>1266</v>
      </c>
      <c r="C45" s="128"/>
      <c r="D45" s="415"/>
      <c r="E45" s="415"/>
      <c r="F45" s="128"/>
      <c r="G45" s="128"/>
      <c r="H45" s="691"/>
      <c r="I45" s="505"/>
      <c r="J45" s="505"/>
      <c r="K45" s="505"/>
    </row>
    <row r="46" spans="1:11" x14ac:dyDescent="0.3">
      <c r="A46" s="62" t="s">
        <v>1017</v>
      </c>
      <c r="B46" s="39" t="s">
        <v>1267</v>
      </c>
      <c r="C46" s="40"/>
      <c r="D46" s="417"/>
      <c r="E46" s="417"/>
      <c r="F46" s="40"/>
      <c r="G46" s="40"/>
      <c r="H46" s="693"/>
      <c r="I46" s="505"/>
      <c r="J46" s="505"/>
      <c r="K46" s="505"/>
    </row>
    <row r="47" spans="1:11" x14ac:dyDescent="0.3">
      <c r="A47" s="63" t="s">
        <v>1268</v>
      </c>
      <c r="B47" s="41" t="s">
        <v>1269</v>
      </c>
      <c r="C47" s="128"/>
      <c r="D47" s="415"/>
      <c r="E47" s="415"/>
      <c r="F47" s="128"/>
      <c r="G47" s="128"/>
      <c r="H47" s="691"/>
      <c r="I47" s="505"/>
      <c r="J47" s="505"/>
      <c r="K47" s="505"/>
    </row>
    <row r="48" spans="1:11" x14ac:dyDescent="0.3">
      <c r="A48" s="63" t="s">
        <v>1270</v>
      </c>
      <c r="B48" s="41" t="s">
        <v>1271</v>
      </c>
      <c r="C48" s="128"/>
      <c r="D48" s="415"/>
      <c r="E48" s="415"/>
      <c r="F48" s="128"/>
      <c r="G48" s="128"/>
      <c r="H48" s="691"/>
      <c r="I48" s="505"/>
      <c r="J48" s="505"/>
      <c r="K48" s="505"/>
    </row>
    <row r="49" spans="1:11" x14ac:dyDescent="0.3">
      <c r="A49" s="63" t="s">
        <v>1272</v>
      </c>
      <c r="B49" s="41" t="s">
        <v>1273</v>
      </c>
      <c r="C49" s="128"/>
      <c r="D49" s="415"/>
      <c r="E49" s="415"/>
      <c r="F49" s="128"/>
      <c r="G49" s="128"/>
      <c r="H49" s="691"/>
      <c r="I49" s="505"/>
      <c r="J49" s="505"/>
      <c r="K49" s="505"/>
    </row>
    <row r="50" spans="1:11" x14ac:dyDescent="0.3">
      <c r="A50" s="63" t="s">
        <v>1274</v>
      </c>
      <c r="B50" s="41" t="s">
        <v>1275</v>
      </c>
      <c r="C50" s="128"/>
      <c r="D50" s="415"/>
      <c r="E50" s="415"/>
      <c r="F50" s="128"/>
      <c r="G50" s="128"/>
      <c r="H50" s="691"/>
      <c r="I50" s="505"/>
      <c r="J50" s="505"/>
      <c r="K50" s="505"/>
    </row>
    <row r="51" spans="1:11" x14ac:dyDescent="0.3">
      <c r="A51" s="63" t="s">
        <v>1276</v>
      </c>
      <c r="B51" s="41" t="s">
        <v>1277</v>
      </c>
      <c r="C51" s="128"/>
      <c r="D51" s="415"/>
      <c r="E51" s="415"/>
      <c r="F51" s="128"/>
      <c r="G51" s="128"/>
      <c r="H51" s="691"/>
      <c r="I51" s="505"/>
      <c r="J51" s="505"/>
      <c r="K51" s="505"/>
    </row>
    <row r="52" spans="1:11" x14ac:dyDescent="0.3">
      <c r="A52" s="64" t="s">
        <v>1278</v>
      </c>
      <c r="B52" s="42" t="s">
        <v>1279</v>
      </c>
      <c r="C52" s="129"/>
      <c r="D52" s="416"/>
      <c r="E52" s="416"/>
      <c r="F52" s="129"/>
      <c r="G52" s="129"/>
      <c r="H52" s="686"/>
      <c r="I52" s="505"/>
      <c r="J52" s="505"/>
      <c r="K52" s="505"/>
    </row>
    <row r="53" spans="1:11" x14ac:dyDescent="0.3">
      <c r="A53" s="65" t="s">
        <v>1280</v>
      </c>
      <c r="B53" s="43" t="s">
        <v>1281</v>
      </c>
      <c r="C53" s="130"/>
      <c r="D53" s="419"/>
      <c r="E53" s="419"/>
      <c r="F53" s="130"/>
      <c r="G53" s="130"/>
      <c r="H53" s="684"/>
      <c r="I53" s="505"/>
      <c r="J53" s="505"/>
      <c r="K53" s="505"/>
    </row>
    <row r="54" spans="1:11" x14ac:dyDescent="0.3">
      <c r="A54" s="64" t="s">
        <v>1282</v>
      </c>
      <c r="B54" s="42" t="s">
        <v>1283</v>
      </c>
      <c r="C54" s="129"/>
      <c r="D54" s="416"/>
      <c r="E54" s="416"/>
      <c r="F54" s="129"/>
      <c r="G54" s="129"/>
      <c r="H54" s="686"/>
      <c r="I54" s="505"/>
      <c r="J54" s="505"/>
      <c r="K54" s="505"/>
    </row>
    <row r="55" spans="1:11" x14ac:dyDescent="0.3">
      <c r="A55" s="65" t="s">
        <v>1284</v>
      </c>
      <c r="B55" s="43" t="s">
        <v>1285</v>
      </c>
      <c r="C55" s="130"/>
      <c r="D55" s="419"/>
      <c r="E55" s="419"/>
      <c r="F55" s="130"/>
      <c r="G55" s="130"/>
      <c r="H55" s="684"/>
      <c r="I55" s="505"/>
      <c r="J55" s="505"/>
      <c r="K55" s="505"/>
    </row>
    <row r="56" spans="1:11" x14ac:dyDescent="0.3">
      <c r="A56" s="64" t="s">
        <v>1286</v>
      </c>
      <c r="B56" s="42" t="s">
        <v>1287</v>
      </c>
      <c r="C56" s="129"/>
      <c r="D56" s="416"/>
      <c r="E56" s="416"/>
      <c r="F56" s="129"/>
      <c r="G56" s="129"/>
      <c r="H56" s="686"/>
      <c r="I56" s="505"/>
      <c r="J56" s="505"/>
      <c r="K56" s="505"/>
    </row>
    <row r="57" spans="1:11" x14ac:dyDescent="0.3">
      <c r="A57" s="65" t="s">
        <v>1288</v>
      </c>
      <c r="B57" s="43" t="s">
        <v>1289</v>
      </c>
      <c r="C57" s="130"/>
      <c r="D57" s="419"/>
      <c r="E57" s="419"/>
      <c r="F57" s="130"/>
      <c r="G57" s="130"/>
      <c r="H57" s="684"/>
      <c r="I57" s="505"/>
      <c r="J57" s="505"/>
      <c r="K57" s="505"/>
    </row>
    <row r="58" spans="1:11" x14ac:dyDescent="0.3">
      <c r="A58" s="64" t="s">
        <v>1290</v>
      </c>
      <c r="B58" s="42" t="s">
        <v>1291</v>
      </c>
      <c r="C58" s="129"/>
      <c r="D58" s="416"/>
      <c r="E58" s="416"/>
      <c r="F58" s="129"/>
      <c r="G58" s="129"/>
      <c r="H58" s="686"/>
      <c r="I58" s="505"/>
      <c r="J58" s="505"/>
      <c r="K58" s="505"/>
    </row>
    <row r="59" spans="1:11" x14ac:dyDescent="0.3">
      <c r="A59" s="62" t="s">
        <v>1018</v>
      </c>
      <c r="B59" s="39" t="s">
        <v>1292</v>
      </c>
      <c r="C59" s="40"/>
      <c r="D59" s="417"/>
      <c r="E59" s="417"/>
      <c r="F59" s="40"/>
      <c r="G59" s="40"/>
      <c r="H59" s="693"/>
      <c r="I59" s="505"/>
      <c r="J59" s="505"/>
      <c r="K59" s="505"/>
    </row>
    <row r="60" spans="1:11" x14ac:dyDescent="0.3">
      <c r="A60" s="64" t="s">
        <v>1293</v>
      </c>
      <c r="B60" s="42" t="s">
        <v>1294</v>
      </c>
      <c r="C60" s="129"/>
      <c r="D60" s="416"/>
      <c r="E60" s="416"/>
      <c r="F60" s="129"/>
      <c r="G60" s="129"/>
      <c r="H60" s="686"/>
      <c r="I60" s="505"/>
      <c r="J60" s="505"/>
      <c r="K60" s="505"/>
    </row>
    <row r="61" spans="1:11" x14ac:dyDescent="0.3">
      <c r="A61" s="65" t="s">
        <v>1295</v>
      </c>
      <c r="B61" s="43" t="s">
        <v>1296</v>
      </c>
      <c r="C61" s="130"/>
      <c r="D61" s="419"/>
      <c r="E61" s="419"/>
      <c r="F61" s="130"/>
      <c r="G61" s="130"/>
      <c r="H61" s="684"/>
      <c r="I61" s="505"/>
      <c r="J61" s="505"/>
      <c r="K61" s="505"/>
    </row>
    <row r="62" spans="1:11" x14ac:dyDescent="0.3">
      <c r="A62" s="64" t="s">
        <v>1297</v>
      </c>
      <c r="B62" s="42" t="s">
        <v>1298</v>
      </c>
      <c r="C62" s="129"/>
      <c r="D62" s="416"/>
      <c r="E62" s="416"/>
      <c r="F62" s="129"/>
      <c r="G62" s="129"/>
      <c r="H62" s="686"/>
      <c r="I62" s="505"/>
      <c r="J62" s="505"/>
      <c r="K62" s="505"/>
    </row>
    <row r="63" spans="1:11" ht="15.75" customHeight="1" x14ac:dyDescent="0.3">
      <c r="A63" s="61" t="s">
        <v>1025</v>
      </c>
      <c r="B63" s="37" t="s">
        <v>1299</v>
      </c>
      <c r="C63" s="47"/>
      <c r="D63" s="421"/>
      <c r="E63" s="421"/>
      <c r="F63" s="47"/>
      <c r="G63" s="47"/>
      <c r="H63" s="692"/>
      <c r="I63" s="505"/>
      <c r="J63" s="505"/>
      <c r="K63" s="505"/>
    </row>
    <row r="64" spans="1:11" x14ac:dyDescent="0.3">
      <c r="A64" s="64" t="s">
        <v>1300</v>
      </c>
      <c r="B64" s="42" t="s">
        <v>1301</v>
      </c>
      <c r="C64" s="129"/>
      <c r="D64" s="416"/>
      <c r="E64" s="416"/>
      <c r="F64" s="129"/>
      <c r="G64" s="129"/>
      <c r="H64" s="686"/>
      <c r="I64" s="505"/>
      <c r="J64" s="505"/>
      <c r="K64" s="505"/>
    </row>
    <row r="65" spans="1:11" x14ac:dyDescent="0.3">
      <c r="A65" s="63" t="s">
        <v>1302</v>
      </c>
      <c r="B65" s="41" t="s">
        <v>1303</v>
      </c>
      <c r="C65" s="128"/>
      <c r="D65" s="415"/>
      <c r="E65" s="415"/>
      <c r="F65" s="128"/>
      <c r="G65" s="128"/>
      <c r="H65" s="691"/>
      <c r="I65" s="505"/>
      <c r="J65" s="505"/>
      <c r="K65" s="505"/>
    </row>
    <row r="66" spans="1:11" x14ac:dyDescent="0.3">
      <c r="A66" s="63" t="s">
        <v>1304</v>
      </c>
      <c r="B66" s="41" t="s">
        <v>1305</v>
      </c>
      <c r="C66" s="128"/>
      <c r="D66" s="415"/>
      <c r="E66" s="415"/>
      <c r="F66" s="128"/>
      <c r="G66" s="128"/>
      <c r="H66" s="691"/>
      <c r="I66" s="505"/>
      <c r="J66" s="505"/>
      <c r="K66" s="505"/>
    </row>
    <row r="67" spans="1:11" x14ac:dyDescent="0.3">
      <c r="A67" s="63" t="s">
        <v>1306</v>
      </c>
      <c r="B67" s="41" t="s">
        <v>1307</v>
      </c>
      <c r="C67" s="128"/>
      <c r="D67" s="415"/>
      <c r="E67" s="415"/>
      <c r="F67" s="128"/>
      <c r="G67" s="128"/>
      <c r="H67" s="691"/>
      <c r="I67" s="505"/>
      <c r="J67" s="505"/>
      <c r="K67" s="505"/>
    </row>
    <row r="68" spans="1:11" x14ac:dyDescent="0.3">
      <c r="A68" s="63" t="s">
        <v>1308</v>
      </c>
      <c r="B68" s="41" t="s">
        <v>1309</v>
      </c>
      <c r="C68" s="128"/>
      <c r="D68" s="415"/>
      <c r="E68" s="415"/>
      <c r="F68" s="128"/>
      <c r="G68" s="128"/>
      <c r="H68" s="691"/>
      <c r="I68" s="505"/>
      <c r="J68" s="505"/>
      <c r="K68" s="505"/>
    </row>
    <row r="69" spans="1:11" ht="15.75" customHeight="1" x14ac:dyDescent="0.3">
      <c r="A69" s="61" t="s">
        <v>1041</v>
      </c>
      <c r="B69" s="37" t="s">
        <v>1310</v>
      </c>
      <c r="C69" s="131"/>
      <c r="D69" s="421"/>
      <c r="E69" s="421"/>
      <c r="F69" s="131"/>
      <c r="G69" s="47"/>
      <c r="H69" s="692"/>
      <c r="I69" s="505"/>
      <c r="J69" s="505"/>
      <c r="K69" s="505"/>
    </row>
    <row r="70" spans="1:11" x14ac:dyDescent="0.3">
      <c r="A70" s="64" t="s">
        <v>1311</v>
      </c>
      <c r="B70" s="42" t="s">
        <v>1312</v>
      </c>
      <c r="C70" s="129"/>
      <c r="D70" s="416"/>
      <c r="E70" s="416"/>
      <c r="F70" s="129"/>
      <c r="G70" s="129"/>
      <c r="H70" s="686"/>
      <c r="I70" s="505"/>
      <c r="J70" s="505"/>
      <c r="K70" s="505"/>
    </row>
    <row r="71" spans="1:11" x14ac:dyDescent="0.3">
      <c r="A71" s="65" t="s">
        <v>1313</v>
      </c>
      <c r="B71" s="43" t="s">
        <v>1314</v>
      </c>
      <c r="C71" s="130"/>
      <c r="D71" s="419"/>
      <c r="E71" s="419"/>
      <c r="F71" s="130"/>
      <c r="G71" s="130"/>
      <c r="H71" s="684"/>
      <c r="I71" s="505"/>
      <c r="J71" s="505"/>
      <c r="K71" s="505"/>
    </row>
    <row r="72" spans="1:11" x14ac:dyDescent="0.3">
      <c r="A72" s="64" t="s">
        <v>1315</v>
      </c>
      <c r="B72" s="42" t="s">
        <v>1316</v>
      </c>
      <c r="C72" s="129"/>
      <c r="D72" s="416"/>
      <c r="E72" s="416"/>
      <c r="F72" s="129"/>
      <c r="G72" s="129"/>
      <c r="H72" s="686"/>
      <c r="I72" s="505"/>
      <c r="J72" s="505"/>
      <c r="K72" s="505"/>
    </row>
    <row r="73" spans="1:11" x14ac:dyDescent="0.3">
      <c r="A73" s="65" t="s">
        <v>1317</v>
      </c>
      <c r="B73" s="43" t="s">
        <v>1318</v>
      </c>
      <c r="C73" s="130"/>
      <c r="D73" s="419"/>
      <c r="E73" s="419"/>
      <c r="F73" s="130"/>
      <c r="G73" s="130"/>
      <c r="H73" s="684"/>
      <c r="I73" s="505"/>
      <c r="J73" s="505"/>
      <c r="K73" s="505"/>
    </row>
    <row r="74" spans="1:11" ht="15.75" customHeight="1" x14ac:dyDescent="0.3">
      <c r="A74" s="61" t="s">
        <v>1050</v>
      </c>
      <c r="B74" s="37" t="s">
        <v>1319</v>
      </c>
      <c r="C74" s="131"/>
      <c r="D74" s="421"/>
      <c r="E74" s="421"/>
      <c r="F74" s="131"/>
      <c r="G74" s="47"/>
      <c r="H74" s="692"/>
      <c r="I74" s="505"/>
      <c r="J74" s="505"/>
      <c r="K74" s="505"/>
    </row>
    <row r="75" spans="1:11" x14ac:dyDescent="0.3">
      <c r="A75" s="65" t="s">
        <v>1320</v>
      </c>
      <c r="B75" s="43" t="s">
        <v>1321</v>
      </c>
      <c r="C75" s="130"/>
      <c r="D75" s="419"/>
      <c r="E75" s="419"/>
      <c r="F75" s="130"/>
      <c r="G75" s="130"/>
      <c r="H75" s="684"/>
      <c r="I75" s="505"/>
      <c r="J75" s="505"/>
      <c r="K75" s="505"/>
    </row>
    <row r="76" spans="1:11" x14ac:dyDescent="0.3">
      <c r="A76" s="64" t="s">
        <v>1322</v>
      </c>
      <c r="B76" s="42" t="s">
        <v>1323</v>
      </c>
      <c r="C76" s="129"/>
      <c r="D76" s="416"/>
      <c r="E76" s="416"/>
      <c r="F76" s="129"/>
      <c r="G76" s="129"/>
      <c r="H76" s="686"/>
      <c r="I76" s="505"/>
      <c r="J76" s="505"/>
      <c r="K76" s="505"/>
    </row>
    <row r="77" spans="1:11" x14ac:dyDescent="0.3">
      <c r="A77" s="65" t="s">
        <v>1324</v>
      </c>
      <c r="B77" s="43" t="s">
        <v>1325</v>
      </c>
      <c r="C77" s="130"/>
      <c r="D77" s="419"/>
      <c r="E77" s="419"/>
      <c r="F77" s="130"/>
      <c r="G77" s="130"/>
      <c r="H77" s="684"/>
      <c r="I77" s="505"/>
      <c r="J77" s="505"/>
      <c r="K77" s="505"/>
    </row>
    <row r="78" spans="1:11" x14ac:dyDescent="0.3">
      <c r="A78" s="64" t="s">
        <v>1326</v>
      </c>
      <c r="B78" s="42" t="s">
        <v>1327</v>
      </c>
      <c r="C78" s="129"/>
      <c r="D78" s="416"/>
      <c r="E78" s="416"/>
      <c r="F78" s="129"/>
      <c r="G78" s="129"/>
      <c r="H78" s="686"/>
      <c r="I78" s="505"/>
      <c r="J78" s="505"/>
      <c r="K78" s="505"/>
    </row>
    <row r="79" spans="1:11" x14ac:dyDescent="0.3">
      <c r="A79" s="65" t="s">
        <v>1328</v>
      </c>
      <c r="B79" s="43" t="s">
        <v>1329</v>
      </c>
      <c r="C79" s="130"/>
      <c r="D79" s="419"/>
      <c r="E79" s="419"/>
      <c r="F79" s="130"/>
      <c r="G79" s="130"/>
      <c r="H79" s="684"/>
      <c r="I79" s="505"/>
      <c r="J79" s="505"/>
      <c r="K79" s="505"/>
    </row>
    <row r="80" spans="1:11" x14ac:dyDescent="0.3">
      <c r="A80" s="64" t="s">
        <v>1330</v>
      </c>
      <c r="B80" s="42" t="s">
        <v>1331</v>
      </c>
      <c r="C80" s="129"/>
      <c r="D80" s="416"/>
      <c r="E80" s="416"/>
      <c r="F80" s="129"/>
      <c r="G80" s="129"/>
      <c r="H80" s="686"/>
      <c r="I80" s="505"/>
      <c r="J80" s="505"/>
      <c r="K80" s="505"/>
    </row>
    <row r="81" spans="1:11" x14ac:dyDescent="0.3">
      <c r="A81" s="65" t="s">
        <v>1332</v>
      </c>
      <c r="B81" s="43" t="s">
        <v>1333</v>
      </c>
      <c r="C81" s="130"/>
      <c r="D81" s="419"/>
      <c r="E81" s="419"/>
      <c r="F81" s="130"/>
      <c r="G81" s="130"/>
      <c r="H81" s="684"/>
      <c r="I81" s="505"/>
      <c r="J81" s="505"/>
      <c r="K81" s="505"/>
    </row>
    <row r="82" spans="1:11" ht="15.75" customHeight="1" x14ac:dyDescent="0.3">
      <c r="A82" s="61" t="s">
        <v>1059</v>
      </c>
      <c r="B82" s="37" t="s">
        <v>1334</v>
      </c>
      <c r="C82" s="131"/>
      <c r="D82" s="421"/>
      <c r="E82" s="421"/>
      <c r="F82" s="131"/>
      <c r="G82" s="47"/>
      <c r="H82" s="692"/>
      <c r="I82" s="505"/>
      <c r="J82" s="505"/>
      <c r="K82" s="505"/>
    </row>
    <row r="83" spans="1:11" x14ac:dyDescent="0.3">
      <c r="A83" s="65" t="s">
        <v>1335</v>
      </c>
      <c r="B83" s="43" t="s">
        <v>1336</v>
      </c>
      <c r="C83" s="130"/>
      <c r="D83" s="419"/>
      <c r="E83" s="419"/>
      <c r="F83" s="130"/>
      <c r="G83" s="130"/>
      <c r="H83" s="684"/>
      <c r="I83" s="505"/>
      <c r="J83" s="505"/>
      <c r="K83" s="505"/>
    </row>
    <row r="84" spans="1:11" x14ac:dyDescent="0.3">
      <c r="A84" s="64" t="s">
        <v>1337</v>
      </c>
      <c r="B84" s="42" t="s">
        <v>1338</v>
      </c>
      <c r="C84" s="129"/>
      <c r="D84" s="416"/>
      <c r="E84" s="416"/>
      <c r="F84" s="129"/>
      <c r="G84" s="129"/>
      <c r="H84" s="686"/>
      <c r="I84" s="505"/>
      <c r="J84" s="505"/>
      <c r="K84" s="505"/>
    </row>
    <row r="85" spans="1:11" x14ac:dyDescent="0.3">
      <c r="A85" s="65" t="s">
        <v>1339</v>
      </c>
      <c r="B85" s="43" t="s">
        <v>1340</v>
      </c>
      <c r="C85" s="130"/>
      <c r="D85" s="419"/>
      <c r="E85" s="419"/>
      <c r="F85" s="130"/>
      <c r="G85" s="130"/>
      <c r="H85" s="684"/>
      <c r="I85" s="505"/>
      <c r="J85" s="505"/>
      <c r="K85" s="505"/>
    </row>
    <row r="86" spans="1:11" x14ac:dyDescent="0.3">
      <c r="A86" s="64" t="s">
        <v>1341</v>
      </c>
      <c r="B86" s="42" t="s">
        <v>1342</v>
      </c>
      <c r="C86" s="129"/>
      <c r="D86" s="416"/>
      <c r="E86" s="416"/>
      <c r="F86" s="129"/>
      <c r="G86" s="129"/>
      <c r="H86" s="686"/>
      <c r="I86" s="505"/>
      <c r="J86" s="505"/>
      <c r="K86" s="505"/>
    </row>
    <row r="87" spans="1:11" x14ac:dyDescent="0.3">
      <c r="A87" s="65" t="s">
        <v>1343</v>
      </c>
      <c r="B87" s="43" t="s">
        <v>1344</v>
      </c>
      <c r="C87" s="130"/>
      <c r="D87" s="419"/>
      <c r="E87" s="419"/>
      <c r="F87" s="130"/>
      <c r="G87" s="130"/>
      <c r="H87" s="684"/>
      <c r="I87" s="505"/>
      <c r="J87" s="505"/>
      <c r="K87" s="505"/>
    </row>
    <row r="88" spans="1:11" x14ac:dyDescent="0.3">
      <c r="A88" s="64" t="s">
        <v>1345</v>
      </c>
      <c r="B88" s="42" t="s">
        <v>1346</v>
      </c>
      <c r="C88" s="129"/>
      <c r="D88" s="416"/>
      <c r="E88" s="416"/>
      <c r="F88" s="129"/>
      <c r="G88" s="129"/>
      <c r="H88" s="686"/>
      <c r="I88" s="505"/>
      <c r="J88" s="505"/>
      <c r="K88" s="505"/>
    </row>
    <row r="89" spans="1:11" x14ac:dyDescent="0.3">
      <c r="A89" s="65" t="s">
        <v>1347</v>
      </c>
      <c r="B89" s="43" t="s">
        <v>1348</v>
      </c>
      <c r="C89" s="130"/>
      <c r="D89" s="419"/>
      <c r="E89" s="419"/>
      <c r="F89" s="130"/>
      <c r="G89" s="130"/>
      <c r="H89" s="684"/>
      <c r="I89" s="505"/>
      <c r="J89" s="505"/>
      <c r="K89" s="505"/>
    </row>
    <row r="90" spans="1:11" x14ac:dyDescent="0.3">
      <c r="A90" s="64" t="s">
        <v>1349</v>
      </c>
      <c r="B90" s="42" t="s">
        <v>1350</v>
      </c>
      <c r="C90" s="129"/>
      <c r="D90" s="416"/>
      <c r="E90" s="416"/>
      <c r="F90" s="129"/>
      <c r="G90" s="129"/>
      <c r="H90" s="686"/>
      <c r="I90" s="505"/>
      <c r="J90" s="505"/>
      <c r="K90" s="505"/>
    </row>
    <row r="91" spans="1:11" x14ac:dyDescent="0.3">
      <c r="A91" s="65" t="s">
        <v>1351</v>
      </c>
      <c r="B91" s="43" t="s">
        <v>1352</v>
      </c>
      <c r="C91" s="130"/>
      <c r="D91" s="419"/>
      <c r="E91" s="419"/>
      <c r="F91" s="130"/>
      <c r="G91" s="130"/>
      <c r="H91" s="684"/>
      <c r="I91" s="505"/>
      <c r="J91" s="505"/>
      <c r="K91" s="505"/>
    </row>
    <row r="92" spans="1:11" x14ac:dyDescent="0.3">
      <c r="A92" s="64" t="s">
        <v>1353</v>
      </c>
      <c r="B92" s="42" t="s">
        <v>1354</v>
      </c>
      <c r="C92" s="129"/>
      <c r="D92" s="416"/>
      <c r="E92" s="416"/>
      <c r="F92" s="129"/>
      <c r="G92" s="129"/>
      <c r="H92" s="686"/>
      <c r="I92" s="505"/>
      <c r="J92" s="505"/>
      <c r="K92" s="505"/>
    </row>
    <row r="93" spans="1:11" x14ac:dyDescent="0.3">
      <c r="A93" s="65" t="s">
        <v>1355</v>
      </c>
      <c r="B93" s="43" t="s">
        <v>1356</v>
      </c>
      <c r="C93" s="130"/>
      <c r="D93" s="419"/>
      <c r="E93" s="419"/>
      <c r="F93" s="130"/>
      <c r="G93" s="130"/>
      <c r="H93" s="684"/>
      <c r="I93" s="505"/>
      <c r="J93" s="505"/>
      <c r="K93" s="505"/>
    </row>
    <row r="94" spans="1:11" ht="15.75" customHeight="1" x14ac:dyDescent="0.3">
      <c r="A94" s="61" t="s">
        <v>1064</v>
      </c>
      <c r="B94" s="37" t="s">
        <v>1357</v>
      </c>
      <c r="C94" s="131"/>
      <c r="D94" s="421"/>
      <c r="E94" s="421"/>
      <c r="F94" s="131"/>
      <c r="G94" s="47"/>
      <c r="H94" s="692"/>
      <c r="I94" s="505"/>
      <c r="J94" s="505"/>
      <c r="K94" s="505"/>
    </row>
    <row r="95" spans="1:11" x14ac:dyDescent="0.3">
      <c r="A95" s="65" t="s">
        <v>1358</v>
      </c>
      <c r="B95" s="43" t="s">
        <v>1359</v>
      </c>
      <c r="C95" s="130"/>
      <c r="D95" s="419"/>
      <c r="E95" s="419"/>
      <c r="F95" s="130"/>
      <c r="G95" s="130"/>
      <c r="H95" s="684"/>
      <c r="I95" s="505"/>
      <c r="J95" s="505"/>
      <c r="K95" s="505"/>
    </row>
    <row r="96" spans="1:11" x14ac:dyDescent="0.3">
      <c r="A96" s="64" t="s">
        <v>1360</v>
      </c>
      <c r="B96" s="42" t="s">
        <v>1361</v>
      </c>
      <c r="C96" s="129"/>
      <c r="D96" s="416"/>
      <c r="E96" s="416"/>
      <c r="F96" s="129"/>
      <c r="G96" s="129"/>
      <c r="H96" s="686"/>
      <c r="I96" s="505"/>
      <c r="J96" s="505"/>
      <c r="K96" s="505"/>
    </row>
    <row r="97" spans="1:11" x14ac:dyDescent="0.3">
      <c r="A97" s="65" t="s">
        <v>1362</v>
      </c>
      <c r="B97" s="43" t="s">
        <v>1363</v>
      </c>
      <c r="C97" s="130"/>
      <c r="D97" s="419"/>
      <c r="E97" s="419"/>
      <c r="F97" s="130"/>
      <c r="G97" s="130"/>
      <c r="H97" s="684"/>
      <c r="I97" s="505"/>
      <c r="J97" s="505"/>
      <c r="K97" s="505"/>
    </row>
    <row r="98" spans="1:11" x14ac:dyDescent="0.3">
      <c r="A98" s="64" t="s">
        <v>1364</v>
      </c>
      <c r="B98" s="42" t="s">
        <v>1365</v>
      </c>
      <c r="C98" s="129"/>
      <c r="D98" s="416"/>
      <c r="E98" s="416"/>
      <c r="F98" s="129"/>
      <c r="G98" s="129"/>
      <c r="H98" s="686"/>
      <c r="I98" s="505"/>
      <c r="J98" s="505"/>
      <c r="K98" s="505"/>
    </row>
    <row r="99" spans="1:11" x14ac:dyDescent="0.3">
      <c r="A99" s="65" t="s">
        <v>1366</v>
      </c>
      <c r="B99" s="43" t="s">
        <v>1367</v>
      </c>
      <c r="C99" s="130"/>
      <c r="D99" s="419"/>
      <c r="E99" s="419"/>
      <c r="F99" s="130"/>
      <c r="G99" s="130"/>
      <c r="H99" s="684"/>
      <c r="I99" s="505"/>
      <c r="J99" s="505"/>
      <c r="K99" s="505"/>
    </row>
    <row r="100" spans="1:11" ht="15.75" customHeight="1" x14ac:dyDescent="0.3">
      <c r="A100" s="61" t="s">
        <v>1070</v>
      </c>
      <c r="B100" s="37" t="s">
        <v>1368</v>
      </c>
      <c r="C100" s="131"/>
      <c r="D100" s="421"/>
      <c r="E100" s="421"/>
      <c r="F100" s="131"/>
      <c r="G100" s="47"/>
      <c r="H100" s="692"/>
      <c r="I100" s="505"/>
      <c r="J100" s="505"/>
      <c r="K100" s="505"/>
    </row>
    <row r="101" spans="1:11" x14ac:dyDescent="0.3">
      <c r="A101" s="65" t="s">
        <v>1369</v>
      </c>
      <c r="B101" s="43" t="s">
        <v>1370</v>
      </c>
      <c r="C101" s="130"/>
      <c r="D101" s="419"/>
      <c r="E101" s="419"/>
      <c r="F101" s="130"/>
      <c r="G101" s="130"/>
      <c r="H101" s="684"/>
      <c r="I101" s="505"/>
      <c r="J101" s="505"/>
      <c r="K101" s="505"/>
    </row>
    <row r="102" spans="1:11" x14ac:dyDescent="0.3">
      <c r="A102" s="64" t="s">
        <v>1371</v>
      </c>
      <c r="B102" s="42" t="s">
        <v>1372</v>
      </c>
      <c r="C102" s="129"/>
      <c r="D102" s="416"/>
      <c r="E102" s="416"/>
      <c r="F102" s="129"/>
      <c r="G102" s="129"/>
      <c r="H102" s="686"/>
      <c r="I102" s="505"/>
      <c r="J102" s="505"/>
      <c r="K102" s="505"/>
    </row>
    <row r="103" spans="1:11" x14ac:dyDescent="0.3">
      <c r="A103" s="65" t="s">
        <v>1373</v>
      </c>
      <c r="B103" s="43" t="s">
        <v>1374</v>
      </c>
      <c r="C103" s="130"/>
      <c r="D103" s="419"/>
      <c r="E103" s="419"/>
      <c r="F103" s="130"/>
      <c r="G103" s="130"/>
      <c r="H103" s="684"/>
      <c r="I103" s="505"/>
      <c r="J103" s="505"/>
      <c r="K103" s="505"/>
    </row>
    <row r="104" spans="1:11" x14ac:dyDescent="0.3">
      <c r="A104" s="64" t="s">
        <v>1375</v>
      </c>
      <c r="B104" s="42" t="s">
        <v>1376</v>
      </c>
      <c r="C104" s="129"/>
      <c r="D104" s="416"/>
      <c r="E104" s="416"/>
      <c r="F104" s="129"/>
      <c r="G104" s="129"/>
      <c r="H104" s="686"/>
      <c r="I104" s="505"/>
      <c r="J104" s="505"/>
      <c r="K104" s="505"/>
    </row>
    <row r="105" spans="1:11" x14ac:dyDescent="0.3">
      <c r="A105" s="65" t="s">
        <v>1377</v>
      </c>
      <c r="B105" s="43" t="s">
        <v>1378</v>
      </c>
      <c r="C105" s="130"/>
      <c r="D105" s="419"/>
      <c r="E105" s="419"/>
      <c r="F105" s="130"/>
      <c r="G105" s="130"/>
      <c r="H105" s="684"/>
      <c r="I105" s="505"/>
      <c r="J105" s="505"/>
      <c r="K105" s="505"/>
    </row>
    <row r="106" spans="1:11" ht="15.75" customHeight="1" x14ac:dyDescent="0.3">
      <c r="A106" s="61" t="s">
        <v>1080</v>
      </c>
      <c r="B106" s="37" t="s">
        <v>1379</v>
      </c>
      <c r="C106" s="131"/>
      <c r="D106" s="421"/>
      <c r="E106" s="421"/>
      <c r="F106" s="131"/>
      <c r="G106" s="47"/>
      <c r="H106" s="692"/>
      <c r="I106" s="505"/>
      <c r="J106" s="505"/>
      <c r="K106" s="505"/>
    </row>
    <row r="107" spans="1:11" x14ac:dyDescent="0.3">
      <c r="A107" s="65" t="s">
        <v>1380</v>
      </c>
      <c r="B107" s="43" t="s">
        <v>1381</v>
      </c>
      <c r="C107" s="130"/>
      <c r="D107" s="419"/>
      <c r="E107" s="419"/>
      <c r="F107" s="130"/>
      <c r="G107" s="130"/>
      <c r="H107" s="684"/>
      <c r="I107" s="505"/>
      <c r="J107" s="505"/>
      <c r="K107" s="505"/>
    </row>
    <row r="108" spans="1:11" x14ac:dyDescent="0.3">
      <c r="A108" s="64" t="s">
        <v>1382</v>
      </c>
      <c r="B108" s="42" t="s">
        <v>1383</v>
      </c>
      <c r="C108" s="129"/>
      <c r="D108" s="416"/>
      <c r="E108" s="416"/>
      <c r="F108" s="129"/>
      <c r="G108" s="129"/>
      <c r="H108" s="686"/>
      <c r="I108" s="505"/>
      <c r="J108" s="505"/>
      <c r="K108" s="505"/>
    </row>
    <row r="109" spans="1:11" x14ac:dyDescent="0.3">
      <c r="A109" s="65" t="s">
        <v>1384</v>
      </c>
      <c r="B109" s="43" t="s">
        <v>1385</v>
      </c>
      <c r="C109" s="130"/>
      <c r="D109" s="419"/>
      <c r="E109" s="419"/>
      <c r="F109" s="130"/>
      <c r="G109" s="130"/>
      <c r="H109" s="684"/>
      <c r="I109" s="505"/>
      <c r="J109" s="505"/>
      <c r="K109" s="505"/>
    </row>
    <row r="110" spans="1:11" x14ac:dyDescent="0.3">
      <c r="A110" s="64" t="s">
        <v>1386</v>
      </c>
      <c r="B110" s="42" t="s">
        <v>1387</v>
      </c>
      <c r="C110" s="129"/>
      <c r="D110" s="416"/>
      <c r="E110" s="416"/>
      <c r="F110" s="129"/>
      <c r="G110" s="129"/>
      <c r="H110" s="686"/>
      <c r="I110" s="505"/>
      <c r="J110" s="505"/>
      <c r="K110" s="505"/>
    </row>
    <row r="111" spans="1:11" x14ac:dyDescent="0.3">
      <c r="A111" s="65" t="s">
        <v>1388</v>
      </c>
      <c r="B111" s="43" t="s">
        <v>1389</v>
      </c>
      <c r="C111" s="130"/>
      <c r="D111" s="419"/>
      <c r="E111" s="419"/>
      <c r="F111" s="130"/>
      <c r="G111" s="130"/>
      <c r="H111" s="684"/>
      <c r="I111" s="505"/>
      <c r="J111" s="505"/>
      <c r="K111" s="505"/>
    </row>
    <row r="112" spans="1:11" ht="15.75" customHeight="1" x14ac:dyDescent="0.3">
      <c r="A112" s="61" t="s">
        <v>1087</v>
      </c>
      <c r="B112" s="37" t="s">
        <v>1390</v>
      </c>
      <c r="C112" s="131"/>
      <c r="D112" s="421"/>
      <c r="E112" s="421"/>
      <c r="F112" s="131"/>
      <c r="G112" s="47"/>
      <c r="H112" s="692"/>
      <c r="I112" s="505"/>
      <c r="J112" s="505"/>
      <c r="K112" s="505"/>
    </row>
    <row r="113" spans="1:11" x14ac:dyDescent="0.3">
      <c r="A113" s="65" t="s">
        <v>1391</v>
      </c>
      <c r="B113" s="43" t="s">
        <v>1392</v>
      </c>
      <c r="C113" s="130"/>
      <c r="D113" s="419"/>
      <c r="E113" s="419"/>
      <c r="F113" s="130"/>
      <c r="G113" s="130"/>
      <c r="H113" s="684"/>
      <c r="I113" s="505"/>
      <c r="J113" s="505"/>
      <c r="K113" s="505"/>
    </row>
    <row r="114" spans="1:11" x14ac:dyDescent="0.3">
      <c r="A114" s="64" t="s">
        <v>1393</v>
      </c>
      <c r="B114" s="42" t="s">
        <v>1394</v>
      </c>
      <c r="C114" s="129"/>
      <c r="D114" s="416"/>
      <c r="E114" s="416"/>
      <c r="F114" s="129"/>
      <c r="G114" s="129"/>
      <c r="H114" s="686"/>
      <c r="I114" s="505"/>
      <c r="J114" s="505"/>
      <c r="K114" s="505"/>
    </row>
    <row r="115" spans="1:11" x14ac:dyDescent="0.3">
      <c r="A115" s="65" t="s">
        <v>1395</v>
      </c>
      <c r="B115" s="43" t="s">
        <v>1396</v>
      </c>
      <c r="C115" s="130"/>
      <c r="D115" s="419"/>
      <c r="E115" s="419"/>
      <c r="F115" s="130"/>
      <c r="G115" s="130"/>
      <c r="H115" s="684"/>
      <c r="I115" s="505"/>
      <c r="J115" s="505"/>
      <c r="K115" s="505"/>
    </row>
    <row r="116" spans="1:11" x14ac:dyDescent="0.3">
      <c r="A116" s="64" t="s">
        <v>1397</v>
      </c>
      <c r="B116" s="42" t="s">
        <v>1398</v>
      </c>
      <c r="C116" s="129"/>
      <c r="D116" s="416"/>
      <c r="E116" s="416"/>
      <c r="F116" s="129"/>
      <c r="G116" s="129"/>
      <c r="H116" s="686"/>
      <c r="I116" s="505"/>
      <c r="J116" s="505"/>
      <c r="K116" s="505"/>
    </row>
    <row r="117" spans="1:11" x14ac:dyDescent="0.3">
      <c r="A117" s="65" t="s">
        <v>1399</v>
      </c>
      <c r="B117" s="43" t="s">
        <v>1400</v>
      </c>
      <c r="C117" s="130"/>
      <c r="D117" s="419"/>
      <c r="E117" s="419"/>
      <c r="F117" s="130"/>
      <c r="G117" s="130"/>
      <c r="H117" s="684"/>
      <c r="I117" s="505"/>
      <c r="J117" s="505"/>
      <c r="K117" s="505"/>
    </row>
    <row r="118" spans="1:11" x14ac:dyDescent="0.3">
      <c r="A118" s="64" t="s">
        <v>1401</v>
      </c>
      <c r="B118" s="42" t="s">
        <v>1402</v>
      </c>
      <c r="C118" s="129"/>
      <c r="D118" s="416"/>
      <c r="E118" s="416"/>
      <c r="F118" s="129"/>
      <c r="G118" s="129"/>
      <c r="H118" s="686"/>
      <c r="I118" s="505"/>
      <c r="J118" s="505"/>
      <c r="K118" s="505"/>
    </row>
    <row r="119" spans="1:11" ht="15.75" customHeight="1" x14ac:dyDescent="0.3">
      <c r="A119" s="61" t="s">
        <v>1096</v>
      </c>
      <c r="B119" s="37" t="s">
        <v>1403</v>
      </c>
      <c r="C119" s="131"/>
      <c r="D119" s="421"/>
      <c r="E119" s="421"/>
      <c r="F119" s="131"/>
      <c r="G119" s="47"/>
      <c r="H119" s="692"/>
      <c r="I119" s="505"/>
      <c r="J119" s="505"/>
      <c r="K119" s="505"/>
    </row>
    <row r="120" spans="1:11" x14ac:dyDescent="0.3">
      <c r="A120" s="63" t="s">
        <v>1404</v>
      </c>
      <c r="B120" s="41" t="s">
        <v>1405</v>
      </c>
      <c r="C120" s="128"/>
      <c r="D120" s="415"/>
      <c r="E120" s="415"/>
      <c r="F120" s="128"/>
      <c r="G120" s="128"/>
      <c r="H120" s="691"/>
      <c r="I120" s="505"/>
      <c r="J120" s="505"/>
      <c r="K120" s="505"/>
    </row>
    <row r="121" spans="1:11" x14ac:dyDescent="0.3">
      <c r="A121" s="65" t="s">
        <v>1406</v>
      </c>
      <c r="B121" s="43" t="s">
        <v>1407</v>
      </c>
      <c r="C121" s="130"/>
      <c r="D121" s="419"/>
      <c r="E121" s="419"/>
      <c r="F121" s="130"/>
      <c r="G121" s="130"/>
      <c r="H121" s="684"/>
      <c r="I121" s="505"/>
      <c r="J121" s="505"/>
      <c r="K121" s="505"/>
    </row>
    <row r="122" spans="1:11" x14ac:dyDescent="0.3">
      <c r="A122" s="63" t="s">
        <v>1408</v>
      </c>
      <c r="B122" s="41" t="s">
        <v>1409</v>
      </c>
      <c r="C122" s="128"/>
      <c r="D122" s="415"/>
      <c r="E122" s="415"/>
      <c r="F122" s="128"/>
      <c r="G122" s="128"/>
      <c r="H122" s="691"/>
      <c r="I122" s="505"/>
      <c r="J122" s="505"/>
      <c r="K122" s="505"/>
    </row>
    <row r="123" spans="1:11" ht="15.75" customHeight="1" x14ac:dyDescent="0.3">
      <c r="A123" s="61" t="s">
        <v>1102</v>
      </c>
      <c r="B123" s="37" t="s">
        <v>1410</v>
      </c>
      <c r="C123" s="131"/>
      <c r="D123" s="421"/>
      <c r="E123" s="421"/>
      <c r="F123" s="131"/>
      <c r="G123" s="47"/>
      <c r="H123" s="692"/>
      <c r="I123" s="505"/>
      <c r="J123" s="505"/>
      <c r="K123" s="505"/>
    </row>
    <row r="124" spans="1:11" x14ac:dyDescent="0.3">
      <c r="A124" s="160" t="s">
        <v>1411</v>
      </c>
      <c r="B124" s="161" t="s">
        <v>1412</v>
      </c>
      <c r="C124" s="162"/>
      <c r="D124" s="422"/>
      <c r="E124" s="422"/>
      <c r="F124" s="162"/>
      <c r="G124" s="162"/>
      <c r="H124" s="691"/>
      <c r="I124" s="505"/>
      <c r="J124" s="505"/>
      <c r="K124" s="505"/>
    </row>
    <row r="125" spans="1:11" x14ac:dyDescent="0.3">
      <c r="A125" s="163" t="s">
        <v>1413</v>
      </c>
      <c r="B125" s="164" t="s">
        <v>1414</v>
      </c>
      <c r="C125" s="165"/>
      <c r="D125" s="423"/>
      <c r="E125" s="423"/>
      <c r="F125" s="165"/>
      <c r="G125" s="165"/>
      <c r="H125" s="687"/>
      <c r="I125" s="688"/>
      <c r="J125" s="688"/>
      <c r="K125" s="584"/>
    </row>
    <row r="126" spans="1:11" x14ac:dyDescent="0.3">
      <c r="A126" s="166" t="s">
        <v>1415</v>
      </c>
      <c r="B126" s="42" t="s">
        <v>1416</v>
      </c>
      <c r="C126" s="129"/>
      <c r="D126" s="416"/>
      <c r="E126" s="416"/>
      <c r="F126" s="129"/>
      <c r="G126" s="129"/>
      <c r="H126" s="709"/>
      <c r="I126" s="505"/>
      <c r="J126" s="505"/>
      <c r="K126" s="690"/>
    </row>
    <row r="127" spans="1:11" x14ac:dyDescent="0.3">
      <c r="A127" s="167" t="s">
        <v>1417</v>
      </c>
      <c r="B127" s="41" t="s">
        <v>1418</v>
      </c>
      <c r="C127" s="128"/>
      <c r="D127" s="415"/>
      <c r="E127" s="415"/>
      <c r="F127" s="128"/>
      <c r="G127" s="128"/>
      <c r="H127" s="689"/>
      <c r="I127" s="505"/>
      <c r="J127" s="505"/>
      <c r="K127" s="690"/>
    </row>
    <row r="128" spans="1:11" x14ac:dyDescent="0.3">
      <c r="A128" s="166" t="s">
        <v>1419</v>
      </c>
      <c r="B128" s="42" t="s">
        <v>1420</v>
      </c>
      <c r="C128" s="129"/>
      <c r="D128" s="416"/>
      <c r="E128" s="416"/>
      <c r="F128" s="129"/>
      <c r="G128" s="129"/>
      <c r="H128" s="709"/>
      <c r="I128" s="505"/>
      <c r="J128" s="505"/>
      <c r="K128" s="690"/>
    </row>
    <row r="129" spans="1:11" x14ac:dyDescent="0.3">
      <c r="A129" s="167" t="s">
        <v>1421</v>
      </c>
      <c r="B129" s="41" t="s">
        <v>1422</v>
      </c>
      <c r="C129" s="128"/>
      <c r="D129" s="415"/>
      <c r="E129" s="415"/>
      <c r="F129" s="128"/>
      <c r="G129" s="128"/>
      <c r="H129" s="689"/>
      <c r="I129" s="505"/>
      <c r="J129" s="505"/>
      <c r="K129" s="690"/>
    </row>
    <row r="130" spans="1:11" ht="15.75" customHeight="1" x14ac:dyDescent="0.3">
      <c r="A130" s="168" t="s">
        <v>1115</v>
      </c>
      <c r="B130" s="37" t="s">
        <v>1423</v>
      </c>
      <c r="C130" s="131"/>
      <c r="D130" s="421"/>
      <c r="E130" s="421"/>
      <c r="F130" s="131"/>
      <c r="G130" s="47"/>
      <c r="H130" s="708"/>
      <c r="I130" s="505"/>
      <c r="J130" s="505"/>
      <c r="K130" s="690"/>
    </row>
    <row r="131" spans="1:11" x14ac:dyDescent="0.3">
      <c r="A131" s="167" t="s">
        <v>1424</v>
      </c>
      <c r="B131" s="41" t="s">
        <v>1425</v>
      </c>
      <c r="C131" s="128"/>
      <c r="D131" s="415"/>
      <c r="E131" s="415"/>
      <c r="F131" s="128"/>
      <c r="G131" s="128"/>
      <c r="H131" s="689"/>
      <c r="I131" s="505"/>
      <c r="J131" s="505"/>
      <c r="K131" s="690"/>
    </row>
    <row r="132" spans="1:11" x14ac:dyDescent="0.3">
      <c r="A132" s="166" t="s">
        <v>1426</v>
      </c>
      <c r="B132" s="42" t="s">
        <v>1427</v>
      </c>
      <c r="C132" s="129"/>
      <c r="D132" s="416"/>
      <c r="E132" s="416"/>
      <c r="F132" s="129"/>
      <c r="G132" s="129"/>
      <c r="H132" s="709"/>
      <c r="I132" s="505"/>
      <c r="J132" s="505"/>
      <c r="K132" s="690"/>
    </row>
    <row r="133" spans="1:11" x14ac:dyDescent="0.3">
      <c r="A133" s="169" t="s">
        <v>1428</v>
      </c>
      <c r="B133" s="43" t="s">
        <v>1429</v>
      </c>
      <c r="C133" s="130"/>
      <c r="D133" s="419"/>
      <c r="E133" s="419"/>
      <c r="F133" s="130"/>
      <c r="G133" s="130"/>
      <c r="H133" s="707"/>
      <c r="I133" s="505"/>
      <c r="J133" s="505"/>
      <c r="K133" s="690"/>
    </row>
    <row r="134" spans="1:11" x14ac:dyDescent="0.3">
      <c r="A134" s="167" t="s">
        <v>1430</v>
      </c>
      <c r="B134" s="41" t="s">
        <v>1431</v>
      </c>
      <c r="C134" s="128"/>
      <c r="D134" s="415"/>
      <c r="E134" s="415"/>
      <c r="F134" s="128"/>
      <c r="G134" s="128"/>
      <c r="H134" s="689"/>
      <c r="I134" s="505"/>
      <c r="J134" s="505"/>
      <c r="K134" s="690"/>
    </row>
    <row r="135" spans="1:11" x14ac:dyDescent="0.3">
      <c r="A135" s="170" t="s">
        <v>1432</v>
      </c>
      <c r="B135" s="171" t="s">
        <v>1433</v>
      </c>
      <c r="C135" s="172"/>
      <c r="D135" s="424"/>
      <c r="E135" s="424"/>
      <c r="F135" s="172"/>
      <c r="G135" s="172"/>
      <c r="H135" s="685"/>
      <c r="I135" s="675"/>
      <c r="J135" s="675"/>
      <c r="K135" s="606"/>
    </row>
    <row r="136" spans="1:11" x14ac:dyDescent="0.3">
      <c r="A136" s="233" t="s">
        <v>43</v>
      </c>
      <c r="K136" s="1140" t="str">
        <f>J6</f>
        <v>RYR-CR-001</v>
      </c>
    </row>
    <row r="142" spans="1:11" x14ac:dyDescent="0.3">
      <c r="K142" s="159"/>
    </row>
  </sheetData>
  <mergeCells count="141">
    <mergeCell ref="B1:B7"/>
    <mergeCell ref="H131:K131"/>
    <mergeCell ref="H27:K27"/>
    <mergeCell ref="C9:H9"/>
    <mergeCell ref="H101:K101"/>
    <mergeCell ref="H124:K124"/>
    <mergeCell ref="H24:K24"/>
    <mergeCell ref="H76:K76"/>
    <mergeCell ref="C1:K3"/>
    <mergeCell ref="H33:K33"/>
    <mergeCell ref="A8:B9"/>
    <mergeCell ref="H42:K42"/>
    <mergeCell ref="J9:K9"/>
    <mergeCell ref="C6:H7"/>
    <mergeCell ref="H126:K126"/>
    <mergeCell ref="H26:K26"/>
    <mergeCell ref="H82:K82"/>
    <mergeCell ref="H53:K53"/>
    <mergeCell ref="H35:K35"/>
    <mergeCell ref="H67:K67"/>
    <mergeCell ref="H103:K103"/>
    <mergeCell ref="H55:K55"/>
    <mergeCell ref="H113:K113"/>
    <mergeCell ref="H118:K118"/>
    <mergeCell ref="H129:K129"/>
    <mergeCell ref="H89:K89"/>
    <mergeCell ref="H52:K52"/>
    <mergeCell ref="H108:K108"/>
    <mergeCell ref="H79:K79"/>
    <mergeCell ref="H61:K61"/>
    <mergeCell ref="B12:G12"/>
    <mergeCell ref="H45:K45"/>
    <mergeCell ref="H72:K72"/>
    <mergeCell ref="H128:K128"/>
    <mergeCell ref="H81:K81"/>
    <mergeCell ref="H37:K37"/>
    <mergeCell ref="H96:K96"/>
    <mergeCell ref="H65:K65"/>
    <mergeCell ref="H47:K47"/>
    <mergeCell ref="H105:K105"/>
    <mergeCell ref="H87:K87"/>
    <mergeCell ref="I12:K12"/>
    <mergeCell ref="H62:K62"/>
    <mergeCell ref="B13:G13"/>
    <mergeCell ref="H15:K15"/>
    <mergeCell ref="H120:K120"/>
    <mergeCell ref="H117:K117"/>
    <mergeCell ref="H49:K49"/>
    <mergeCell ref="H133:K133"/>
    <mergeCell ref="H85:K85"/>
    <mergeCell ref="H36:K36"/>
    <mergeCell ref="H119:K119"/>
    <mergeCell ref="H94:K94"/>
    <mergeCell ref="H17:K17"/>
    <mergeCell ref="H69:K69"/>
    <mergeCell ref="H109:K109"/>
    <mergeCell ref="H130:K130"/>
    <mergeCell ref="H123:K123"/>
    <mergeCell ref="H132:K132"/>
    <mergeCell ref="H71:K71"/>
    <mergeCell ref="H23:K23"/>
    <mergeCell ref="H107:K107"/>
    <mergeCell ref="H18:K18"/>
    <mergeCell ref="H116:K116"/>
    <mergeCell ref="H91:K91"/>
    <mergeCell ref="H54:K54"/>
    <mergeCell ref="H63:K63"/>
    <mergeCell ref="H41:K41"/>
    <mergeCell ref="H93:K93"/>
    <mergeCell ref="H50:K50"/>
    <mergeCell ref="H95:K95"/>
    <mergeCell ref="H115:K115"/>
    <mergeCell ref="A10:K10"/>
    <mergeCell ref="H19:K19"/>
    <mergeCell ref="H75:K75"/>
    <mergeCell ref="B11:G11"/>
    <mergeCell ref="H28:K28"/>
    <mergeCell ref="H111:K111"/>
    <mergeCell ref="H80:K80"/>
    <mergeCell ref="H48:K48"/>
    <mergeCell ref="H104:K104"/>
    <mergeCell ref="H14:K14"/>
    <mergeCell ref="H97:K97"/>
    <mergeCell ref="H106:K106"/>
    <mergeCell ref="H32:K32"/>
    <mergeCell ref="H90:K90"/>
    <mergeCell ref="H102:K102"/>
    <mergeCell ref="H56:K56"/>
    <mergeCell ref="H83:K83"/>
    <mergeCell ref="H34:K34"/>
    <mergeCell ref="H25:K25"/>
    <mergeCell ref="H39:K39"/>
    <mergeCell ref="H59:K59"/>
    <mergeCell ref="H88:K88"/>
    <mergeCell ref="H70:K70"/>
    <mergeCell ref="I5:K5"/>
    <mergeCell ref="H38:K38"/>
    <mergeCell ref="C8:H8"/>
    <mergeCell ref="H43:K43"/>
    <mergeCell ref="H122:K122"/>
    <mergeCell ref="H58:K58"/>
    <mergeCell ref="H40:K40"/>
    <mergeCell ref="I13:K13"/>
    <mergeCell ref="H121:K121"/>
    <mergeCell ref="H74:K74"/>
    <mergeCell ref="H68:K68"/>
    <mergeCell ref="H60:K60"/>
    <mergeCell ref="H110:K110"/>
    <mergeCell ref="C5:H5"/>
    <mergeCell ref="H16:K16"/>
    <mergeCell ref="H100:K100"/>
    <mergeCell ref="H57:K57"/>
    <mergeCell ref="H84:K84"/>
    <mergeCell ref="H66:K66"/>
    <mergeCell ref="H22:K22"/>
    <mergeCell ref="H77:K77"/>
    <mergeCell ref="H86:K86"/>
    <mergeCell ref="J8:K8"/>
    <mergeCell ref="H99:K99"/>
    <mergeCell ref="H135:K135"/>
    <mergeCell ref="H92:K92"/>
    <mergeCell ref="H30:K30"/>
    <mergeCell ref="J6:K6"/>
    <mergeCell ref="H20:K20"/>
    <mergeCell ref="H125:K125"/>
    <mergeCell ref="H78:K78"/>
    <mergeCell ref="H134:K134"/>
    <mergeCell ref="H29:K29"/>
    <mergeCell ref="H112:K112"/>
    <mergeCell ref="H44:K44"/>
    <mergeCell ref="H127:K127"/>
    <mergeCell ref="H31:K31"/>
    <mergeCell ref="H114:K114"/>
    <mergeCell ref="J7:K7"/>
    <mergeCell ref="H64:K64"/>
    <mergeCell ref="H46:K46"/>
    <mergeCell ref="H21:K21"/>
    <mergeCell ref="H98:K98"/>
    <mergeCell ref="H73:K73"/>
    <mergeCell ref="H51:K51"/>
    <mergeCell ref="I11:K11"/>
  </mergeCells>
  <pageMargins left="0.29527559055118108" right="0.29527559055118108" top="0.19685039370078741" bottom="0.19685039370078741" header="0.51181102362204722" footer="0.51181102362204722"/>
  <pageSetup paperSize="9" scale="99" orientation="portrait" horizontalDpi="300" verticalDpi="300"/>
  <rowBreaks count="2" manualBreakCount="2">
    <brk id="53" max="9" man="1"/>
    <brk id="99" max="16383" man="1"/>
  </rowBreaks>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9A227"/>
    <pageSetUpPr fitToPage="1"/>
  </sheetPr>
  <dimension ref="A1:M100"/>
  <sheetViews>
    <sheetView showGridLines="0" zoomScale="68" zoomScaleNormal="68" workbookViewId="0">
      <selection activeCell="P15" sqref="P15"/>
    </sheetView>
  </sheetViews>
  <sheetFormatPr baseColWidth="10" defaultColWidth="8.88671875" defaultRowHeight="14.4" x14ac:dyDescent="0.3"/>
  <cols>
    <col min="1" max="1" width="4" style="313" customWidth="1"/>
    <col min="2" max="2" width="27" style="313" customWidth="1"/>
    <col min="3" max="4" width="10" style="313" customWidth="1"/>
    <col min="5" max="5" width="11.5546875" style="313" customWidth="1"/>
    <col min="6" max="6" width="12" style="313" customWidth="1"/>
    <col min="7" max="7" width="10" style="313" customWidth="1"/>
    <col min="8" max="8" width="15" style="313" customWidth="1"/>
    <col min="9" max="9" width="10" style="313" customWidth="1"/>
    <col min="10" max="10" width="22" style="313" customWidth="1"/>
    <col min="11" max="13" width="11" style="313" customWidth="1"/>
    <col min="14" max="15" width="8.88671875" style="313" customWidth="1"/>
    <col min="16" max="16384" width="8.88671875" style="313"/>
  </cols>
  <sheetData>
    <row r="1" spans="1:13" ht="18" customHeight="1" x14ac:dyDescent="0.3">
      <c r="A1" s="789"/>
      <c r="B1" s="723"/>
      <c r="C1" s="728"/>
      <c r="D1" s="719" t="s">
        <v>1434</v>
      </c>
      <c r="E1" s="658"/>
      <c r="F1" s="658"/>
      <c r="G1" s="658"/>
      <c r="H1" s="658"/>
      <c r="I1" s="658"/>
      <c r="J1" s="658"/>
      <c r="K1" s="658"/>
      <c r="L1" s="658"/>
      <c r="M1" s="521"/>
    </row>
    <row r="2" spans="1:13" ht="18" customHeight="1" x14ac:dyDescent="0.3">
      <c r="A2" s="743"/>
      <c r="B2" s="721"/>
      <c r="C2" s="519"/>
      <c r="D2" s="720"/>
      <c r="E2" s="721"/>
      <c r="F2" s="721"/>
      <c r="G2" s="721"/>
      <c r="H2" s="721"/>
      <c r="I2" s="721"/>
      <c r="J2" s="721"/>
      <c r="K2" s="721"/>
      <c r="L2" s="721"/>
      <c r="M2" s="519"/>
    </row>
    <row r="3" spans="1:13" ht="18" customHeight="1" x14ac:dyDescent="0.3">
      <c r="A3" s="743"/>
      <c r="B3" s="721"/>
      <c r="C3" s="519"/>
      <c r="D3" s="720"/>
      <c r="E3" s="721"/>
      <c r="F3" s="721"/>
      <c r="G3" s="721"/>
      <c r="H3" s="721"/>
      <c r="I3" s="721"/>
      <c r="J3" s="721"/>
      <c r="K3" s="721"/>
      <c r="L3" s="721"/>
      <c r="M3" s="519"/>
    </row>
    <row r="4" spans="1:13" ht="4.95" customHeight="1" x14ac:dyDescent="0.4">
      <c r="A4" s="743"/>
      <c r="B4" s="721"/>
      <c r="C4" s="519"/>
      <c r="D4" s="135"/>
      <c r="E4" s="136"/>
      <c r="F4" s="136"/>
      <c r="G4" s="136"/>
      <c r="H4" s="136"/>
      <c r="I4" s="136"/>
      <c r="J4" s="136"/>
      <c r="K4" s="136"/>
      <c r="L4" s="136"/>
      <c r="M4" s="137"/>
    </row>
    <row r="5" spans="1:13" ht="18" customHeight="1" x14ac:dyDescent="0.3">
      <c r="A5" s="743"/>
      <c r="B5" s="721"/>
      <c r="C5" s="519"/>
      <c r="D5" s="791" t="s">
        <v>1435</v>
      </c>
      <c r="E5" s="721"/>
      <c r="F5" s="721"/>
      <c r="G5" s="721"/>
      <c r="H5" s="721"/>
      <c r="I5" s="721"/>
      <c r="J5" s="721"/>
      <c r="K5" s="314" t="s">
        <v>2</v>
      </c>
      <c r="L5" s="779" t="s">
        <v>1436</v>
      </c>
      <c r="M5" s="726"/>
    </row>
    <row r="6" spans="1:13" ht="18" customHeight="1" x14ac:dyDescent="0.3">
      <c r="A6" s="743"/>
      <c r="B6" s="721"/>
      <c r="C6" s="519"/>
      <c r="D6" s="720"/>
      <c r="E6" s="721"/>
      <c r="F6" s="721"/>
      <c r="G6" s="721"/>
      <c r="H6" s="721"/>
      <c r="I6" s="721"/>
      <c r="J6" s="721"/>
      <c r="K6" s="314" t="s">
        <v>9</v>
      </c>
      <c r="L6" s="779">
        <v>1</v>
      </c>
      <c r="M6" s="726"/>
    </row>
    <row r="7" spans="1:13" ht="18" customHeight="1" x14ac:dyDescent="0.3">
      <c r="A7" s="743"/>
      <c r="B7" s="721"/>
      <c r="C7" s="519"/>
      <c r="D7" s="800" t="s">
        <v>8</v>
      </c>
      <c r="E7" s="721"/>
      <c r="F7" s="721"/>
      <c r="G7" s="721"/>
      <c r="H7" s="721"/>
      <c r="I7" s="721"/>
      <c r="J7" s="721"/>
      <c r="K7" s="314" t="s">
        <v>10</v>
      </c>
      <c r="L7" s="779" t="s">
        <v>11</v>
      </c>
      <c r="M7" s="726"/>
    </row>
    <row r="8" spans="1:13" ht="18" customHeight="1" x14ac:dyDescent="0.3">
      <c r="A8" s="790"/>
      <c r="B8" s="565"/>
      <c r="C8" s="703"/>
      <c r="D8" s="133"/>
      <c r="E8" s="134"/>
      <c r="F8" s="134"/>
      <c r="G8" s="134"/>
      <c r="H8" s="134"/>
      <c r="I8" s="134"/>
      <c r="J8" s="134"/>
      <c r="K8" s="99" t="s">
        <v>12</v>
      </c>
      <c r="L8" s="797" t="s">
        <v>13</v>
      </c>
      <c r="M8" s="798"/>
    </row>
    <row r="9" spans="1:13" ht="19.5" customHeight="1" x14ac:dyDescent="0.3">
      <c r="A9" s="795" t="s">
        <v>1437</v>
      </c>
      <c r="B9" s="658"/>
      <c r="C9" s="658"/>
      <c r="D9" s="658"/>
      <c r="E9" s="658"/>
      <c r="F9" s="658"/>
      <c r="G9" s="658"/>
      <c r="H9" s="658"/>
      <c r="I9" s="658"/>
      <c r="J9" s="658"/>
      <c r="K9" s="658"/>
      <c r="L9" s="658"/>
      <c r="M9" s="796"/>
    </row>
    <row r="10" spans="1:13" ht="18" customHeight="1" x14ac:dyDescent="0.3">
      <c r="A10" s="760" t="s">
        <v>1438</v>
      </c>
      <c r="B10" s="725"/>
      <c r="C10" s="794"/>
      <c r="D10" s="721"/>
      <c r="E10" s="721"/>
      <c r="F10" s="721"/>
      <c r="G10" s="721"/>
      <c r="H10" s="793" t="s">
        <v>1439</v>
      </c>
      <c r="I10" s="725"/>
      <c r="J10" s="33"/>
      <c r="K10" s="793" t="s">
        <v>10</v>
      </c>
      <c r="L10" s="725"/>
      <c r="M10" s="73"/>
    </row>
    <row r="11" spans="1:13" ht="18" customHeight="1" x14ac:dyDescent="0.3">
      <c r="A11" s="760" t="s">
        <v>1440</v>
      </c>
      <c r="B11" s="725"/>
      <c r="C11" s="799"/>
      <c r="D11" s="772"/>
      <c r="E11" s="772"/>
      <c r="F11" s="772"/>
      <c r="G11" s="772"/>
      <c r="H11" s="784" t="s">
        <v>19</v>
      </c>
      <c r="I11" s="739"/>
      <c r="J11" s="34"/>
      <c r="K11" s="793" t="s">
        <v>1441</v>
      </c>
      <c r="L11" s="725"/>
      <c r="M11" s="73"/>
    </row>
    <row r="12" spans="1:13" ht="30" customHeight="1" x14ac:dyDescent="0.3">
      <c r="A12" s="760" t="s">
        <v>1442</v>
      </c>
      <c r="B12" s="725"/>
      <c r="C12" s="766" t="s">
        <v>1443</v>
      </c>
      <c r="D12" s="725"/>
      <c r="E12" s="314" t="s">
        <v>94</v>
      </c>
      <c r="F12" s="775" t="s">
        <v>3</v>
      </c>
      <c r="G12" s="776"/>
      <c r="H12" s="788" t="s">
        <v>22</v>
      </c>
      <c r="I12" s="739"/>
      <c r="J12" s="765"/>
      <c r="K12" s="739"/>
      <c r="L12" s="739"/>
      <c r="M12" s="740"/>
    </row>
    <row r="13" spans="1:13" ht="18" customHeight="1" x14ac:dyDescent="0.3">
      <c r="A13" s="74"/>
      <c r="M13" s="75"/>
    </row>
    <row r="14" spans="1:13" ht="19.5" customHeight="1" thickBot="1" x14ac:dyDescent="0.35">
      <c r="A14" s="758" t="s">
        <v>1444</v>
      </c>
      <c r="B14" s="721"/>
      <c r="C14" s="721"/>
      <c r="D14" s="721"/>
      <c r="E14" s="721"/>
      <c r="F14" s="721"/>
      <c r="G14" s="721"/>
      <c r="H14" s="721"/>
      <c r="I14" s="721"/>
      <c r="J14" s="721"/>
      <c r="K14" s="721"/>
      <c r="L14" s="721"/>
      <c r="M14" s="730"/>
    </row>
    <row r="15" spans="1:13" ht="18" customHeight="1" thickBot="1" x14ac:dyDescent="0.35">
      <c r="A15" s="80" t="s">
        <v>1445</v>
      </c>
      <c r="B15" s="81" t="s">
        <v>1446</v>
      </c>
      <c r="C15" s="81" t="s">
        <v>1447</v>
      </c>
      <c r="D15" s="81" t="s">
        <v>1448</v>
      </c>
      <c r="E15" s="81" t="s">
        <v>1449</v>
      </c>
      <c r="F15" s="81" t="s">
        <v>1450</v>
      </c>
      <c r="G15" s="81" t="s">
        <v>1451</v>
      </c>
      <c r="H15" s="81" t="s">
        <v>1452</v>
      </c>
      <c r="I15" s="82" t="s">
        <v>761</v>
      </c>
      <c r="J15" s="733" t="s">
        <v>1453</v>
      </c>
      <c r="K15" s="734"/>
      <c r="L15" s="734"/>
      <c r="M15" s="735"/>
    </row>
    <row r="16" spans="1:13" ht="18" customHeight="1" x14ac:dyDescent="0.3">
      <c r="A16" s="76">
        <v>1</v>
      </c>
      <c r="B16" s="11"/>
      <c r="C16" s="425"/>
      <c r="D16" s="425"/>
      <c r="E16" s="425"/>
      <c r="F16" s="425"/>
      <c r="G16" s="425"/>
      <c r="H16" s="426" t="str">
        <f t="shared" ref="H16:H25" si="0">IF(COUNTA(C16:G16)=0,"",ROUND(PRODUCT(C16:G16),3))</f>
        <v/>
      </c>
      <c r="I16" s="15" t="s">
        <v>1454</v>
      </c>
      <c r="J16" s="767"/>
      <c r="K16" s="768"/>
      <c r="L16" s="768"/>
      <c r="M16" s="769"/>
    </row>
    <row r="17" spans="1:13" ht="18" customHeight="1" x14ac:dyDescent="0.3">
      <c r="A17" s="76">
        <v>2</v>
      </c>
      <c r="B17" s="11"/>
      <c r="C17" s="425"/>
      <c r="D17" s="425"/>
      <c r="E17" s="425"/>
      <c r="F17" s="425"/>
      <c r="G17" s="425"/>
      <c r="H17" s="426" t="str">
        <f t="shared" si="0"/>
        <v/>
      </c>
      <c r="I17" s="15" t="s">
        <v>1454</v>
      </c>
      <c r="J17" s="752"/>
      <c r="K17" s="510"/>
      <c r="L17" s="510"/>
      <c r="M17" s="753"/>
    </row>
    <row r="18" spans="1:13" ht="18" customHeight="1" x14ac:dyDescent="0.3">
      <c r="A18" s="76">
        <v>3</v>
      </c>
      <c r="B18" s="11"/>
      <c r="C18" s="425"/>
      <c r="D18" s="425"/>
      <c r="E18" s="425"/>
      <c r="F18" s="425"/>
      <c r="G18" s="425"/>
      <c r="H18" s="426" t="str">
        <f t="shared" si="0"/>
        <v/>
      </c>
      <c r="I18" s="15" t="s">
        <v>1454</v>
      </c>
      <c r="J18" s="752"/>
      <c r="K18" s="510"/>
      <c r="L18" s="510"/>
      <c r="M18" s="753"/>
    </row>
    <row r="19" spans="1:13" ht="18" customHeight="1" x14ac:dyDescent="0.3">
      <c r="A19" s="76">
        <v>4</v>
      </c>
      <c r="B19" s="11"/>
      <c r="C19" s="425"/>
      <c r="D19" s="425"/>
      <c r="E19" s="425"/>
      <c r="F19" s="425"/>
      <c r="G19" s="425"/>
      <c r="H19" s="426" t="str">
        <f t="shared" si="0"/>
        <v/>
      </c>
      <c r="I19" s="15" t="s">
        <v>1454</v>
      </c>
      <c r="J19" s="752"/>
      <c r="K19" s="510"/>
      <c r="L19" s="510"/>
      <c r="M19" s="753"/>
    </row>
    <row r="20" spans="1:13" ht="18" customHeight="1" x14ac:dyDescent="0.3">
      <c r="A20" s="76">
        <v>5</v>
      </c>
      <c r="B20" s="11"/>
      <c r="C20" s="425"/>
      <c r="D20" s="425"/>
      <c r="E20" s="425"/>
      <c r="F20" s="425"/>
      <c r="G20" s="425"/>
      <c r="H20" s="426" t="str">
        <f t="shared" si="0"/>
        <v/>
      </c>
      <c r="I20" s="15" t="s">
        <v>1454</v>
      </c>
      <c r="J20" s="752"/>
      <c r="K20" s="510"/>
      <c r="L20" s="510"/>
      <c r="M20" s="753"/>
    </row>
    <row r="21" spans="1:13" ht="18" customHeight="1" x14ac:dyDescent="0.3">
      <c r="A21" s="76">
        <v>6</v>
      </c>
      <c r="B21" s="11"/>
      <c r="C21" s="425"/>
      <c r="D21" s="425"/>
      <c r="E21" s="425"/>
      <c r="F21" s="425"/>
      <c r="G21" s="425"/>
      <c r="H21" s="426" t="str">
        <f t="shared" si="0"/>
        <v/>
      </c>
      <c r="I21" s="15" t="s">
        <v>1454</v>
      </c>
      <c r="J21" s="752"/>
      <c r="K21" s="510"/>
      <c r="L21" s="510"/>
      <c r="M21" s="753"/>
    </row>
    <row r="22" spans="1:13" ht="18" customHeight="1" x14ac:dyDescent="0.3">
      <c r="A22" s="76">
        <v>7</v>
      </c>
      <c r="B22" s="11"/>
      <c r="C22" s="425"/>
      <c r="D22" s="425"/>
      <c r="E22" s="425"/>
      <c r="F22" s="425"/>
      <c r="G22" s="425"/>
      <c r="H22" s="426" t="str">
        <f t="shared" si="0"/>
        <v/>
      </c>
      <c r="I22" s="15" t="s">
        <v>1454</v>
      </c>
      <c r="J22" s="752"/>
      <c r="K22" s="510"/>
      <c r="L22" s="510"/>
      <c r="M22" s="753"/>
    </row>
    <row r="23" spans="1:13" ht="18" customHeight="1" x14ac:dyDescent="0.3">
      <c r="A23" s="76">
        <v>8</v>
      </c>
      <c r="B23" s="11"/>
      <c r="C23" s="425"/>
      <c r="D23" s="425"/>
      <c r="E23" s="425"/>
      <c r="F23" s="425"/>
      <c r="G23" s="425"/>
      <c r="H23" s="426" t="str">
        <f t="shared" si="0"/>
        <v/>
      </c>
      <c r="I23" s="15" t="s">
        <v>1454</v>
      </c>
      <c r="J23" s="752"/>
      <c r="K23" s="510"/>
      <c r="L23" s="510"/>
      <c r="M23" s="753"/>
    </row>
    <row r="24" spans="1:13" ht="18" customHeight="1" x14ac:dyDescent="0.3">
      <c r="A24" s="76">
        <v>9</v>
      </c>
      <c r="B24" s="11"/>
      <c r="C24" s="425"/>
      <c r="D24" s="425"/>
      <c r="E24" s="425"/>
      <c r="F24" s="425"/>
      <c r="G24" s="425"/>
      <c r="H24" s="426" t="str">
        <f t="shared" si="0"/>
        <v/>
      </c>
      <c r="I24" s="15" t="s">
        <v>1454</v>
      </c>
      <c r="J24" s="752"/>
      <c r="K24" s="510"/>
      <c r="L24" s="510"/>
      <c r="M24" s="753"/>
    </row>
    <row r="25" spans="1:13" ht="18" customHeight="1" thickBot="1" x14ac:dyDescent="0.35">
      <c r="A25" s="76">
        <v>10</v>
      </c>
      <c r="B25" s="11"/>
      <c r="C25" s="425"/>
      <c r="D25" s="425"/>
      <c r="E25" s="425"/>
      <c r="F25" s="425"/>
      <c r="G25" s="425"/>
      <c r="H25" s="426" t="str">
        <f t="shared" si="0"/>
        <v/>
      </c>
      <c r="I25" s="15" t="s">
        <v>1454</v>
      </c>
      <c r="J25" s="752"/>
      <c r="K25" s="510"/>
      <c r="L25" s="510"/>
      <c r="M25" s="753"/>
    </row>
    <row r="26" spans="1:13" s="13" customFormat="1" ht="18" customHeight="1" thickBot="1" x14ac:dyDescent="0.35">
      <c r="A26" s="792" t="s">
        <v>1455</v>
      </c>
      <c r="B26" s="734"/>
      <c r="C26" s="734"/>
      <c r="D26" s="734"/>
      <c r="E26" s="734"/>
      <c r="F26" s="734"/>
      <c r="G26" s="734"/>
      <c r="H26" s="12" t="str">
        <f>IF(COUNT(H16:H25)=0,"",ROUND(SUM(H16:H25),3))</f>
        <v/>
      </c>
      <c r="I26" s="15" t="s">
        <v>1454</v>
      </c>
      <c r="J26" s="752"/>
      <c r="K26" s="510"/>
      <c r="L26" s="510"/>
      <c r="M26" s="753"/>
    </row>
    <row r="27" spans="1:13" ht="18" customHeight="1" x14ac:dyDescent="0.3">
      <c r="A27" s="74"/>
      <c r="J27" s="786"/>
      <c r="K27" s="725"/>
      <c r="L27" s="725"/>
      <c r="M27" s="787"/>
    </row>
    <row r="28" spans="1:13" ht="19.5" customHeight="1" x14ac:dyDescent="0.3">
      <c r="A28" s="782" t="s">
        <v>1456</v>
      </c>
      <c r="B28" s="739"/>
      <c r="C28" s="739"/>
      <c r="D28" s="739"/>
      <c r="E28" s="739"/>
      <c r="F28" s="739"/>
      <c r="G28" s="739"/>
      <c r="H28" s="739"/>
      <c r="I28" s="739"/>
      <c r="J28" s="739"/>
      <c r="K28" s="739"/>
      <c r="L28" s="739"/>
      <c r="M28" s="740"/>
    </row>
    <row r="29" spans="1:13" ht="18" customHeight="1" x14ac:dyDescent="0.3">
      <c r="A29" s="760" t="s">
        <v>1457</v>
      </c>
      <c r="B29" s="725"/>
      <c r="C29" s="725"/>
      <c r="D29" s="754" t="str">
        <f>H26</f>
        <v/>
      </c>
      <c r="E29" s="725"/>
      <c r="F29" s="725"/>
      <c r="G29" s="725"/>
      <c r="H29" s="732" t="s">
        <v>1454</v>
      </c>
      <c r="I29" s="725"/>
      <c r="M29" s="75"/>
    </row>
    <row r="30" spans="1:13" ht="18" customHeight="1" x14ac:dyDescent="0.3">
      <c r="A30" s="760" t="s">
        <v>1458</v>
      </c>
      <c r="B30" s="725"/>
      <c r="C30" s="725"/>
      <c r="D30" s="774"/>
      <c r="E30" s="725"/>
      <c r="F30" s="725"/>
      <c r="G30" s="725"/>
      <c r="H30" s="732" t="s">
        <v>1454</v>
      </c>
      <c r="I30" s="725"/>
      <c r="M30" s="75"/>
    </row>
    <row r="31" spans="1:13" ht="18" customHeight="1" x14ac:dyDescent="0.3">
      <c r="A31" s="760" t="s">
        <v>1459</v>
      </c>
      <c r="B31" s="725"/>
      <c r="C31" s="725"/>
      <c r="D31" s="754" t="str">
        <f>IF(OR(D29="",D30=""),"",D30-D29)</f>
        <v/>
      </c>
      <c r="E31" s="725"/>
      <c r="F31" s="725"/>
      <c r="G31" s="725"/>
      <c r="H31" s="732" t="s">
        <v>1454</v>
      </c>
      <c r="I31" s="725"/>
      <c r="M31" s="75"/>
    </row>
    <row r="32" spans="1:13" ht="18" customHeight="1" x14ac:dyDescent="0.3">
      <c r="A32" s="760" t="s">
        <v>1460</v>
      </c>
      <c r="B32" s="725"/>
      <c r="C32" s="725"/>
      <c r="D32" s="736">
        <f>IFERROR(D29/D30,0)</f>
        <v>0</v>
      </c>
      <c r="E32" s="725"/>
      <c r="F32" s="725"/>
      <c r="G32" s="725"/>
      <c r="H32" s="732" t="s">
        <v>1454</v>
      </c>
      <c r="I32" s="725"/>
      <c r="M32" s="75"/>
    </row>
    <row r="33" spans="1:13" ht="18" customHeight="1" x14ac:dyDescent="0.3">
      <c r="A33" s="802" t="s">
        <v>110</v>
      </c>
      <c r="B33" s="721"/>
      <c r="C33" s="721"/>
      <c r="D33" s="781" t="str">
        <f>IF(D30="","PENDIENTE DE DATO",IF(D29&lt;=D30,"DENTRO DE CANTIDAD","REVISAR SOBREEJECUCIÓN"))</f>
        <v>PENDIENTE DE DATO</v>
      </c>
      <c r="E33" s="721"/>
      <c r="F33" s="721"/>
      <c r="G33" s="721"/>
      <c r="H33" s="737" t="s">
        <v>1454</v>
      </c>
      <c r="I33" s="721"/>
      <c r="M33" s="75"/>
    </row>
    <row r="34" spans="1:13" ht="18" customHeight="1" x14ac:dyDescent="0.3">
      <c r="A34" s="77"/>
      <c r="B34" s="9"/>
      <c r="C34" s="9"/>
      <c r="D34" s="9"/>
      <c r="E34" s="9"/>
      <c r="F34" s="9"/>
      <c r="G34" s="9"/>
      <c r="H34" s="9"/>
      <c r="I34" s="9"/>
      <c r="J34" s="9"/>
      <c r="K34" s="9"/>
      <c r="L34" s="9"/>
      <c r="M34" s="78"/>
    </row>
    <row r="35" spans="1:13" ht="19.5" customHeight="1" x14ac:dyDescent="0.3">
      <c r="A35" s="780" t="s">
        <v>1461</v>
      </c>
      <c r="B35" s="725"/>
      <c r="C35" s="725"/>
      <c r="D35" s="725"/>
      <c r="E35" s="725"/>
      <c r="F35" s="725"/>
      <c r="G35" s="725"/>
      <c r="H35" s="725"/>
      <c r="I35" s="725"/>
      <c r="J35" s="725"/>
      <c r="K35" s="725"/>
      <c r="L35" s="725"/>
      <c r="M35" s="726"/>
    </row>
    <row r="36" spans="1:13" ht="18" customHeight="1" x14ac:dyDescent="0.3">
      <c r="A36" s="801" t="s">
        <v>1462</v>
      </c>
      <c r="B36" s="723"/>
      <c r="C36" s="723"/>
      <c r="D36" s="724"/>
      <c r="E36" s="783" t="s">
        <v>1463</v>
      </c>
      <c r="F36" s="723"/>
      <c r="G36" s="723"/>
      <c r="H36" s="723"/>
      <c r="I36" s="724"/>
      <c r="J36" s="727" t="s">
        <v>1464</v>
      </c>
      <c r="K36" s="723"/>
      <c r="L36" s="723"/>
      <c r="M36" s="728"/>
    </row>
    <row r="37" spans="1:13" ht="60" customHeight="1" x14ac:dyDescent="0.3">
      <c r="A37" s="720"/>
      <c r="B37" s="721"/>
      <c r="C37" s="721"/>
      <c r="D37" s="730"/>
      <c r="E37" s="743"/>
      <c r="F37" s="721"/>
      <c r="G37" s="721"/>
      <c r="H37" s="721"/>
      <c r="I37" s="730"/>
      <c r="J37" s="721"/>
      <c r="K37" s="721"/>
      <c r="L37" s="721"/>
      <c r="M37" s="519"/>
    </row>
    <row r="38" spans="1:13" ht="18" customHeight="1" x14ac:dyDescent="0.3">
      <c r="A38" s="74"/>
      <c r="M38" s="75"/>
    </row>
    <row r="39" spans="1:13" ht="19.5" customHeight="1" x14ac:dyDescent="0.3">
      <c r="A39" s="758" t="s">
        <v>1465</v>
      </c>
      <c r="B39" s="721"/>
      <c r="C39" s="721"/>
      <c r="D39" s="721"/>
      <c r="E39" s="721"/>
      <c r="F39" s="721"/>
      <c r="G39" s="721"/>
      <c r="H39" s="721"/>
      <c r="I39" s="721"/>
      <c r="J39" s="721"/>
      <c r="K39" s="721"/>
      <c r="L39" s="721"/>
      <c r="M39" s="730"/>
    </row>
    <row r="40" spans="1:13" s="13" customFormat="1" ht="18" customHeight="1" x14ac:dyDescent="0.3">
      <c r="A40" s="755" t="s">
        <v>1466</v>
      </c>
      <c r="B40" s="739"/>
      <c r="C40" s="739"/>
      <c r="D40" s="739"/>
      <c r="E40" s="739"/>
      <c r="F40" s="739"/>
      <c r="G40" s="740"/>
      <c r="H40" s="741" t="s">
        <v>1467</v>
      </c>
      <c r="I40" s="739"/>
      <c r="J40" s="739"/>
      <c r="K40" s="739"/>
      <c r="L40" s="739"/>
      <c r="M40" s="740"/>
    </row>
    <row r="41" spans="1:13" ht="18" customHeight="1" x14ac:dyDescent="0.3">
      <c r="A41" s="729" t="s">
        <v>1468</v>
      </c>
      <c r="B41" s="723"/>
      <c r="C41" s="723"/>
      <c r="D41" s="723"/>
      <c r="E41" s="723"/>
      <c r="F41" s="723"/>
      <c r="G41" s="724"/>
      <c r="H41" s="778" t="s">
        <v>1468</v>
      </c>
      <c r="I41" s="723"/>
      <c r="J41" s="723"/>
      <c r="K41" s="723"/>
      <c r="L41" s="723"/>
      <c r="M41" s="724"/>
    </row>
    <row r="42" spans="1:13" ht="18" customHeight="1" x14ac:dyDescent="0.3">
      <c r="A42" s="720"/>
      <c r="B42" s="721"/>
      <c r="C42" s="721"/>
      <c r="D42" s="721"/>
      <c r="E42" s="721"/>
      <c r="F42" s="721"/>
      <c r="G42" s="730"/>
      <c r="H42" s="743"/>
      <c r="I42" s="721"/>
      <c r="J42" s="721"/>
      <c r="K42" s="721"/>
      <c r="L42" s="721"/>
      <c r="M42" s="730"/>
    </row>
    <row r="43" spans="1:13" ht="18" customHeight="1" x14ac:dyDescent="0.3">
      <c r="A43" s="720"/>
      <c r="B43" s="721"/>
      <c r="C43" s="721"/>
      <c r="D43" s="721"/>
      <c r="E43" s="721"/>
      <c r="F43" s="721"/>
      <c r="G43" s="730"/>
      <c r="H43" s="743"/>
      <c r="I43" s="721"/>
      <c r="J43" s="721"/>
      <c r="K43" s="721"/>
      <c r="L43" s="721"/>
      <c r="M43" s="730"/>
    </row>
    <row r="44" spans="1:13" ht="18" customHeight="1" x14ac:dyDescent="0.3">
      <c r="A44" s="720"/>
      <c r="B44" s="721"/>
      <c r="C44" s="721"/>
      <c r="D44" s="721"/>
      <c r="E44" s="721"/>
      <c r="F44" s="721"/>
      <c r="G44" s="730"/>
      <c r="H44" s="743"/>
      <c r="I44" s="721"/>
      <c r="J44" s="721"/>
      <c r="K44" s="721"/>
      <c r="L44" s="721"/>
      <c r="M44" s="730"/>
    </row>
    <row r="45" spans="1:13" ht="18" customHeight="1" x14ac:dyDescent="0.3">
      <c r="A45" s="720"/>
      <c r="B45" s="721"/>
      <c r="C45" s="721"/>
      <c r="D45" s="721"/>
      <c r="E45" s="721"/>
      <c r="F45" s="721"/>
      <c r="G45" s="730"/>
      <c r="H45" s="743"/>
      <c r="I45" s="721"/>
      <c r="J45" s="721"/>
      <c r="K45" s="721"/>
      <c r="L45" s="721"/>
      <c r="M45" s="730"/>
    </row>
    <row r="46" spans="1:13" ht="18" customHeight="1" x14ac:dyDescent="0.3">
      <c r="A46" s="720"/>
      <c r="B46" s="721"/>
      <c r="C46" s="721"/>
      <c r="D46" s="721"/>
      <c r="E46" s="721"/>
      <c r="F46" s="721"/>
      <c r="G46" s="730"/>
      <c r="H46" s="743"/>
      <c r="I46" s="721"/>
      <c r="J46" s="721"/>
      <c r="K46" s="721"/>
      <c r="L46" s="721"/>
      <c r="M46" s="730"/>
    </row>
    <row r="47" spans="1:13" ht="18" customHeight="1" x14ac:dyDescent="0.3">
      <c r="A47" s="720"/>
      <c r="B47" s="721"/>
      <c r="C47" s="721"/>
      <c r="D47" s="721"/>
      <c r="E47" s="721"/>
      <c r="F47" s="721"/>
      <c r="G47" s="730"/>
      <c r="H47" s="743"/>
      <c r="I47" s="721"/>
      <c r="J47" s="721"/>
      <c r="K47" s="721"/>
      <c r="L47" s="721"/>
      <c r="M47" s="730"/>
    </row>
    <row r="48" spans="1:13" ht="18" customHeight="1" x14ac:dyDescent="0.3">
      <c r="A48" s="720"/>
      <c r="B48" s="721"/>
      <c r="C48" s="721"/>
      <c r="D48" s="721"/>
      <c r="E48" s="721"/>
      <c r="F48" s="721"/>
      <c r="G48" s="730"/>
      <c r="H48" s="743"/>
      <c r="I48" s="721"/>
      <c r="J48" s="721"/>
      <c r="K48" s="721"/>
      <c r="L48" s="721"/>
      <c r="M48" s="730"/>
    </row>
    <row r="49" spans="1:13" ht="18" customHeight="1" x14ac:dyDescent="0.3">
      <c r="A49" s="720"/>
      <c r="B49" s="721"/>
      <c r="C49" s="721"/>
      <c r="D49" s="721"/>
      <c r="E49" s="721"/>
      <c r="F49" s="721"/>
      <c r="G49" s="730"/>
      <c r="H49" s="743"/>
      <c r="I49" s="721"/>
      <c r="J49" s="721"/>
      <c r="K49" s="721"/>
      <c r="L49" s="721"/>
      <c r="M49" s="730"/>
    </row>
    <row r="50" spans="1:13" ht="18" customHeight="1" x14ac:dyDescent="0.3">
      <c r="A50" s="720"/>
      <c r="B50" s="721"/>
      <c r="C50" s="721"/>
      <c r="D50" s="721"/>
      <c r="E50" s="721"/>
      <c r="F50" s="721"/>
      <c r="G50" s="730"/>
      <c r="H50" s="743"/>
      <c r="I50" s="721"/>
      <c r="J50" s="721"/>
      <c r="K50" s="721"/>
      <c r="L50" s="721"/>
      <c r="M50" s="730"/>
    </row>
    <row r="51" spans="1:13" ht="18" customHeight="1" x14ac:dyDescent="0.3">
      <c r="A51" s="720"/>
      <c r="B51" s="721"/>
      <c r="C51" s="721"/>
      <c r="D51" s="721"/>
      <c r="E51" s="721"/>
      <c r="F51" s="721"/>
      <c r="G51" s="730"/>
      <c r="H51" s="743"/>
      <c r="I51" s="721"/>
      <c r="J51" s="721"/>
      <c r="K51" s="721"/>
      <c r="L51" s="721"/>
      <c r="M51" s="730"/>
    </row>
    <row r="52" spans="1:13" ht="18" customHeight="1" x14ac:dyDescent="0.3">
      <c r="A52" s="720"/>
      <c r="B52" s="721"/>
      <c r="C52" s="721"/>
      <c r="D52" s="721"/>
      <c r="E52" s="721"/>
      <c r="F52" s="721"/>
      <c r="G52" s="730"/>
      <c r="H52" s="743"/>
      <c r="I52" s="721"/>
      <c r="J52" s="721"/>
      <c r="K52" s="721"/>
      <c r="L52" s="721"/>
      <c r="M52" s="730"/>
    </row>
    <row r="53" spans="1:13" ht="18" customHeight="1" x14ac:dyDescent="0.3">
      <c r="A53" s="720"/>
      <c r="B53" s="721"/>
      <c r="C53" s="721"/>
      <c r="D53" s="721"/>
      <c r="E53" s="721"/>
      <c r="F53" s="721"/>
      <c r="G53" s="730"/>
      <c r="H53" s="743"/>
      <c r="I53" s="721"/>
      <c r="J53" s="721"/>
      <c r="K53" s="721"/>
      <c r="L53" s="721"/>
      <c r="M53" s="730"/>
    </row>
    <row r="54" spans="1:13" ht="18" customHeight="1" x14ac:dyDescent="0.3">
      <c r="A54" s="720"/>
      <c r="B54" s="721"/>
      <c r="C54" s="721"/>
      <c r="D54" s="721"/>
      <c r="E54" s="721"/>
      <c r="F54" s="721"/>
      <c r="G54" s="730"/>
      <c r="H54" s="743"/>
      <c r="I54" s="721"/>
      <c r="J54" s="721"/>
      <c r="K54" s="721"/>
      <c r="L54" s="721"/>
      <c r="M54" s="730"/>
    </row>
    <row r="55" spans="1:13" ht="18" customHeight="1" x14ac:dyDescent="0.3">
      <c r="A55" s="720"/>
      <c r="B55" s="721"/>
      <c r="C55" s="721"/>
      <c r="D55" s="721"/>
      <c r="E55" s="721"/>
      <c r="F55" s="721"/>
      <c r="G55" s="730"/>
      <c r="H55" s="743"/>
      <c r="I55" s="721"/>
      <c r="J55" s="721"/>
      <c r="K55" s="721"/>
      <c r="L55" s="721"/>
      <c r="M55" s="730"/>
    </row>
    <row r="56" spans="1:13" ht="18" customHeight="1" x14ac:dyDescent="0.3">
      <c r="A56" s="731"/>
      <c r="B56" s="725"/>
      <c r="C56" s="725"/>
      <c r="D56" s="725"/>
      <c r="E56" s="725"/>
      <c r="F56" s="725"/>
      <c r="G56" s="726"/>
      <c r="H56" s="744"/>
      <c r="I56" s="725"/>
      <c r="J56" s="725"/>
      <c r="K56" s="725"/>
      <c r="L56" s="725"/>
      <c r="M56" s="726"/>
    </row>
    <row r="57" spans="1:13" ht="18" customHeight="1" x14ac:dyDescent="0.3">
      <c r="A57" s="785" t="s">
        <v>1469</v>
      </c>
      <c r="B57" s="739"/>
      <c r="C57" s="739"/>
      <c r="D57" s="739"/>
      <c r="E57" s="739"/>
      <c r="F57" s="739"/>
      <c r="G57" s="740"/>
      <c r="H57" s="757" t="s">
        <v>1469</v>
      </c>
      <c r="I57" s="739"/>
      <c r="J57" s="739"/>
      <c r="K57" s="739"/>
      <c r="L57" s="739"/>
      <c r="M57" s="740"/>
    </row>
    <row r="58" spans="1:13" s="13" customFormat="1" ht="18" customHeight="1" x14ac:dyDescent="0.3">
      <c r="A58" s="755" t="s">
        <v>1470</v>
      </c>
      <c r="B58" s="739"/>
      <c r="C58" s="739"/>
      <c r="D58" s="739"/>
      <c r="E58" s="739"/>
      <c r="F58" s="739"/>
      <c r="G58" s="740"/>
      <c r="H58" s="741" t="s">
        <v>1471</v>
      </c>
      <c r="I58" s="739"/>
      <c r="J58" s="739"/>
      <c r="K58" s="739"/>
      <c r="L58" s="739"/>
      <c r="M58" s="740"/>
    </row>
    <row r="59" spans="1:13" ht="18" customHeight="1" x14ac:dyDescent="0.3">
      <c r="A59" s="729" t="s">
        <v>1468</v>
      </c>
      <c r="B59" s="723"/>
      <c r="C59" s="723"/>
      <c r="D59" s="723"/>
      <c r="E59" s="723"/>
      <c r="F59" s="723"/>
      <c r="G59" s="724"/>
      <c r="H59" s="778" t="s">
        <v>1468</v>
      </c>
      <c r="I59" s="723"/>
      <c r="J59" s="723"/>
      <c r="K59" s="723"/>
      <c r="L59" s="723"/>
      <c r="M59" s="724"/>
    </row>
    <row r="60" spans="1:13" ht="18" customHeight="1" x14ac:dyDescent="0.3">
      <c r="A60" s="720"/>
      <c r="B60" s="721"/>
      <c r="C60" s="721"/>
      <c r="D60" s="721"/>
      <c r="E60" s="721"/>
      <c r="F60" s="721"/>
      <c r="G60" s="730"/>
      <c r="H60" s="743"/>
      <c r="I60" s="721"/>
      <c r="J60" s="721"/>
      <c r="K60" s="721"/>
      <c r="L60" s="721"/>
      <c r="M60" s="730"/>
    </row>
    <row r="61" spans="1:13" ht="18" customHeight="1" x14ac:dyDescent="0.3">
      <c r="A61" s="720"/>
      <c r="B61" s="721"/>
      <c r="C61" s="721"/>
      <c r="D61" s="721"/>
      <c r="E61" s="721"/>
      <c r="F61" s="721"/>
      <c r="G61" s="730"/>
      <c r="H61" s="743"/>
      <c r="I61" s="721"/>
      <c r="J61" s="721"/>
      <c r="K61" s="721"/>
      <c r="L61" s="721"/>
      <c r="M61" s="730"/>
    </row>
    <row r="62" spans="1:13" ht="18" customHeight="1" x14ac:dyDescent="0.3">
      <c r="A62" s="720"/>
      <c r="B62" s="721"/>
      <c r="C62" s="721"/>
      <c r="D62" s="721"/>
      <c r="E62" s="721"/>
      <c r="F62" s="721"/>
      <c r="G62" s="730"/>
      <c r="H62" s="743"/>
      <c r="I62" s="721"/>
      <c r="J62" s="721"/>
      <c r="K62" s="721"/>
      <c r="L62" s="721"/>
      <c r="M62" s="730"/>
    </row>
    <row r="63" spans="1:13" ht="18" customHeight="1" x14ac:dyDescent="0.3">
      <c r="A63" s="720"/>
      <c r="B63" s="721"/>
      <c r="C63" s="721"/>
      <c r="D63" s="721"/>
      <c r="E63" s="721"/>
      <c r="F63" s="721"/>
      <c r="G63" s="730"/>
      <c r="H63" s="743"/>
      <c r="I63" s="721"/>
      <c r="J63" s="721"/>
      <c r="K63" s="721"/>
      <c r="L63" s="721"/>
      <c r="M63" s="730"/>
    </row>
    <row r="64" spans="1:13" ht="18" customHeight="1" x14ac:dyDescent="0.3">
      <c r="A64" s="720"/>
      <c r="B64" s="721"/>
      <c r="C64" s="721"/>
      <c r="D64" s="721"/>
      <c r="E64" s="721"/>
      <c r="F64" s="721"/>
      <c r="G64" s="730"/>
      <c r="H64" s="743"/>
      <c r="I64" s="721"/>
      <c r="J64" s="721"/>
      <c r="K64" s="721"/>
      <c r="L64" s="721"/>
      <c r="M64" s="730"/>
    </row>
    <row r="65" spans="1:13" ht="18" customHeight="1" x14ac:dyDescent="0.3">
      <c r="A65" s="720"/>
      <c r="B65" s="721"/>
      <c r="C65" s="721"/>
      <c r="D65" s="721"/>
      <c r="E65" s="721"/>
      <c r="F65" s="721"/>
      <c r="G65" s="730"/>
      <c r="H65" s="743"/>
      <c r="I65" s="721"/>
      <c r="J65" s="721"/>
      <c r="K65" s="721"/>
      <c r="L65" s="721"/>
      <c r="M65" s="730"/>
    </row>
    <row r="66" spans="1:13" ht="18" customHeight="1" x14ac:dyDescent="0.3">
      <c r="A66" s="720"/>
      <c r="B66" s="721"/>
      <c r="C66" s="721"/>
      <c r="D66" s="721"/>
      <c r="E66" s="721"/>
      <c r="F66" s="721"/>
      <c r="G66" s="730"/>
      <c r="H66" s="743"/>
      <c r="I66" s="721"/>
      <c r="J66" s="721"/>
      <c r="K66" s="721"/>
      <c r="L66" s="721"/>
      <c r="M66" s="730"/>
    </row>
    <row r="67" spans="1:13" ht="18" customHeight="1" x14ac:dyDescent="0.3">
      <c r="A67" s="720"/>
      <c r="B67" s="721"/>
      <c r="C67" s="721"/>
      <c r="D67" s="721"/>
      <c r="E67" s="721"/>
      <c r="F67" s="721"/>
      <c r="G67" s="730"/>
      <c r="H67" s="743"/>
      <c r="I67" s="721"/>
      <c r="J67" s="721"/>
      <c r="K67" s="721"/>
      <c r="L67" s="721"/>
      <c r="M67" s="730"/>
    </row>
    <row r="68" spans="1:13" ht="18" customHeight="1" x14ac:dyDescent="0.3">
      <c r="A68" s="720"/>
      <c r="B68" s="721"/>
      <c r="C68" s="721"/>
      <c r="D68" s="721"/>
      <c r="E68" s="721"/>
      <c r="F68" s="721"/>
      <c r="G68" s="730"/>
      <c r="H68" s="743"/>
      <c r="I68" s="721"/>
      <c r="J68" s="721"/>
      <c r="K68" s="721"/>
      <c r="L68" s="721"/>
      <c r="M68" s="730"/>
    </row>
    <row r="69" spans="1:13" ht="18" customHeight="1" x14ac:dyDescent="0.3">
      <c r="A69" s="720"/>
      <c r="B69" s="721"/>
      <c r="C69" s="721"/>
      <c r="D69" s="721"/>
      <c r="E69" s="721"/>
      <c r="F69" s="721"/>
      <c r="G69" s="730"/>
      <c r="H69" s="743"/>
      <c r="I69" s="721"/>
      <c r="J69" s="721"/>
      <c r="K69" s="721"/>
      <c r="L69" s="721"/>
      <c r="M69" s="730"/>
    </row>
    <row r="70" spans="1:13" ht="18" customHeight="1" x14ac:dyDescent="0.3">
      <c r="A70" s="720"/>
      <c r="B70" s="721"/>
      <c r="C70" s="721"/>
      <c r="D70" s="721"/>
      <c r="E70" s="721"/>
      <c r="F70" s="721"/>
      <c r="G70" s="730"/>
      <c r="H70" s="743"/>
      <c r="I70" s="721"/>
      <c r="J70" s="721"/>
      <c r="K70" s="721"/>
      <c r="L70" s="721"/>
      <c r="M70" s="730"/>
    </row>
    <row r="71" spans="1:13" ht="18" customHeight="1" x14ac:dyDescent="0.3">
      <c r="A71" s="720"/>
      <c r="B71" s="721"/>
      <c r="C71" s="721"/>
      <c r="D71" s="721"/>
      <c r="E71" s="721"/>
      <c r="F71" s="721"/>
      <c r="G71" s="730"/>
      <c r="H71" s="743"/>
      <c r="I71" s="721"/>
      <c r="J71" s="721"/>
      <c r="K71" s="721"/>
      <c r="L71" s="721"/>
      <c r="M71" s="730"/>
    </row>
    <row r="72" spans="1:13" ht="18" customHeight="1" x14ac:dyDescent="0.3">
      <c r="A72" s="720"/>
      <c r="B72" s="721"/>
      <c r="C72" s="721"/>
      <c r="D72" s="721"/>
      <c r="E72" s="721"/>
      <c r="F72" s="721"/>
      <c r="G72" s="730"/>
      <c r="H72" s="743"/>
      <c r="I72" s="721"/>
      <c r="J72" s="721"/>
      <c r="K72" s="721"/>
      <c r="L72" s="721"/>
      <c r="M72" s="730"/>
    </row>
    <row r="73" spans="1:13" ht="18" customHeight="1" x14ac:dyDescent="0.3">
      <c r="A73" s="720"/>
      <c r="B73" s="721"/>
      <c r="C73" s="721"/>
      <c r="D73" s="721"/>
      <c r="E73" s="721"/>
      <c r="F73" s="721"/>
      <c r="G73" s="730"/>
      <c r="H73" s="743"/>
      <c r="I73" s="721"/>
      <c r="J73" s="721"/>
      <c r="K73" s="721"/>
      <c r="L73" s="721"/>
      <c r="M73" s="730"/>
    </row>
    <row r="74" spans="1:13" ht="18" customHeight="1" x14ac:dyDescent="0.3">
      <c r="A74" s="731"/>
      <c r="B74" s="725"/>
      <c r="C74" s="725"/>
      <c r="D74" s="725"/>
      <c r="E74" s="725"/>
      <c r="F74" s="725"/>
      <c r="G74" s="726"/>
      <c r="H74" s="744"/>
      <c r="I74" s="725"/>
      <c r="J74" s="725"/>
      <c r="K74" s="725"/>
      <c r="L74" s="725"/>
      <c r="M74" s="726"/>
    </row>
    <row r="75" spans="1:13" ht="18" customHeight="1" x14ac:dyDescent="0.3">
      <c r="A75" s="785" t="s">
        <v>1469</v>
      </c>
      <c r="B75" s="739"/>
      <c r="C75" s="739"/>
      <c r="D75" s="739"/>
      <c r="E75" s="739"/>
      <c r="F75" s="739"/>
      <c r="G75" s="740"/>
      <c r="H75" s="757" t="s">
        <v>1469</v>
      </c>
      <c r="I75" s="739"/>
      <c r="J75" s="739"/>
      <c r="K75" s="739"/>
      <c r="L75" s="739"/>
      <c r="M75" s="740"/>
    </row>
    <row r="76" spans="1:13" ht="19.5" customHeight="1" x14ac:dyDescent="0.3">
      <c r="A76" s="759" t="s">
        <v>1472</v>
      </c>
      <c r="B76" s="721"/>
      <c r="C76" s="721"/>
      <c r="D76" s="721"/>
      <c r="E76" s="721"/>
      <c r="F76" s="721"/>
      <c r="G76" s="721"/>
      <c r="H76" s="721"/>
      <c r="I76" s="721"/>
      <c r="J76" s="721"/>
      <c r="K76" s="721"/>
      <c r="L76" s="721"/>
      <c r="M76" s="519"/>
    </row>
    <row r="77" spans="1:13" ht="19.5" customHeight="1" x14ac:dyDescent="0.3">
      <c r="A77" s="764" t="s">
        <v>1473</v>
      </c>
      <c r="B77" s="723"/>
      <c r="C77" s="723"/>
      <c r="D77" s="723"/>
      <c r="E77" s="723"/>
      <c r="F77" s="723"/>
      <c r="G77" s="723"/>
      <c r="H77" s="723"/>
      <c r="I77" s="723"/>
      <c r="J77" s="724"/>
      <c r="K77" s="742" t="s">
        <v>1474</v>
      </c>
      <c r="L77" s="723"/>
      <c r="M77" s="724"/>
    </row>
    <row r="78" spans="1:13" ht="19.5" customHeight="1" x14ac:dyDescent="0.3">
      <c r="A78" s="720"/>
      <c r="B78" s="721"/>
      <c r="C78" s="721"/>
      <c r="D78" s="721"/>
      <c r="E78" s="721"/>
      <c r="F78" s="721"/>
      <c r="G78" s="721"/>
      <c r="H78" s="721"/>
      <c r="I78" s="721"/>
      <c r="J78" s="730"/>
      <c r="K78" s="743"/>
      <c r="L78" s="721"/>
      <c r="M78" s="730"/>
    </row>
    <row r="79" spans="1:13" ht="19.5" customHeight="1" x14ac:dyDescent="0.3">
      <c r="A79" s="720"/>
      <c r="B79" s="721"/>
      <c r="C79" s="721"/>
      <c r="D79" s="721"/>
      <c r="E79" s="721"/>
      <c r="F79" s="721"/>
      <c r="G79" s="721"/>
      <c r="H79" s="721"/>
      <c r="I79" s="721"/>
      <c r="J79" s="730"/>
      <c r="K79" s="743"/>
      <c r="L79" s="721"/>
      <c r="M79" s="730"/>
    </row>
    <row r="80" spans="1:13" ht="19.5" customHeight="1" x14ac:dyDescent="0.3">
      <c r="A80" s="720"/>
      <c r="B80" s="721"/>
      <c r="C80" s="721"/>
      <c r="D80" s="721"/>
      <c r="E80" s="721"/>
      <c r="F80" s="721"/>
      <c r="G80" s="721"/>
      <c r="H80" s="721"/>
      <c r="I80" s="721"/>
      <c r="J80" s="730"/>
      <c r="K80" s="743"/>
      <c r="L80" s="721"/>
      <c r="M80" s="730"/>
    </row>
    <row r="81" spans="1:13" ht="19.5" customHeight="1" x14ac:dyDescent="0.3">
      <c r="A81" s="720"/>
      <c r="B81" s="721"/>
      <c r="C81" s="721"/>
      <c r="D81" s="721"/>
      <c r="E81" s="721"/>
      <c r="F81" s="721"/>
      <c r="G81" s="721"/>
      <c r="H81" s="721"/>
      <c r="I81" s="721"/>
      <c r="J81" s="730"/>
      <c r="K81" s="743"/>
      <c r="L81" s="721"/>
      <c r="M81" s="730"/>
    </row>
    <row r="82" spans="1:13" ht="19.5" customHeight="1" x14ac:dyDescent="0.3">
      <c r="A82" s="720"/>
      <c r="B82" s="721"/>
      <c r="C82" s="721"/>
      <c r="D82" s="721"/>
      <c r="E82" s="721"/>
      <c r="F82" s="721"/>
      <c r="G82" s="721"/>
      <c r="H82" s="721"/>
      <c r="I82" s="721"/>
      <c r="J82" s="730"/>
      <c r="K82" s="743"/>
      <c r="L82" s="721"/>
      <c r="M82" s="730"/>
    </row>
    <row r="83" spans="1:13" ht="18" customHeight="1" x14ac:dyDescent="0.3">
      <c r="A83" s="720"/>
      <c r="B83" s="721"/>
      <c r="C83" s="721"/>
      <c r="D83" s="721"/>
      <c r="E83" s="721"/>
      <c r="F83" s="721"/>
      <c r="G83" s="721"/>
      <c r="H83" s="721"/>
      <c r="I83" s="721"/>
      <c r="J83" s="730"/>
      <c r="K83" s="743"/>
      <c r="L83" s="721"/>
      <c r="M83" s="730"/>
    </row>
    <row r="84" spans="1:13" ht="18" customHeight="1" x14ac:dyDescent="0.3">
      <c r="A84" s="720"/>
      <c r="B84" s="721"/>
      <c r="C84" s="721"/>
      <c r="D84" s="721"/>
      <c r="E84" s="721"/>
      <c r="F84" s="721"/>
      <c r="G84" s="721"/>
      <c r="H84" s="721"/>
      <c r="I84" s="721"/>
      <c r="J84" s="730"/>
      <c r="K84" s="743"/>
      <c r="L84" s="721"/>
      <c r="M84" s="730"/>
    </row>
    <row r="85" spans="1:13" ht="18" customHeight="1" x14ac:dyDescent="0.3">
      <c r="A85" s="720"/>
      <c r="B85" s="721"/>
      <c r="C85" s="721"/>
      <c r="D85" s="721"/>
      <c r="E85" s="721"/>
      <c r="F85" s="721"/>
      <c r="G85" s="721"/>
      <c r="H85" s="721"/>
      <c r="I85" s="721"/>
      <c r="J85" s="730"/>
      <c r="K85" s="743"/>
      <c r="L85" s="721"/>
      <c r="M85" s="730"/>
    </row>
    <row r="86" spans="1:13" ht="18" customHeight="1" x14ac:dyDescent="0.3">
      <c r="A86" s="720"/>
      <c r="B86" s="721"/>
      <c r="C86" s="721"/>
      <c r="D86" s="721"/>
      <c r="E86" s="721"/>
      <c r="F86" s="721"/>
      <c r="G86" s="721"/>
      <c r="H86" s="721"/>
      <c r="I86" s="721"/>
      <c r="J86" s="730"/>
      <c r="K86" s="743"/>
      <c r="L86" s="721"/>
      <c r="M86" s="730"/>
    </row>
    <row r="87" spans="1:13" ht="18" customHeight="1" x14ac:dyDescent="0.3">
      <c r="A87" s="720"/>
      <c r="B87" s="721"/>
      <c r="C87" s="721"/>
      <c r="D87" s="721"/>
      <c r="E87" s="721"/>
      <c r="F87" s="721"/>
      <c r="G87" s="721"/>
      <c r="H87" s="721"/>
      <c r="I87" s="721"/>
      <c r="J87" s="730"/>
      <c r="K87" s="743"/>
      <c r="L87" s="721"/>
      <c r="M87" s="730"/>
    </row>
    <row r="88" spans="1:13" ht="18" customHeight="1" x14ac:dyDescent="0.3">
      <c r="A88" s="720"/>
      <c r="B88" s="721"/>
      <c r="C88" s="721"/>
      <c r="D88" s="721"/>
      <c r="E88" s="721"/>
      <c r="F88" s="721"/>
      <c r="G88" s="721"/>
      <c r="H88" s="721"/>
      <c r="I88" s="721"/>
      <c r="J88" s="730"/>
      <c r="K88" s="743"/>
      <c r="L88" s="721"/>
      <c r="M88" s="730"/>
    </row>
    <row r="89" spans="1:13" ht="18" customHeight="1" x14ac:dyDescent="0.3">
      <c r="A89" s="720"/>
      <c r="B89" s="721"/>
      <c r="C89" s="721"/>
      <c r="D89" s="721"/>
      <c r="E89" s="721"/>
      <c r="F89" s="721"/>
      <c r="G89" s="721"/>
      <c r="H89" s="721"/>
      <c r="I89" s="721"/>
      <c r="J89" s="730"/>
      <c r="K89" s="743"/>
      <c r="L89" s="721"/>
      <c r="M89" s="730"/>
    </row>
    <row r="90" spans="1:13" ht="18" customHeight="1" x14ac:dyDescent="0.3">
      <c r="A90" s="720"/>
      <c r="B90" s="721"/>
      <c r="C90" s="721"/>
      <c r="D90" s="721"/>
      <c r="E90" s="721"/>
      <c r="F90" s="721"/>
      <c r="G90" s="721"/>
      <c r="H90" s="721"/>
      <c r="I90" s="721"/>
      <c r="J90" s="730"/>
      <c r="K90" s="743"/>
      <c r="L90" s="721"/>
      <c r="M90" s="730"/>
    </row>
    <row r="91" spans="1:13" ht="18" customHeight="1" x14ac:dyDescent="0.3">
      <c r="A91" s="720"/>
      <c r="B91" s="721"/>
      <c r="C91" s="721"/>
      <c r="D91" s="721"/>
      <c r="E91" s="721"/>
      <c r="F91" s="721"/>
      <c r="G91" s="721"/>
      <c r="H91" s="721"/>
      <c r="I91" s="721"/>
      <c r="J91" s="730"/>
      <c r="K91" s="743"/>
      <c r="L91" s="721"/>
      <c r="M91" s="730"/>
    </row>
    <row r="92" spans="1:13" ht="18" customHeight="1" x14ac:dyDescent="0.3">
      <c r="A92" s="720"/>
      <c r="B92" s="721"/>
      <c r="C92" s="721"/>
      <c r="D92" s="721"/>
      <c r="E92" s="721"/>
      <c r="F92" s="721"/>
      <c r="G92" s="721"/>
      <c r="H92" s="721"/>
      <c r="I92" s="721"/>
      <c r="J92" s="730"/>
      <c r="K92" s="743"/>
      <c r="L92" s="721"/>
      <c r="M92" s="730"/>
    </row>
    <row r="93" spans="1:13" ht="18" customHeight="1" x14ac:dyDescent="0.3">
      <c r="A93" s="731"/>
      <c r="B93" s="725"/>
      <c r="C93" s="725"/>
      <c r="D93" s="725"/>
      <c r="E93" s="725"/>
      <c r="F93" s="725"/>
      <c r="G93" s="725"/>
      <c r="H93" s="725"/>
      <c r="I93" s="725"/>
      <c r="J93" s="726"/>
      <c r="K93" s="744"/>
      <c r="L93" s="725"/>
      <c r="M93" s="726"/>
    </row>
    <row r="94" spans="1:13" ht="19.5" customHeight="1" x14ac:dyDescent="0.3">
      <c r="A94" s="759" t="s">
        <v>1475</v>
      </c>
      <c r="B94" s="721"/>
      <c r="C94" s="721"/>
      <c r="D94" s="721"/>
      <c r="E94" s="721"/>
      <c r="F94" s="721"/>
      <c r="G94" s="721"/>
      <c r="H94" s="721"/>
      <c r="I94" s="721"/>
      <c r="J94" s="721"/>
      <c r="K94" s="721"/>
      <c r="L94" s="721"/>
      <c r="M94" s="519"/>
    </row>
    <row r="95" spans="1:13" ht="18" customHeight="1" x14ac:dyDescent="0.3">
      <c r="A95" s="738" t="s">
        <v>1476</v>
      </c>
      <c r="B95" s="739"/>
      <c r="C95" s="739"/>
      <c r="D95" s="740"/>
      <c r="E95" s="770" t="s">
        <v>1477</v>
      </c>
      <c r="F95" s="739"/>
      <c r="G95" s="739"/>
      <c r="H95" s="739"/>
      <c r="I95" s="771" t="s">
        <v>1478</v>
      </c>
      <c r="J95" s="772"/>
      <c r="K95" s="772"/>
      <c r="L95" s="772"/>
      <c r="M95" s="773"/>
    </row>
    <row r="96" spans="1:13" ht="18" customHeight="1" x14ac:dyDescent="0.3">
      <c r="A96" s="79"/>
      <c r="B96" s="722"/>
      <c r="C96" s="723"/>
      <c r="D96" s="724"/>
      <c r="E96" s="761"/>
      <c r="F96" s="723"/>
      <c r="G96" s="723"/>
      <c r="H96" s="762"/>
      <c r="I96" s="746"/>
      <c r="J96" s="747"/>
      <c r="K96" s="747"/>
      <c r="L96" s="747"/>
      <c r="M96" s="748"/>
    </row>
    <row r="97" spans="1:13" ht="18" customHeight="1" x14ac:dyDescent="0.3">
      <c r="A97" s="79"/>
      <c r="B97" s="725"/>
      <c r="C97" s="725"/>
      <c r="D97" s="726"/>
      <c r="E97" s="744"/>
      <c r="F97" s="725"/>
      <c r="G97" s="725"/>
      <c r="H97" s="763"/>
      <c r="I97" s="749"/>
      <c r="J97" s="750"/>
      <c r="K97" s="750"/>
      <c r="L97" s="750"/>
      <c r="M97" s="751"/>
    </row>
    <row r="98" spans="1:13" ht="18" customHeight="1" x14ac:dyDescent="0.3">
      <c r="A98" s="777" t="s">
        <v>1479</v>
      </c>
      <c r="B98" s="723"/>
      <c r="C98" s="723"/>
      <c r="D98" s="724"/>
      <c r="E98" s="745" t="s">
        <v>1479</v>
      </c>
      <c r="F98" s="723"/>
      <c r="G98" s="723"/>
      <c r="H98" s="723"/>
      <c r="I98" s="756" t="s">
        <v>1479</v>
      </c>
      <c r="J98" s="747"/>
      <c r="K98" s="747"/>
      <c r="L98" s="747"/>
      <c r="M98" s="748"/>
    </row>
    <row r="99" spans="1:13" ht="18" customHeight="1" x14ac:dyDescent="0.3">
      <c r="A99" s="731"/>
      <c r="B99" s="725"/>
      <c r="C99" s="725"/>
      <c r="D99" s="726"/>
      <c r="E99" s="744"/>
      <c r="F99" s="725"/>
      <c r="G99" s="725"/>
      <c r="H99" s="725"/>
      <c r="I99" s="749"/>
      <c r="J99" s="750"/>
      <c r="K99" s="750"/>
      <c r="L99" s="750"/>
      <c r="M99" s="751"/>
    </row>
    <row r="100" spans="1:13" x14ac:dyDescent="0.3">
      <c r="A100" s="234" t="s">
        <v>43</v>
      </c>
      <c r="M100" s="235" t="str">
        <f>L5</f>
        <v>RYR-MC-001</v>
      </c>
    </row>
  </sheetData>
  <mergeCells count="83">
    <mergeCell ref="H10:I10"/>
    <mergeCell ref="A36:D37"/>
    <mergeCell ref="J18:M18"/>
    <mergeCell ref="J17:M17"/>
    <mergeCell ref="A57:G57"/>
    <mergeCell ref="A33:C33"/>
    <mergeCell ref="H57:M57"/>
    <mergeCell ref="L5:M5"/>
    <mergeCell ref="J19:M19"/>
    <mergeCell ref="D31:G31"/>
    <mergeCell ref="A1:C8"/>
    <mergeCell ref="D5:J6"/>
    <mergeCell ref="A26:G26"/>
    <mergeCell ref="L6:M6"/>
    <mergeCell ref="A10:B10"/>
    <mergeCell ref="K10:L10"/>
    <mergeCell ref="J20:M20"/>
    <mergeCell ref="K11:L11"/>
    <mergeCell ref="C10:G10"/>
    <mergeCell ref="A9:M9"/>
    <mergeCell ref="L8:M8"/>
    <mergeCell ref="C11:G11"/>
    <mergeCell ref="D7:J7"/>
    <mergeCell ref="A98:D99"/>
    <mergeCell ref="H41:M56"/>
    <mergeCell ref="L7:M7"/>
    <mergeCell ref="A11:B11"/>
    <mergeCell ref="A35:M35"/>
    <mergeCell ref="D33:G33"/>
    <mergeCell ref="A28:M28"/>
    <mergeCell ref="J23:M23"/>
    <mergeCell ref="A32:C32"/>
    <mergeCell ref="E36:I37"/>
    <mergeCell ref="A29:C29"/>
    <mergeCell ref="H11:I11"/>
    <mergeCell ref="A31:C31"/>
    <mergeCell ref="A75:G75"/>
    <mergeCell ref="J27:M27"/>
    <mergeCell ref="H12:I12"/>
    <mergeCell ref="A12:B12"/>
    <mergeCell ref="C12:D12"/>
    <mergeCell ref="J16:M16"/>
    <mergeCell ref="E95:H95"/>
    <mergeCell ref="J25:M25"/>
    <mergeCell ref="H30:I30"/>
    <mergeCell ref="A14:M14"/>
    <mergeCell ref="H29:I29"/>
    <mergeCell ref="I95:M95"/>
    <mergeCell ref="D30:G30"/>
    <mergeCell ref="F12:G12"/>
    <mergeCell ref="H59:M74"/>
    <mergeCell ref="E98:H99"/>
    <mergeCell ref="I96:M97"/>
    <mergeCell ref="J21:M21"/>
    <mergeCell ref="H31:I31"/>
    <mergeCell ref="D29:G29"/>
    <mergeCell ref="A58:G58"/>
    <mergeCell ref="A40:G40"/>
    <mergeCell ref="I98:M99"/>
    <mergeCell ref="H75:M75"/>
    <mergeCell ref="A39:M39"/>
    <mergeCell ref="A94:M94"/>
    <mergeCell ref="A30:C30"/>
    <mergeCell ref="J24:M24"/>
    <mergeCell ref="J26:M26"/>
    <mergeCell ref="H40:M40"/>
    <mergeCell ref="A41:G56"/>
    <mergeCell ref="D1:M3"/>
    <mergeCell ref="B96:D97"/>
    <mergeCell ref="J36:M37"/>
    <mergeCell ref="A59:G74"/>
    <mergeCell ref="H32:I32"/>
    <mergeCell ref="J15:M15"/>
    <mergeCell ref="D32:G32"/>
    <mergeCell ref="H33:I33"/>
    <mergeCell ref="A95:D95"/>
    <mergeCell ref="H58:M58"/>
    <mergeCell ref="K77:M93"/>
    <mergeCell ref="E96:H97"/>
    <mergeCell ref="A76:M76"/>
    <mergeCell ref="J22:M22"/>
    <mergeCell ref="A77:J93"/>
    <mergeCell ref="J12:M12"/>
  </mergeCells>
  <pageMargins left="0.2" right="0.2" top="0.2" bottom="0.2" header="0.511811023622047" footer="0.1"/>
  <pageSetup orientation="landscape" horizontalDpi="300" verticalDpi="300"/>
  <headerFooter>
    <oddFooter>&amp;C&amp;8 REFORMAS Y REMODELACIONES  |  Memoria de Cálculo  |  Página &amp;P de &amp;N</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autoPageBreaks="0" fitToPage="1"/>
  </sheetPr>
  <dimension ref="A1:N89"/>
  <sheetViews>
    <sheetView showGridLines="0" zoomScale="53" zoomScaleNormal="53" workbookViewId="0">
      <pane ySplit="9" topLeftCell="A73" activePane="bottomLeft" state="frozen"/>
      <selection pane="bottomLeft" activeCell="N86" sqref="N86"/>
    </sheetView>
  </sheetViews>
  <sheetFormatPr baseColWidth="10" defaultColWidth="8.88671875" defaultRowHeight="14.4" x14ac:dyDescent="0.3"/>
  <cols>
    <col min="1" max="1" width="10.77734375" style="315" customWidth="1"/>
    <col min="2" max="2" width="8.77734375" style="315" customWidth="1"/>
    <col min="3" max="4" width="12" style="315" customWidth="1"/>
    <col min="5" max="6" width="20.77734375" style="315" customWidth="1"/>
    <col min="7" max="7" width="18.77734375" style="315" customWidth="1"/>
    <col min="8" max="9" width="20.77734375" style="315" customWidth="1"/>
    <col min="10" max="11" width="18.77734375" style="315" customWidth="1"/>
    <col min="12" max="12" width="22.77734375" style="315" customWidth="1"/>
    <col min="13" max="14" width="20.77734375" style="315" customWidth="1"/>
    <col min="15" max="16" width="8.88671875" style="315" customWidth="1"/>
    <col min="17" max="16384" width="8.88671875" style="315"/>
  </cols>
  <sheetData>
    <row r="1" spans="1:14" x14ac:dyDescent="0.3">
      <c r="F1" s="846" t="s">
        <v>1480</v>
      </c>
      <c r="G1" s="804"/>
      <c r="H1" s="804"/>
      <c r="I1" s="804"/>
      <c r="J1" s="804"/>
      <c r="K1" s="804"/>
      <c r="L1" s="804"/>
      <c r="M1" s="804"/>
      <c r="N1" s="804"/>
    </row>
    <row r="2" spans="1:14" x14ac:dyDescent="0.3">
      <c r="F2" s="804"/>
      <c r="G2" s="804"/>
      <c r="H2" s="804"/>
      <c r="I2" s="804"/>
      <c r="J2" s="804"/>
      <c r="K2" s="804"/>
      <c r="L2" s="804"/>
      <c r="M2" s="804"/>
      <c r="N2" s="804"/>
    </row>
    <row r="3" spans="1:14" ht="18" customHeight="1" x14ac:dyDescent="0.3">
      <c r="A3" s="843" t="s">
        <v>1480</v>
      </c>
      <c r="B3" s="804"/>
      <c r="C3" s="804"/>
      <c r="D3" s="804"/>
      <c r="E3" s="804"/>
      <c r="F3" s="804"/>
      <c r="G3" s="804"/>
      <c r="H3" s="804"/>
      <c r="I3" s="804"/>
      <c r="J3" s="804"/>
      <c r="K3" s="804"/>
      <c r="L3" s="804"/>
      <c r="M3" s="804"/>
      <c r="N3" s="804"/>
    </row>
    <row r="4" spans="1:14" ht="18" customHeight="1" x14ac:dyDescent="0.3">
      <c r="A4" s="804"/>
      <c r="B4" s="804"/>
      <c r="C4" s="804"/>
      <c r="D4" s="804"/>
      <c r="E4" s="804"/>
      <c r="F4" s="804"/>
      <c r="G4" s="804"/>
      <c r="H4" s="804"/>
      <c r="I4" s="804"/>
      <c r="J4" s="804"/>
      <c r="K4" s="804"/>
      <c r="L4" s="804"/>
      <c r="M4" s="804"/>
      <c r="N4" s="804"/>
    </row>
    <row r="5" spans="1:14" ht="4.95" customHeight="1" x14ac:dyDescent="0.3">
      <c r="A5" s="804"/>
      <c r="B5" s="804"/>
      <c r="C5" s="804"/>
      <c r="D5" s="804"/>
      <c r="E5" s="804"/>
      <c r="F5" s="209"/>
      <c r="G5" s="209"/>
      <c r="H5" s="209"/>
      <c r="I5" s="210"/>
      <c r="J5" s="209"/>
      <c r="K5" s="209"/>
      <c r="L5" s="209"/>
      <c r="M5" s="209"/>
      <c r="N5" s="209"/>
    </row>
    <row r="6" spans="1:14" ht="18" customHeight="1" thickBot="1" x14ac:dyDescent="0.35">
      <c r="A6" s="804"/>
      <c r="B6" s="804"/>
      <c r="C6" s="804"/>
      <c r="D6" s="804"/>
      <c r="E6" s="804"/>
      <c r="F6" s="211"/>
      <c r="G6" s="211"/>
      <c r="H6" s="212"/>
      <c r="I6" s="211"/>
      <c r="J6" s="211"/>
      <c r="K6" s="211"/>
      <c r="L6" s="847" t="s">
        <v>1</v>
      </c>
      <c r="M6" s="848"/>
      <c r="N6" s="849"/>
    </row>
    <row r="7" spans="1:14" ht="18" customHeight="1" x14ac:dyDescent="0.3">
      <c r="A7" s="804"/>
      <c r="B7" s="804"/>
      <c r="C7" s="804"/>
      <c r="D7" s="804"/>
      <c r="E7" s="804"/>
      <c r="F7" s="211"/>
      <c r="G7" s="211"/>
      <c r="H7" s="212" t="s">
        <v>6</v>
      </c>
      <c r="I7" s="211"/>
      <c r="J7" s="211"/>
      <c r="K7" s="211"/>
      <c r="L7" s="236" t="s">
        <v>2</v>
      </c>
      <c r="M7" s="841" t="s">
        <v>1481</v>
      </c>
      <c r="N7" s="842"/>
    </row>
    <row r="8" spans="1:14" ht="18" customHeight="1" x14ac:dyDescent="0.3">
      <c r="A8" s="804"/>
      <c r="B8" s="804"/>
      <c r="C8" s="804"/>
      <c r="D8" s="804"/>
      <c r="E8" s="804"/>
      <c r="F8" s="213"/>
      <c r="G8" s="213"/>
      <c r="H8" s="214" t="s">
        <v>1201</v>
      </c>
      <c r="I8" s="213"/>
      <c r="J8" s="213"/>
      <c r="K8" s="213"/>
      <c r="L8" s="236" t="s">
        <v>9</v>
      </c>
      <c r="M8" s="856" t="s">
        <v>1482</v>
      </c>
      <c r="N8" s="857"/>
    </row>
    <row r="9" spans="1:14" ht="18" customHeight="1" thickBot="1" x14ac:dyDescent="0.35">
      <c r="A9" s="844"/>
      <c r="B9" s="844"/>
      <c r="C9" s="844"/>
      <c r="D9" s="844"/>
      <c r="E9" s="844"/>
      <c r="L9" s="237" t="s">
        <v>1483</v>
      </c>
      <c r="M9" s="833" t="s">
        <v>1484</v>
      </c>
      <c r="N9" s="834"/>
    </row>
    <row r="10" spans="1:14" ht="18" customHeight="1" thickBot="1" x14ac:dyDescent="0.35">
      <c r="A10" s="810" t="s">
        <v>1485</v>
      </c>
      <c r="B10" s="811"/>
      <c r="C10" s="811"/>
      <c r="D10" s="811"/>
      <c r="E10" s="811"/>
      <c r="F10" s="811"/>
      <c r="G10" s="811"/>
      <c r="H10" s="811"/>
      <c r="I10" s="811"/>
      <c r="J10" s="811"/>
      <c r="K10" s="811"/>
      <c r="L10" s="811"/>
      <c r="M10" s="811"/>
      <c r="N10" s="811"/>
    </row>
    <row r="11" spans="1:14" ht="18" customHeight="1" x14ac:dyDescent="0.3">
      <c r="A11" s="820" t="s">
        <v>1486</v>
      </c>
      <c r="B11" s="821"/>
      <c r="C11" s="238"/>
      <c r="D11" s="239"/>
      <c r="E11" s="317" t="s">
        <v>1487</v>
      </c>
      <c r="F11" s="807" t="s">
        <v>1488</v>
      </c>
      <c r="G11" s="808"/>
      <c r="H11" s="806"/>
      <c r="I11" s="317" t="s">
        <v>110</v>
      </c>
      <c r="J11" s="855" t="s">
        <v>1489</v>
      </c>
      <c r="K11" s="821"/>
      <c r="L11" s="821"/>
      <c r="M11" s="821"/>
      <c r="N11" s="813"/>
    </row>
    <row r="12" spans="1:14" ht="18" customHeight="1" x14ac:dyDescent="0.3">
      <c r="A12" s="809" t="s">
        <v>1438</v>
      </c>
      <c r="B12" s="808"/>
      <c r="C12" s="240"/>
      <c r="D12" s="240"/>
      <c r="E12" s="240"/>
      <c r="F12" s="240"/>
      <c r="G12" s="240"/>
      <c r="H12" s="241"/>
      <c r="I12" s="317" t="s">
        <v>1490</v>
      </c>
      <c r="J12" s="807"/>
      <c r="K12" s="808"/>
      <c r="L12" s="808"/>
      <c r="M12" s="808"/>
      <c r="N12" s="806"/>
    </row>
    <row r="13" spans="1:14" ht="18" customHeight="1" x14ac:dyDescent="0.3">
      <c r="A13" s="809" t="s">
        <v>1440</v>
      </c>
      <c r="B13" s="808"/>
      <c r="C13" s="240"/>
      <c r="D13" s="240"/>
      <c r="E13" s="240"/>
      <c r="F13" s="240"/>
      <c r="G13" s="240"/>
      <c r="H13" s="241"/>
      <c r="I13" s="317" t="s">
        <v>18</v>
      </c>
      <c r="J13" s="807"/>
      <c r="K13" s="808"/>
      <c r="L13" s="808"/>
      <c r="M13" s="808"/>
      <c r="N13" s="806"/>
    </row>
    <row r="14" spans="1:14" ht="18" customHeight="1" x14ac:dyDescent="0.3">
      <c r="A14" s="809" t="s">
        <v>1491</v>
      </c>
      <c r="B14" s="808"/>
      <c r="C14" s="240"/>
      <c r="D14" s="240"/>
      <c r="E14" s="240"/>
      <c r="F14" s="240"/>
      <c r="G14" s="240"/>
      <c r="H14" s="241"/>
      <c r="I14" s="317" t="s">
        <v>19</v>
      </c>
      <c r="J14" s="807"/>
      <c r="K14" s="808"/>
      <c r="L14" s="808"/>
      <c r="M14" s="808"/>
      <c r="N14" s="806"/>
    </row>
    <row r="15" spans="1:14" ht="18" customHeight="1" x14ac:dyDescent="0.3">
      <c r="A15" s="809" t="s">
        <v>1492</v>
      </c>
      <c r="B15" s="808"/>
      <c r="C15" s="427"/>
      <c r="D15" s="428"/>
      <c r="E15" s="317" t="s">
        <v>1493</v>
      </c>
      <c r="F15" s="429"/>
      <c r="G15" s="242" t="s">
        <v>1494</v>
      </c>
      <c r="H15" s="429"/>
      <c r="I15" s="317" t="s">
        <v>1495</v>
      </c>
      <c r="J15" s="858"/>
      <c r="K15" s="808"/>
      <c r="L15" s="808"/>
      <c r="M15" s="808"/>
      <c r="N15" s="806"/>
    </row>
    <row r="16" spans="1:14" ht="18" customHeight="1" x14ac:dyDescent="0.3">
      <c r="A16" s="838" t="s">
        <v>1496</v>
      </c>
      <c r="B16" s="815"/>
      <c r="C16" s="816"/>
      <c r="D16" s="845"/>
      <c r="E16" s="815"/>
      <c r="F16" s="815"/>
      <c r="G16" s="815"/>
      <c r="H16" s="815"/>
      <c r="I16" s="815"/>
      <c r="J16" s="815"/>
      <c r="K16" s="815"/>
      <c r="L16" s="815"/>
      <c r="M16" s="815"/>
      <c r="N16" s="816"/>
    </row>
    <row r="17" spans="1:14" ht="18" customHeight="1" x14ac:dyDescent="0.3">
      <c r="A17" s="817"/>
      <c r="B17" s="818"/>
      <c r="C17" s="819"/>
      <c r="D17" s="817"/>
      <c r="E17" s="818"/>
      <c r="F17" s="818"/>
      <c r="G17" s="818"/>
      <c r="H17" s="818"/>
      <c r="I17" s="818"/>
      <c r="J17" s="818"/>
      <c r="K17" s="818"/>
      <c r="L17" s="818"/>
      <c r="M17" s="818"/>
      <c r="N17" s="819"/>
    </row>
    <row r="18" spans="1:14" ht="18" customHeight="1" thickBot="1" x14ac:dyDescent="0.35">
      <c r="A18" s="243"/>
      <c r="B18" s="243"/>
      <c r="C18" s="243"/>
      <c r="D18" s="243"/>
      <c r="E18" s="243"/>
      <c r="F18" s="243"/>
      <c r="G18" s="243"/>
      <c r="H18" s="243"/>
      <c r="I18" s="243"/>
      <c r="J18" s="243"/>
      <c r="K18" s="243"/>
      <c r="L18" s="243"/>
      <c r="M18" s="243"/>
      <c r="N18" s="243"/>
    </row>
    <row r="19" spans="1:14" ht="18" customHeight="1" thickBot="1" x14ac:dyDescent="0.35">
      <c r="A19" s="810" t="s">
        <v>1497</v>
      </c>
      <c r="B19" s="811"/>
      <c r="C19" s="811"/>
      <c r="D19" s="811"/>
      <c r="E19" s="811"/>
      <c r="F19" s="811"/>
      <c r="G19" s="811"/>
      <c r="H19" s="811"/>
      <c r="I19" s="811"/>
      <c r="J19" s="811"/>
      <c r="K19" s="811"/>
      <c r="L19" s="811"/>
      <c r="M19" s="811"/>
      <c r="N19" s="811"/>
    </row>
    <row r="20" spans="1:14" ht="18" customHeight="1" x14ac:dyDescent="0.3">
      <c r="A20" s="820" t="s">
        <v>1498</v>
      </c>
      <c r="B20" s="821"/>
      <c r="C20" s="821"/>
      <c r="D20" s="821"/>
      <c r="E20" s="821"/>
      <c r="F20" s="239"/>
      <c r="G20" s="820" t="s">
        <v>1499</v>
      </c>
      <c r="H20" s="821"/>
      <c r="I20" s="821"/>
      <c r="J20" s="239"/>
      <c r="K20" s="820" t="s">
        <v>1500</v>
      </c>
      <c r="L20" s="821"/>
      <c r="M20" s="821"/>
      <c r="N20" s="239"/>
    </row>
    <row r="21" spans="1:14" ht="18" customHeight="1" x14ac:dyDescent="0.3">
      <c r="A21" s="838" t="s">
        <v>1440</v>
      </c>
      <c r="B21" s="806"/>
      <c r="C21" s="822"/>
      <c r="D21" s="808"/>
      <c r="E21" s="808"/>
      <c r="F21" s="806"/>
      <c r="G21" s="317" t="s">
        <v>18</v>
      </c>
      <c r="H21" s="807"/>
      <c r="I21" s="808"/>
      <c r="J21" s="806"/>
      <c r="K21" s="317" t="s">
        <v>1501</v>
      </c>
      <c r="L21" s="807"/>
      <c r="M21" s="808"/>
      <c r="N21" s="806"/>
    </row>
    <row r="22" spans="1:14" ht="18" customHeight="1" x14ac:dyDescent="0.3">
      <c r="A22" s="838" t="s">
        <v>1502</v>
      </c>
      <c r="B22" s="806"/>
      <c r="C22" s="822"/>
      <c r="D22" s="808"/>
      <c r="E22" s="808"/>
      <c r="F22" s="806"/>
      <c r="G22" s="317" t="s">
        <v>1502</v>
      </c>
      <c r="H22" s="807"/>
      <c r="I22" s="808"/>
      <c r="J22" s="806"/>
      <c r="K22" s="317" t="s">
        <v>1502</v>
      </c>
      <c r="L22" s="807"/>
      <c r="M22" s="808"/>
      <c r="N22" s="806"/>
    </row>
    <row r="23" spans="1:14" ht="18" customHeight="1" thickBot="1" x14ac:dyDescent="0.35">
      <c r="A23" s="243"/>
      <c r="B23" s="243"/>
      <c r="C23" s="243"/>
      <c r="D23" s="243"/>
      <c r="E23" s="243"/>
      <c r="F23" s="243"/>
      <c r="G23" s="243"/>
      <c r="H23" s="243"/>
      <c r="I23" s="243"/>
      <c r="J23" s="243"/>
      <c r="K23" s="243"/>
      <c r="L23" s="243"/>
      <c r="M23" s="243"/>
      <c r="N23" s="243"/>
    </row>
    <row r="24" spans="1:14" ht="18" customHeight="1" thickBot="1" x14ac:dyDescent="0.35">
      <c r="A24" s="810" t="s">
        <v>1503</v>
      </c>
      <c r="B24" s="811"/>
      <c r="C24" s="811"/>
      <c r="D24" s="811"/>
      <c r="E24" s="811"/>
      <c r="F24" s="811"/>
      <c r="G24" s="811"/>
      <c r="H24" s="811"/>
      <c r="I24" s="811"/>
      <c r="J24" s="811"/>
      <c r="K24" s="811"/>
      <c r="L24" s="811"/>
      <c r="M24" s="811"/>
      <c r="N24" s="811"/>
    </row>
    <row r="25" spans="1:14" ht="22.95" customHeight="1" thickBot="1" x14ac:dyDescent="0.35">
      <c r="A25" s="319" t="s">
        <v>982</v>
      </c>
      <c r="B25" s="839" t="s">
        <v>1504</v>
      </c>
      <c r="C25" s="840"/>
      <c r="D25" s="840"/>
      <c r="E25" s="319" t="s">
        <v>94</v>
      </c>
      <c r="F25" s="319" t="s">
        <v>1505</v>
      </c>
      <c r="G25" s="319" t="s">
        <v>1506</v>
      </c>
      <c r="H25" s="319" t="s">
        <v>1507</v>
      </c>
      <c r="I25" s="319" t="s">
        <v>1508</v>
      </c>
      <c r="J25" s="319" t="s">
        <v>1509</v>
      </c>
      <c r="K25" s="319" t="s">
        <v>1510</v>
      </c>
      <c r="L25" s="839" t="s">
        <v>1511</v>
      </c>
      <c r="M25" s="840"/>
      <c r="N25" s="840"/>
    </row>
    <row r="26" spans="1:14" ht="18" customHeight="1" x14ac:dyDescent="0.3">
      <c r="A26" s="320"/>
      <c r="B26" s="850"/>
      <c r="C26" s="851"/>
      <c r="D26" s="852"/>
      <c r="E26" s="320"/>
      <c r="F26" s="244"/>
      <c r="G26" s="244"/>
      <c r="H26" s="244"/>
      <c r="I26" s="245" t="str">
        <f t="shared" ref="I26:I33" si="0">IF(A26="","",G26+H26)</f>
        <v/>
      </c>
      <c r="J26" s="245" t="str">
        <f t="shared" ref="J26:J33" si="1">IF(F26="","",MAX(0,F26-I26))</f>
        <v/>
      </c>
      <c r="K26" s="430" t="str">
        <f t="shared" ref="K26:K33" si="2">IF(OR(F26="",F26=0),"",I26/F26)</f>
        <v/>
      </c>
      <c r="L26" s="850"/>
      <c r="M26" s="851"/>
      <c r="N26" s="852"/>
    </row>
    <row r="27" spans="1:14" ht="18" customHeight="1" x14ac:dyDescent="0.3">
      <c r="A27" s="316"/>
      <c r="B27" s="807"/>
      <c r="C27" s="808"/>
      <c r="D27" s="806"/>
      <c r="E27" s="316"/>
      <c r="F27" s="246"/>
      <c r="G27" s="246"/>
      <c r="H27" s="246"/>
      <c r="I27" s="247" t="str">
        <f t="shared" si="0"/>
        <v/>
      </c>
      <c r="J27" s="247" t="str">
        <f t="shared" si="1"/>
        <v/>
      </c>
      <c r="K27" s="431" t="str">
        <f t="shared" si="2"/>
        <v/>
      </c>
      <c r="L27" s="807"/>
      <c r="M27" s="808"/>
      <c r="N27" s="806"/>
    </row>
    <row r="28" spans="1:14" ht="18" customHeight="1" x14ac:dyDescent="0.3">
      <c r="A28" s="316"/>
      <c r="B28" s="807"/>
      <c r="C28" s="808"/>
      <c r="D28" s="806"/>
      <c r="E28" s="316"/>
      <c r="F28" s="246"/>
      <c r="G28" s="246"/>
      <c r="H28" s="246"/>
      <c r="I28" s="247" t="str">
        <f t="shared" si="0"/>
        <v/>
      </c>
      <c r="J28" s="247" t="str">
        <f t="shared" si="1"/>
        <v/>
      </c>
      <c r="K28" s="431" t="str">
        <f t="shared" si="2"/>
        <v/>
      </c>
      <c r="L28" s="807"/>
      <c r="M28" s="808"/>
      <c r="N28" s="806"/>
    </row>
    <row r="29" spans="1:14" ht="18" customHeight="1" x14ac:dyDescent="0.3">
      <c r="A29" s="316"/>
      <c r="B29" s="807"/>
      <c r="C29" s="808"/>
      <c r="D29" s="806"/>
      <c r="E29" s="316"/>
      <c r="F29" s="246"/>
      <c r="G29" s="246"/>
      <c r="H29" s="246"/>
      <c r="I29" s="247" t="str">
        <f t="shared" si="0"/>
        <v/>
      </c>
      <c r="J29" s="247" t="str">
        <f t="shared" si="1"/>
        <v/>
      </c>
      <c r="K29" s="431" t="str">
        <f t="shared" si="2"/>
        <v/>
      </c>
      <c r="L29" s="807"/>
      <c r="M29" s="808"/>
      <c r="N29" s="806"/>
    </row>
    <row r="30" spans="1:14" ht="18" customHeight="1" x14ac:dyDescent="0.3">
      <c r="A30" s="316"/>
      <c r="B30" s="807"/>
      <c r="C30" s="808"/>
      <c r="D30" s="806"/>
      <c r="E30" s="316"/>
      <c r="F30" s="246"/>
      <c r="G30" s="246"/>
      <c r="H30" s="246"/>
      <c r="I30" s="247" t="str">
        <f t="shared" si="0"/>
        <v/>
      </c>
      <c r="J30" s="247" t="str">
        <f t="shared" si="1"/>
        <v/>
      </c>
      <c r="K30" s="431" t="str">
        <f t="shared" si="2"/>
        <v/>
      </c>
      <c r="L30" s="807"/>
      <c r="M30" s="808"/>
      <c r="N30" s="806"/>
    </row>
    <row r="31" spans="1:14" ht="18" customHeight="1" x14ac:dyDescent="0.3">
      <c r="A31" s="316"/>
      <c r="B31" s="807"/>
      <c r="C31" s="808"/>
      <c r="D31" s="806"/>
      <c r="E31" s="316"/>
      <c r="F31" s="246"/>
      <c r="G31" s="246"/>
      <c r="H31" s="246"/>
      <c r="I31" s="247" t="str">
        <f t="shared" si="0"/>
        <v/>
      </c>
      <c r="J31" s="247" t="str">
        <f t="shared" si="1"/>
        <v/>
      </c>
      <c r="K31" s="431" t="str">
        <f t="shared" si="2"/>
        <v/>
      </c>
      <c r="L31" s="807"/>
      <c r="M31" s="808"/>
      <c r="N31" s="806"/>
    </row>
    <row r="32" spans="1:14" ht="18" customHeight="1" x14ac:dyDescent="0.3">
      <c r="A32" s="316"/>
      <c r="B32" s="807"/>
      <c r="C32" s="808"/>
      <c r="D32" s="806"/>
      <c r="E32" s="316"/>
      <c r="F32" s="246"/>
      <c r="G32" s="246"/>
      <c r="H32" s="246"/>
      <c r="I32" s="247" t="str">
        <f t="shared" si="0"/>
        <v/>
      </c>
      <c r="J32" s="247" t="str">
        <f t="shared" si="1"/>
        <v/>
      </c>
      <c r="K32" s="431" t="str">
        <f t="shared" si="2"/>
        <v/>
      </c>
      <c r="L32" s="807"/>
      <c r="M32" s="808"/>
      <c r="N32" s="806"/>
    </row>
    <row r="33" spans="1:14" ht="18" customHeight="1" x14ac:dyDescent="0.3">
      <c r="A33" s="316"/>
      <c r="B33" s="807"/>
      <c r="C33" s="808"/>
      <c r="D33" s="806"/>
      <c r="E33" s="316"/>
      <c r="F33" s="246"/>
      <c r="G33" s="246"/>
      <c r="H33" s="246"/>
      <c r="I33" s="247" t="str">
        <f t="shared" si="0"/>
        <v/>
      </c>
      <c r="J33" s="247" t="str">
        <f t="shared" si="1"/>
        <v/>
      </c>
      <c r="K33" s="431" t="str">
        <f t="shared" si="2"/>
        <v/>
      </c>
      <c r="L33" s="807"/>
      <c r="M33" s="808"/>
      <c r="N33" s="806"/>
    </row>
    <row r="34" spans="1:14" ht="18" customHeight="1" thickBot="1" x14ac:dyDescent="0.35">
      <c r="A34" s="243"/>
      <c r="B34" s="243"/>
      <c r="C34" s="243"/>
      <c r="D34" s="243"/>
      <c r="E34" s="243"/>
      <c r="F34" s="243"/>
      <c r="G34" s="243"/>
      <c r="H34" s="243"/>
      <c r="I34" s="243"/>
      <c r="J34" s="243"/>
      <c r="K34" s="243"/>
      <c r="L34" s="243"/>
      <c r="M34" s="243"/>
      <c r="N34" s="243"/>
    </row>
    <row r="35" spans="1:14" ht="18" customHeight="1" thickBot="1" x14ac:dyDescent="0.35">
      <c r="A35" s="810" t="s">
        <v>1512</v>
      </c>
      <c r="B35" s="811"/>
      <c r="C35" s="811"/>
      <c r="D35" s="811"/>
      <c r="E35" s="811"/>
      <c r="F35" s="811"/>
      <c r="G35" s="811"/>
      <c r="H35" s="811"/>
      <c r="I35" s="811"/>
      <c r="J35" s="811"/>
      <c r="K35" s="811"/>
      <c r="L35" s="811"/>
      <c r="M35" s="811"/>
      <c r="N35" s="811"/>
    </row>
    <row r="36" spans="1:14" ht="18" customHeight="1" x14ac:dyDescent="0.3">
      <c r="A36" s="820" t="s">
        <v>1513</v>
      </c>
      <c r="B36" s="821"/>
      <c r="C36" s="821"/>
      <c r="D36" s="821"/>
      <c r="E36" s="432"/>
      <c r="F36" s="830" t="s">
        <v>1514</v>
      </c>
      <c r="G36" s="808"/>
      <c r="H36" s="433"/>
      <c r="I36" s="830" t="s">
        <v>1515</v>
      </c>
      <c r="J36" s="808"/>
      <c r="K36" s="433"/>
      <c r="L36" s="812" t="s">
        <v>1459</v>
      </c>
      <c r="M36" s="813"/>
      <c r="N36" s="434" t="str">
        <f>IF(E36="","",E36-H36-K36)</f>
        <v/>
      </c>
    </row>
    <row r="37" spans="1:14" ht="18" customHeight="1" x14ac:dyDescent="0.3">
      <c r="A37" s="809" t="s">
        <v>1516</v>
      </c>
      <c r="B37" s="808"/>
      <c r="C37" s="808"/>
      <c r="D37" s="808"/>
      <c r="E37" s="428">
        <f>IFERROR((H36+K36)/E36,0)</f>
        <v>0</v>
      </c>
      <c r="F37" s="830" t="s">
        <v>1517</v>
      </c>
      <c r="G37" s="808"/>
      <c r="H37" s="433"/>
      <c r="I37" s="830" t="s">
        <v>1518</v>
      </c>
      <c r="J37" s="808"/>
      <c r="K37" s="433"/>
      <c r="L37" s="831" t="s">
        <v>1519</v>
      </c>
      <c r="M37" s="806"/>
      <c r="N37" s="434">
        <v>0</v>
      </c>
    </row>
    <row r="38" spans="1:14" ht="18" customHeight="1" thickBot="1" x14ac:dyDescent="0.35">
      <c r="A38" s="243"/>
      <c r="B38" s="243"/>
      <c r="C38" s="243"/>
      <c r="D38" s="243"/>
      <c r="E38" s="243"/>
      <c r="F38" s="243"/>
      <c r="G38" s="243"/>
      <c r="H38" s="243"/>
      <c r="I38" s="853"/>
      <c r="J38" s="854"/>
      <c r="K38" s="243"/>
      <c r="L38" s="243"/>
      <c r="M38" s="243"/>
      <c r="N38" s="243"/>
    </row>
    <row r="39" spans="1:14" ht="18" customHeight="1" thickBot="1" x14ac:dyDescent="0.35">
      <c r="A39" s="810" t="s">
        <v>1520</v>
      </c>
      <c r="B39" s="811"/>
      <c r="C39" s="811"/>
      <c r="D39" s="811"/>
      <c r="E39" s="811"/>
      <c r="F39" s="811"/>
      <c r="G39" s="811"/>
      <c r="H39" s="811"/>
      <c r="I39" s="811"/>
      <c r="J39" s="811"/>
      <c r="K39" s="811"/>
      <c r="L39" s="811"/>
      <c r="M39" s="811"/>
      <c r="N39" s="811"/>
    </row>
    <row r="40" spans="1:14" ht="18" customHeight="1" x14ac:dyDescent="0.3">
      <c r="A40" s="823" t="s">
        <v>1521</v>
      </c>
      <c r="B40" s="813"/>
      <c r="C40" s="859"/>
      <c r="D40" s="821"/>
      <c r="E40" s="813"/>
      <c r="F40" s="317" t="s">
        <v>1522</v>
      </c>
      <c r="G40" s="807"/>
      <c r="H40" s="808"/>
      <c r="I40" s="808"/>
      <c r="J40" s="806"/>
      <c r="K40" s="317" t="s">
        <v>1523</v>
      </c>
      <c r="L40" s="807"/>
      <c r="M40" s="808"/>
      <c r="N40" s="806"/>
    </row>
    <row r="41" spans="1:14" ht="18" customHeight="1" x14ac:dyDescent="0.3">
      <c r="A41" s="838" t="s">
        <v>110</v>
      </c>
      <c r="B41" s="806"/>
      <c r="C41" s="824" t="s">
        <v>1524</v>
      </c>
      <c r="D41" s="808"/>
      <c r="E41" s="806"/>
      <c r="F41" s="317" t="s">
        <v>110</v>
      </c>
      <c r="G41" s="807" t="s">
        <v>1524</v>
      </c>
      <c r="H41" s="808"/>
      <c r="I41" s="808"/>
      <c r="J41" s="806"/>
      <c r="K41" s="317" t="s">
        <v>110</v>
      </c>
      <c r="L41" s="807" t="s">
        <v>1524</v>
      </c>
      <c r="M41" s="808"/>
      <c r="N41" s="806"/>
    </row>
    <row r="42" spans="1:14" ht="18" customHeight="1" x14ac:dyDescent="0.3">
      <c r="A42" s="838" t="s">
        <v>1525</v>
      </c>
      <c r="B42" s="806"/>
      <c r="C42" s="822"/>
      <c r="D42" s="808"/>
      <c r="E42" s="806"/>
      <c r="F42" s="317" t="s">
        <v>1525</v>
      </c>
      <c r="G42" s="807"/>
      <c r="H42" s="808"/>
      <c r="I42" s="808"/>
      <c r="J42" s="806"/>
      <c r="K42" s="317" t="s">
        <v>1525</v>
      </c>
      <c r="L42" s="807"/>
      <c r="M42" s="808"/>
      <c r="N42" s="806"/>
    </row>
    <row r="43" spans="1:14" ht="18" customHeight="1" thickBot="1" x14ac:dyDescent="0.35">
      <c r="A43" s="243"/>
      <c r="B43" s="243"/>
      <c r="C43" s="243"/>
      <c r="D43" s="243"/>
      <c r="E43" s="243"/>
      <c r="F43" s="243"/>
      <c r="G43" s="243"/>
      <c r="H43" s="243"/>
      <c r="I43" s="243"/>
      <c r="J43" s="243"/>
      <c r="K43" s="243"/>
      <c r="L43" s="243"/>
      <c r="M43" s="243"/>
      <c r="N43" s="243"/>
    </row>
    <row r="44" spans="1:14" ht="18" customHeight="1" thickBot="1" x14ac:dyDescent="0.35">
      <c r="A44" s="810" t="s">
        <v>1526</v>
      </c>
      <c r="B44" s="811"/>
      <c r="C44" s="811"/>
      <c r="D44" s="811"/>
      <c r="E44" s="811"/>
      <c r="F44" s="811"/>
      <c r="G44" s="811"/>
      <c r="H44" s="811"/>
      <c r="I44" s="811"/>
      <c r="J44" s="811"/>
      <c r="K44" s="811"/>
      <c r="L44" s="811"/>
      <c r="M44" s="811"/>
      <c r="N44" s="811"/>
    </row>
    <row r="45" spans="1:14" ht="18" customHeight="1" x14ac:dyDescent="0.3">
      <c r="A45" s="318" t="s">
        <v>1527</v>
      </c>
      <c r="B45" s="836" t="s">
        <v>1528</v>
      </c>
      <c r="C45" s="808"/>
      <c r="D45" s="806"/>
      <c r="E45" s="836" t="s">
        <v>1529</v>
      </c>
      <c r="F45" s="808"/>
      <c r="G45" s="806"/>
      <c r="H45" s="836" t="s">
        <v>1530</v>
      </c>
      <c r="I45" s="808"/>
      <c r="J45" s="806"/>
      <c r="K45" s="836" t="s">
        <v>108</v>
      </c>
      <c r="L45" s="806"/>
      <c r="M45" s="318" t="s">
        <v>1531</v>
      </c>
      <c r="N45" s="318" t="s">
        <v>110</v>
      </c>
    </row>
    <row r="46" spans="1:14" ht="28.05" customHeight="1" x14ac:dyDescent="0.3">
      <c r="A46" s="316"/>
      <c r="B46" s="807"/>
      <c r="C46" s="808"/>
      <c r="D46" s="806"/>
      <c r="E46" s="807"/>
      <c r="F46" s="808"/>
      <c r="G46" s="806"/>
      <c r="H46" s="807"/>
      <c r="I46" s="808"/>
      <c r="J46" s="806"/>
      <c r="K46" s="807"/>
      <c r="L46" s="806"/>
      <c r="M46" s="429"/>
      <c r="N46" s="316"/>
    </row>
    <row r="47" spans="1:14" ht="28.05" customHeight="1" x14ac:dyDescent="0.3">
      <c r="A47" s="316"/>
      <c r="B47" s="807"/>
      <c r="C47" s="808"/>
      <c r="D47" s="806"/>
      <c r="E47" s="807"/>
      <c r="F47" s="808"/>
      <c r="G47" s="806"/>
      <c r="H47" s="807"/>
      <c r="I47" s="808"/>
      <c r="J47" s="806"/>
      <c r="K47" s="807"/>
      <c r="L47" s="806"/>
      <c r="M47" s="429"/>
      <c r="N47" s="316"/>
    </row>
    <row r="48" spans="1:14" ht="28.05" customHeight="1" x14ac:dyDescent="0.3">
      <c r="A48" s="316"/>
      <c r="B48" s="807"/>
      <c r="C48" s="808"/>
      <c r="D48" s="806"/>
      <c r="E48" s="807"/>
      <c r="F48" s="808"/>
      <c r="G48" s="806"/>
      <c r="H48" s="807"/>
      <c r="I48" s="808"/>
      <c r="J48" s="806"/>
      <c r="K48" s="807"/>
      <c r="L48" s="806"/>
      <c r="M48" s="429"/>
      <c r="N48" s="316"/>
    </row>
    <row r="49" spans="1:14" ht="28.05" customHeight="1" x14ac:dyDescent="0.3">
      <c r="A49" s="316"/>
      <c r="B49" s="807"/>
      <c r="C49" s="808"/>
      <c r="D49" s="806"/>
      <c r="E49" s="807"/>
      <c r="F49" s="808"/>
      <c r="G49" s="806"/>
      <c r="H49" s="807"/>
      <c r="I49" s="808"/>
      <c r="J49" s="806"/>
      <c r="K49" s="807"/>
      <c r="L49" s="806"/>
      <c r="M49" s="429"/>
      <c r="N49" s="316"/>
    </row>
    <row r="50" spans="1:14" ht="18" customHeight="1" thickBot="1" x14ac:dyDescent="0.35">
      <c r="A50" s="243"/>
      <c r="B50" s="243"/>
      <c r="C50" s="243"/>
      <c r="D50" s="243"/>
      <c r="E50" s="243"/>
      <c r="F50" s="243"/>
      <c r="G50" s="243"/>
      <c r="H50" s="243"/>
      <c r="I50" s="243"/>
      <c r="J50" s="243"/>
      <c r="K50" s="243"/>
      <c r="L50" s="243"/>
      <c r="M50" s="243"/>
      <c r="N50" s="243"/>
    </row>
    <row r="51" spans="1:14" ht="18" customHeight="1" thickBot="1" x14ac:dyDescent="0.35">
      <c r="A51" s="810" t="s">
        <v>1532</v>
      </c>
      <c r="B51" s="811"/>
      <c r="C51" s="811"/>
      <c r="D51" s="811"/>
      <c r="E51" s="811"/>
      <c r="F51" s="811"/>
      <c r="G51" s="811"/>
      <c r="H51" s="811"/>
      <c r="I51" s="811"/>
      <c r="J51" s="811"/>
      <c r="K51" s="811"/>
      <c r="L51" s="811"/>
      <c r="M51" s="811"/>
      <c r="N51" s="811"/>
    </row>
    <row r="52" spans="1:14" ht="18" customHeight="1" x14ac:dyDescent="0.3">
      <c r="A52" s="837" t="s">
        <v>1468</v>
      </c>
      <c r="B52" s="826"/>
      <c r="C52" s="826"/>
      <c r="D52" s="826"/>
      <c r="E52" s="827"/>
      <c r="F52" s="837" t="s">
        <v>1468</v>
      </c>
      <c r="G52" s="826"/>
      <c r="H52" s="827"/>
      <c r="I52" s="825" t="s">
        <v>1468</v>
      </c>
      <c r="J52" s="826"/>
      <c r="K52" s="827"/>
      <c r="L52" s="825" t="s">
        <v>1468</v>
      </c>
      <c r="M52" s="826"/>
      <c r="N52" s="827"/>
    </row>
    <row r="53" spans="1:14" ht="18" customHeight="1" x14ac:dyDescent="0.3">
      <c r="A53" s="828"/>
      <c r="B53" s="804"/>
      <c r="C53" s="804"/>
      <c r="D53" s="804"/>
      <c r="E53" s="829"/>
      <c r="F53" s="828"/>
      <c r="G53" s="804"/>
      <c r="H53" s="829"/>
      <c r="I53" s="828"/>
      <c r="J53" s="804"/>
      <c r="K53" s="829"/>
      <c r="L53" s="828"/>
      <c r="M53" s="804"/>
      <c r="N53" s="829"/>
    </row>
    <row r="54" spans="1:14" ht="18" customHeight="1" x14ac:dyDescent="0.3">
      <c r="A54" s="828"/>
      <c r="B54" s="804"/>
      <c r="C54" s="804"/>
      <c r="D54" s="804"/>
      <c r="E54" s="829"/>
      <c r="F54" s="828"/>
      <c r="G54" s="804"/>
      <c r="H54" s="829"/>
      <c r="I54" s="828"/>
      <c r="J54" s="804"/>
      <c r="K54" s="829"/>
      <c r="L54" s="828"/>
      <c r="M54" s="804"/>
      <c r="N54" s="829"/>
    </row>
    <row r="55" spans="1:14" ht="18" customHeight="1" x14ac:dyDescent="0.3">
      <c r="A55" s="828"/>
      <c r="B55" s="804"/>
      <c r="C55" s="804"/>
      <c r="D55" s="804"/>
      <c r="E55" s="829"/>
      <c r="F55" s="828"/>
      <c r="G55" s="804"/>
      <c r="H55" s="829"/>
      <c r="I55" s="828"/>
      <c r="J55" s="804"/>
      <c r="K55" s="829"/>
      <c r="L55" s="828"/>
      <c r="M55" s="804"/>
      <c r="N55" s="829"/>
    </row>
    <row r="56" spans="1:14" ht="18" customHeight="1" x14ac:dyDescent="0.3">
      <c r="A56" s="828"/>
      <c r="B56" s="804"/>
      <c r="C56" s="804"/>
      <c r="D56" s="804"/>
      <c r="E56" s="829"/>
      <c r="F56" s="828"/>
      <c r="G56" s="804"/>
      <c r="H56" s="829"/>
      <c r="I56" s="828"/>
      <c r="J56" s="804"/>
      <c r="K56" s="829"/>
      <c r="L56" s="828"/>
      <c r="M56" s="804"/>
      <c r="N56" s="829"/>
    </row>
    <row r="57" spans="1:14" ht="18" customHeight="1" x14ac:dyDescent="0.3">
      <c r="A57" s="828"/>
      <c r="B57" s="804"/>
      <c r="C57" s="804"/>
      <c r="D57" s="804"/>
      <c r="E57" s="829"/>
      <c r="F57" s="828"/>
      <c r="G57" s="804"/>
      <c r="H57" s="829"/>
      <c r="I57" s="828"/>
      <c r="J57" s="804"/>
      <c r="K57" s="829"/>
      <c r="L57" s="828"/>
      <c r="M57" s="804"/>
      <c r="N57" s="829"/>
    </row>
    <row r="58" spans="1:14" ht="18" customHeight="1" x14ac:dyDescent="0.3">
      <c r="A58" s="828"/>
      <c r="B58" s="804"/>
      <c r="C58" s="804"/>
      <c r="D58" s="804"/>
      <c r="E58" s="829"/>
      <c r="F58" s="828"/>
      <c r="G58" s="804"/>
      <c r="H58" s="829"/>
      <c r="I58" s="828"/>
      <c r="J58" s="804"/>
      <c r="K58" s="829"/>
      <c r="L58" s="828"/>
      <c r="M58" s="804"/>
      <c r="N58" s="829"/>
    </row>
    <row r="59" spans="1:14" ht="18" customHeight="1" x14ac:dyDescent="0.3">
      <c r="A59" s="828"/>
      <c r="B59" s="804"/>
      <c r="C59" s="804"/>
      <c r="D59" s="804"/>
      <c r="E59" s="829"/>
      <c r="F59" s="828"/>
      <c r="G59" s="804"/>
      <c r="H59" s="829"/>
      <c r="I59" s="828"/>
      <c r="J59" s="804"/>
      <c r="K59" s="829"/>
      <c r="L59" s="828"/>
      <c r="M59" s="804"/>
      <c r="N59" s="829"/>
    </row>
    <row r="60" spans="1:14" ht="18" customHeight="1" x14ac:dyDescent="0.3">
      <c r="A60" s="828"/>
      <c r="B60" s="804"/>
      <c r="C60" s="804"/>
      <c r="D60" s="804"/>
      <c r="E60" s="829"/>
      <c r="F60" s="828"/>
      <c r="G60" s="804"/>
      <c r="H60" s="829"/>
      <c r="I60" s="828"/>
      <c r="J60" s="804"/>
      <c r="K60" s="829"/>
      <c r="L60" s="828"/>
      <c r="M60" s="804"/>
      <c r="N60" s="829"/>
    </row>
    <row r="61" spans="1:14" ht="18" customHeight="1" x14ac:dyDescent="0.3">
      <c r="A61" s="828"/>
      <c r="B61" s="804"/>
      <c r="C61" s="804"/>
      <c r="D61" s="804"/>
      <c r="E61" s="829"/>
      <c r="F61" s="828"/>
      <c r="G61" s="804"/>
      <c r="H61" s="829"/>
      <c r="I61" s="828"/>
      <c r="J61" s="804"/>
      <c r="K61" s="829"/>
      <c r="L61" s="828"/>
      <c r="M61" s="804"/>
      <c r="N61" s="829"/>
    </row>
    <row r="62" spans="1:14" ht="18" customHeight="1" x14ac:dyDescent="0.3">
      <c r="A62" s="828"/>
      <c r="B62" s="804"/>
      <c r="C62" s="804"/>
      <c r="D62" s="804"/>
      <c r="E62" s="829"/>
      <c r="F62" s="828"/>
      <c r="G62" s="804"/>
      <c r="H62" s="829"/>
      <c r="I62" s="828"/>
      <c r="J62" s="804"/>
      <c r="K62" s="829"/>
      <c r="L62" s="828"/>
      <c r="M62" s="804"/>
      <c r="N62" s="829"/>
    </row>
    <row r="63" spans="1:14" ht="18" customHeight="1" x14ac:dyDescent="0.3">
      <c r="A63" s="828"/>
      <c r="B63" s="804"/>
      <c r="C63" s="804"/>
      <c r="D63" s="804"/>
      <c r="E63" s="829"/>
      <c r="F63" s="828"/>
      <c r="G63" s="804"/>
      <c r="H63" s="829"/>
      <c r="I63" s="828"/>
      <c r="J63" s="804"/>
      <c r="K63" s="829"/>
      <c r="L63" s="828"/>
      <c r="M63" s="804"/>
      <c r="N63" s="829"/>
    </row>
    <row r="64" spans="1:14" ht="18" customHeight="1" x14ac:dyDescent="0.3">
      <c r="A64" s="817"/>
      <c r="B64" s="818"/>
      <c r="C64" s="818"/>
      <c r="D64" s="818"/>
      <c r="E64" s="819"/>
      <c r="F64" s="817"/>
      <c r="G64" s="818"/>
      <c r="H64" s="819"/>
      <c r="I64" s="817"/>
      <c r="J64" s="818"/>
      <c r="K64" s="819"/>
      <c r="L64" s="817"/>
      <c r="M64" s="818"/>
      <c r="N64" s="819"/>
    </row>
    <row r="65" spans="1:14" ht="18" customHeight="1" thickBot="1" x14ac:dyDescent="0.35">
      <c r="A65" s="243"/>
      <c r="B65" s="243"/>
      <c r="C65" s="243"/>
      <c r="D65" s="243"/>
      <c r="E65" s="243"/>
      <c r="F65" s="243"/>
      <c r="G65" s="243"/>
      <c r="H65" s="243"/>
      <c r="I65" s="243"/>
      <c r="J65" s="243"/>
      <c r="K65" s="243"/>
      <c r="L65" s="243"/>
      <c r="M65" s="243"/>
      <c r="N65" s="243"/>
    </row>
    <row r="66" spans="1:14" ht="18" customHeight="1" thickBot="1" x14ac:dyDescent="0.35">
      <c r="A66" s="810" t="s">
        <v>1533</v>
      </c>
      <c r="B66" s="811"/>
      <c r="C66" s="811"/>
      <c r="D66" s="811"/>
      <c r="E66" s="811"/>
      <c r="F66" s="811"/>
      <c r="G66" s="811"/>
      <c r="H66" s="811"/>
      <c r="I66" s="811"/>
      <c r="J66" s="811"/>
      <c r="K66" s="811"/>
      <c r="L66" s="811"/>
      <c r="M66" s="811"/>
      <c r="N66" s="811"/>
    </row>
    <row r="67" spans="1:14" ht="18" customHeight="1" x14ac:dyDescent="0.3">
      <c r="A67" s="814" t="s">
        <v>1534</v>
      </c>
      <c r="B67" s="815"/>
      <c r="C67" s="815"/>
      <c r="D67" s="815"/>
      <c r="E67" s="815"/>
      <c r="F67" s="815"/>
      <c r="G67" s="815"/>
      <c r="H67" s="815"/>
      <c r="I67" s="815"/>
      <c r="J67" s="815"/>
      <c r="K67" s="815"/>
      <c r="L67" s="815"/>
      <c r="M67" s="815"/>
      <c r="N67" s="816"/>
    </row>
    <row r="68" spans="1:14" ht="18" customHeight="1" x14ac:dyDescent="0.3">
      <c r="A68" s="828"/>
      <c r="B68" s="804"/>
      <c r="C68" s="804"/>
      <c r="D68" s="804"/>
      <c r="E68" s="804"/>
      <c r="F68" s="804"/>
      <c r="G68" s="804"/>
      <c r="H68" s="804"/>
      <c r="I68" s="804"/>
      <c r="J68" s="804"/>
      <c r="K68" s="804"/>
      <c r="L68" s="804"/>
      <c r="M68" s="804"/>
      <c r="N68" s="829"/>
    </row>
    <row r="69" spans="1:14" ht="18" customHeight="1" x14ac:dyDescent="0.3">
      <c r="A69" s="817"/>
      <c r="B69" s="818"/>
      <c r="C69" s="818"/>
      <c r="D69" s="818"/>
      <c r="E69" s="818"/>
      <c r="F69" s="818"/>
      <c r="G69" s="818"/>
      <c r="H69" s="818"/>
      <c r="I69" s="818"/>
      <c r="J69" s="818"/>
      <c r="K69" s="818"/>
      <c r="L69" s="818"/>
      <c r="M69" s="818"/>
      <c r="N69" s="819"/>
    </row>
    <row r="70" spans="1:14" ht="18" customHeight="1" thickBot="1" x14ac:dyDescent="0.35">
      <c r="A70" s="243"/>
      <c r="B70" s="243"/>
      <c r="C70" s="243"/>
      <c r="D70" s="243"/>
      <c r="E70" s="243"/>
      <c r="F70" s="243"/>
      <c r="G70" s="243"/>
      <c r="H70" s="243"/>
      <c r="I70" s="243"/>
      <c r="J70" s="243"/>
      <c r="K70" s="243"/>
      <c r="L70" s="243"/>
      <c r="M70" s="243"/>
      <c r="N70" s="243"/>
    </row>
    <row r="71" spans="1:14" ht="18" customHeight="1" thickBot="1" x14ac:dyDescent="0.35">
      <c r="A71" s="810" t="s">
        <v>1535</v>
      </c>
      <c r="B71" s="811"/>
      <c r="C71" s="811"/>
      <c r="D71" s="811"/>
      <c r="E71" s="811"/>
      <c r="F71" s="811"/>
      <c r="G71" s="811"/>
      <c r="H71" s="811"/>
      <c r="I71" s="811"/>
      <c r="J71" s="811"/>
      <c r="K71" s="811"/>
      <c r="L71" s="811"/>
      <c r="M71" s="811"/>
      <c r="N71" s="811"/>
    </row>
    <row r="72" spans="1:14" ht="18" customHeight="1" x14ac:dyDescent="0.3">
      <c r="A72" s="805" t="s">
        <v>1536</v>
      </c>
      <c r="B72" s="808"/>
      <c r="C72" s="808"/>
      <c r="D72" s="806"/>
      <c r="E72" s="805" t="s">
        <v>1537</v>
      </c>
      <c r="F72" s="808"/>
      <c r="G72" s="808"/>
      <c r="H72" s="806"/>
      <c r="I72" s="805" t="s">
        <v>1538</v>
      </c>
      <c r="J72" s="808"/>
      <c r="K72" s="808"/>
      <c r="L72" s="806"/>
      <c r="M72" s="805" t="s">
        <v>1539</v>
      </c>
      <c r="N72" s="806"/>
    </row>
    <row r="73" spans="1:14" ht="18" customHeight="1" x14ac:dyDescent="0.3">
      <c r="A73" s="835" t="s">
        <v>1540</v>
      </c>
      <c r="B73" s="815"/>
      <c r="C73" s="815"/>
      <c r="D73" s="816"/>
      <c r="E73" s="835" t="s">
        <v>1540</v>
      </c>
      <c r="F73" s="815"/>
      <c r="G73" s="815"/>
      <c r="H73" s="816"/>
      <c r="I73" s="835" t="s">
        <v>1540</v>
      </c>
      <c r="J73" s="815"/>
      <c r="K73" s="815"/>
      <c r="L73" s="816"/>
      <c r="M73" s="835" t="s">
        <v>1540</v>
      </c>
      <c r="N73" s="816"/>
    </row>
    <row r="74" spans="1:14" ht="18" customHeight="1" x14ac:dyDescent="0.3">
      <c r="A74" s="828"/>
      <c r="B74" s="804"/>
      <c r="C74" s="804"/>
      <c r="D74" s="829"/>
      <c r="E74" s="828"/>
      <c r="F74" s="804"/>
      <c r="G74" s="804"/>
      <c r="H74" s="829"/>
      <c r="I74" s="828"/>
      <c r="J74" s="804"/>
      <c r="K74" s="804"/>
      <c r="L74" s="829"/>
      <c r="M74" s="828"/>
      <c r="N74" s="829"/>
    </row>
    <row r="75" spans="1:14" ht="18" customHeight="1" x14ac:dyDescent="0.3">
      <c r="A75" s="828"/>
      <c r="B75" s="804"/>
      <c r="C75" s="804"/>
      <c r="D75" s="829"/>
      <c r="E75" s="828"/>
      <c r="F75" s="804"/>
      <c r="G75" s="804"/>
      <c r="H75" s="829"/>
      <c r="I75" s="828"/>
      <c r="J75" s="804"/>
      <c r="K75" s="804"/>
      <c r="L75" s="829"/>
      <c r="M75" s="828"/>
      <c r="N75" s="829"/>
    </row>
    <row r="76" spans="1:14" ht="18" customHeight="1" x14ac:dyDescent="0.3">
      <c r="A76" s="817"/>
      <c r="B76" s="818"/>
      <c r="C76" s="818"/>
      <c r="D76" s="819"/>
      <c r="E76" s="817"/>
      <c r="F76" s="818"/>
      <c r="G76" s="818"/>
      <c r="H76" s="819"/>
      <c r="I76" s="817"/>
      <c r="J76" s="818"/>
      <c r="K76" s="818"/>
      <c r="L76" s="819"/>
      <c r="M76" s="817"/>
      <c r="N76" s="819"/>
    </row>
    <row r="77" spans="1:14" ht="18" customHeight="1" thickBot="1" x14ac:dyDescent="0.35">
      <c r="A77" s="243"/>
      <c r="B77" s="243"/>
      <c r="C77" s="243"/>
      <c r="D77" s="243"/>
      <c r="E77" s="243"/>
      <c r="F77" s="243"/>
      <c r="G77" s="243"/>
      <c r="H77" s="243"/>
      <c r="I77" s="243"/>
      <c r="J77" s="243"/>
      <c r="K77" s="243"/>
      <c r="L77" s="243"/>
      <c r="M77" s="243"/>
      <c r="N77" s="243"/>
    </row>
    <row r="78" spans="1:14" ht="18" customHeight="1" thickBot="1" x14ac:dyDescent="0.35">
      <c r="A78" s="810" t="s">
        <v>1541</v>
      </c>
      <c r="B78" s="811"/>
      <c r="C78" s="811"/>
      <c r="D78" s="811"/>
      <c r="E78" s="811"/>
      <c r="F78" s="811"/>
      <c r="G78" s="811"/>
      <c r="H78" s="811"/>
      <c r="I78" s="811"/>
      <c r="J78" s="811"/>
      <c r="K78" s="811"/>
      <c r="L78" s="811"/>
      <c r="M78" s="811"/>
      <c r="N78" s="811"/>
    </row>
    <row r="79" spans="1:14" ht="18" customHeight="1" x14ac:dyDescent="0.3">
      <c r="A79" s="814" t="s">
        <v>1542</v>
      </c>
      <c r="B79" s="815"/>
      <c r="C79" s="815"/>
      <c r="D79" s="815"/>
      <c r="E79" s="815"/>
      <c r="F79" s="815"/>
      <c r="G79" s="815"/>
      <c r="H79" s="815"/>
      <c r="I79" s="815"/>
      <c r="J79" s="815"/>
      <c r="K79" s="815"/>
      <c r="L79" s="815"/>
      <c r="M79" s="815"/>
      <c r="N79" s="816"/>
    </row>
    <row r="80" spans="1:14" ht="18" customHeight="1" x14ac:dyDescent="0.3">
      <c r="A80" s="817"/>
      <c r="B80" s="818"/>
      <c r="C80" s="818"/>
      <c r="D80" s="818"/>
      <c r="E80" s="818"/>
      <c r="F80" s="818"/>
      <c r="G80" s="818"/>
      <c r="H80" s="818"/>
      <c r="I80" s="818"/>
      <c r="J80" s="818"/>
      <c r="K80" s="818"/>
      <c r="L80" s="818"/>
      <c r="M80" s="818"/>
      <c r="N80" s="819"/>
    </row>
    <row r="81" spans="1:14" ht="18" customHeight="1" x14ac:dyDescent="0.3">
      <c r="A81" s="243"/>
      <c r="B81" s="243"/>
      <c r="C81" s="243"/>
      <c r="D81" s="243"/>
      <c r="E81" s="243"/>
      <c r="F81" s="243"/>
      <c r="G81" s="243"/>
      <c r="H81" s="243"/>
      <c r="I81" s="243"/>
      <c r="J81" s="243"/>
      <c r="K81" s="243"/>
      <c r="L81" s="243"/>
      <c r="M81" s="243"/>
      <c r="N81" s="243"/>
    </row>
    <row r="82" spans="1:14" ht="18" customHeight="1" x14ac:dyDescent="0.3">
      <c r="A82" s="832" t="s">
        <v>1543</v>
      </c>
      <c r="B82" s="804"/>
      <c r="C82" s="804"/>
      <c r="D82" s="804"/>
      <c r="E82" s="804"/>
      <c r="F82" s="804"/>
      <c r="G82" s="804"/>
      <c r="H82" s="804"/>
      <c r="I82" s="804"/>
      <c r="J82" s="804"/>
      <c r="K82" s="804"/>
      <c r="L82" s="804"/>
      <c r="M82" s="804"/>
      <c r="N82" s="804"/>
    </row>
    <row r="83" spans="1:14" ht="18" customHeight="1" x14ac:dyDescent="0.3"/>
    <row r="84" spans="1:14" ht="18" customHeight="1" x14ac:dyDescent="0.3">
      <c r="A84" s="803" t="s">
        <v>1544</v>
      </c>
      <c r="B84" s="804"/>
      <c r="C84" s="804"/>
      <c r="D84" s="804"/>
      <c r="E84" s="804"/>
      <c r="F84" s="804"/>
      <c r="G84" s="804"/>
      <c r="H84" s="804"/>
      <c r="I84" s="804"/>
      <c r="J84" s="804"/>
      <c r="K84" s="804"/>
      <c r="L84" s="804"/>
      <c r="M84" s="804"/>
      <c r="N84" s="804"/>
    </row>
    <row r="85" spans="1:14" ht="18" customHeight="1" x14ac:dyDescent="0.3">
      <c r="A85" s="804"/>
      <c r="B85" s="804"/>
      <c r="C85" s="804"/>
      <c r="D85" s="804"/>
      <c r="E85" s="804"/>
      <c r="F85" s="804"/>
      <c r="G85" s="804"/>
      <c r="H85" s="804"/>
      <c r="I85" s="804"/>
      <c r="J85" s="804"/>
      <c r="K85" s="804"/>
      <c r="L85" s="804"/>
      <c r="M85" s="804"/>
      <c r="N85" s="804"/>
    </row>
    <row r="86" spans="1:14" ht="18" customHeight="1" x14ac:dyDescent="0.3">
      <c r="A86" s="248" t="s">
        <v>43</v>
      </c>
      <c r="N86" s="1141" t="str">
        <f>M7</f>
        <v>RYR-AO-001</v>
      </c>
    </row>
    <row r="87" spans="1:14" ht="18" customHeight="1" x14ac:dyDescent="0.3"/>
    <row r="88" spans="1:14" ht="18" customHeight="1" x14ac:dyDescent="0.3"/>
    <row r="89" spans="1:14" ht="18" customHeight="1" x14ac:dyDescent="0.3"/>
  </sheetData>
  <mergeCells count="115">
    <mergeCell ref="F52:H64"/>
    <mergeCell ref="C40:E40"/>
    <mergeCell ref="A72:D72"/>
    <mergeCell ref="B28:D28"/>
    <mergeCell ref="G40:J40"/>
    <mergeCell ref="L25:N25"/>
    <mergeCell ref="H22:J22"/>
    <mergeCell ref="A41:B41"/>
    <mergeCell ref="B30:D30"/>
    <mergeCell ref="A71:N71"/>
    <mergeCell ref="I73:L76"/>
    <mergeCell ref="M8:N8"/>
    <mergeCell ref="A22:B22"/>
    <mergeCell ref="C42:E42"/>
    <mergeCell ref="L32:N32"/>
    <mergeCell ref="J12:N12"/>
    <mergeCell ref="I52:K64"/>
    <mergeCell ref="A10:N10"/>
    <mergeCell ref="K20:M20"/>
    <mergeCell ref="H21:J21"/>
    <mergeCell ref="A67:N69"/>
    <mergeCell ref="A11:B11"/>
    <mergeCell ref="J13:N13"/>
    <mergeCell ref="L26:N26"/>
    <mergeCell ref="E46:G46"/>
    <mergeCell ref="L41:N41"/>
    <mergeCell ref="J15:N15"/>
    <mergeCell ref="A35:N35"/>
    <mergeCell ref="K49:L49"/>
    <mergeCell ref="L33:N33"/>
    <mergeCell ref="A15:B15"/>
    <mergeCell ref="L42:N42"/>
    <mergeCell ref="A39:N39"/>
    <mergeCell ref="J14:N14"/>
    <mergeCell ref="F1:N4"/>
    <mergeCell ref="L6:N6"/>
    <mergeCell ref="B26:D26"/>
    <mergeCell ref="K48:L48"/>
    <mergeCell ref="F37:G37"/>
    <mergeCell ref="I38:J38"/>
    <mergeCell ref="J11:N11"/>
    <mergeCell ref="A42:B42"/>
    <mergeCell ref="A16:C17"/>
    <mergeCell ref="A12:B12"/>
    <mergeCell ref="A21:B21"/>
    <mergeCell ref="L27:N27"/>
    <mergeCell ref="A14:B14"/>
    <mergeCell ref="B25:D25"/>
    <mergeCell ref="C22:F22"/>
    <mergeCell ref="A37:D37"/>
    <mergeCell ref="A78:N78"/>
    <mergeCell ref="M7:N7"/>
    <mergeCell ref="B45:D45"/>
    <mergeCell ref="E47:G47"/>
    <mergeCell ref="I72:L72"/>
    <mergeCell ref="F11:H11"/>
    <mergeCell ref="B47:D47"/>
    <mergeCell ref="A3:E9"/>
    <mergeCell ref="M73:N76"/>
    <mergeCell ref="B31:D31"/>
    <mergeCell ref="B46:D46"/>
    <mergeCell ref="L28:N28"/>
    <mergeCell ref="B48:D48"/>
    <mergeCell ref="A73:D76"/>
    <mergeCell ref="H46:J46"/>
    <mergeCell ref="D16:N17"/>
    <mergeCell ref="A24:N24"/>
    <mergeCell ref="L22:N22"/>
    <mergeCell ref="L31:N31"/>
    <mergeCell ref="H48:J48"/>
    <mergeCell ref="L21:N21"/>
    <mergeCell ref="B33:D33"/>
    <mergeCell ref="G42:J42"/>
    <mergeCell ref="B32:D32"/>
    <mergeCell ref="A82:N82"/>
    <mergeCell ref="M9:N9"/>
    <mergeCell ref="E73:H76"/>
    <mergeCell ref="K45:L45"/>
    <mergeCell ref="H45:J45"/>
    <mergeCell ref="K47:L47"/>
    <mergeCell ref="E45:G45"/>
    <mergeCell ref="B49:D49"/>
    <mergeCell ref="L40:N40"/>
    <mergeCell ref="H47:J47"/>
    <mergeCell ref="F36:G36"/>
    <mergeCell ref="G20:I20"/>
    <mergeCell ref="I37:J37"/>
    <mergeCell ref="K46:L46"/>
    <mergeCell ref="A66:N66"/>
    <mergeCell ref="A36:D36"/>
    <mergeCell ref="A52:E64"/>
    <mergeCell ref="A84:N85"/>
    <mergeCell ref="M72:N72"/>
    <mergeCell ref="B27:D27"/>
    <mergeCell ref="A13:B13"/>
    <mergeCell ref="E48:G48"/>
    <mergeCell ref="A19:N19"/>
    <mergeCell ref="L36:M36"/>
    <mergeCell ref="A79:N80"/>
    <mergeCell ref="A20:E20"/>
    <mergeCell ref="C21:F21"/>
    <mergeCell ref="A40:B40"/>
    <mergeCell ref="A44:N44"/>
    <mergeCell ref="H49:J49"/>
    <mergeCell ref="C41:E41"/>
    <mergeCell ref="L30:N30"/>
    <mergeCell ref="L52:N64"/>
    <mergeCell ref="A51:N51"/>
    <mergeCell ref="I36:J36"/>
    <mergeCell ref="L37:M37"/>
    <mergeCell ref="B29:D29"/>
    <mergeCell ref="E72:H72"/>
    <mergeCell ref="G41:J41"/>
    <mergeCell ref="L29:N29"/>
    <mergeCell ref="E49:G49"/>
  </mergeCells>
  <conditionalFormatting sqref="K26:K33">
    <cfRule type="cellIs" dxfId="6" priority="3" operator="greaterThanOrEqual">
      <formula>1</formula>
    </cfRule>
    <cfRule type="cellIs" dxfId="5" priority="4" operator="lessThan">
      <formula>0.5</formula>
    </cfRule>
  </conditionalFormatting>
  <conditionalFormatting sqref="G41">
    <cfRule type="expression" dxfId="4" priority="5">
      <formula>G41="NO CUMPLE"</formula>
    </cfRule>
  </conditionalFormatting>
  <conditionalFormatting sqref="L41">
    <cfRule type="expression" dxfId="3" priority="6">
      <formula>L41="NO CUMPLE"</formula>
    </cfRule>
  </conditionalFormatting>
  <conditionalFormatting sqref="N46:N49">
    <cfRule type="expression" dxfId="2" priority="7">
      <formula>N46="VENCIDO"</formula>
    </cfRule>
  </conditionalFormatting>
  <conditionalFormatting sqref="C41">
    <cfRule type="expression" dxfId="1" priority="1">
      <formula>C41="NO CUMPLE"</formula>
    </cfRule>
  </conditionalFormatting>
  <conditionalFormatting sqref="C40">
    <cfRule type="expression" dxfId="0" priority="2">
      <formula>C40="NO CUMPLE"</formula>
    </cfRule>
  </conditionalFormatting>
  <dataValidations count="6">
    <dataValidation type="list" allowBlank="1" sqref="N46:N49" xr:uid="{00000000-0002-0000-0C00-000000000000}">
      <formula1>"ABIERTO,EN PROCESO,CERRADO,VENCIDO,N/A"</formula1>
    </dataValidation>
    <dataValidation type="list" allowBlank="1" sqref="E46:E49" xr:uid="{00000000-0002-0000-0C00-000001000000}">
      <formula1>"Observación,No conformidad,Riesgo,Compromiso,Mejora"</formula1>
    </dataValidation>
    <dataValidation type="list" allowBlank="1" sqref="C40:C41 G41 L41" xr:uid="{00000000-0002-0000-0C00-000002000000}">
      <formula1>"CUMPLE,NO CUMPLE,N/A,PENDIENTE"</formula1>
    </dataValidation>
    <dataValidation type="list" allowBlank="1" sqref="E26:E33" xr:uid="{00000000-0002-0000-0C00-000003000000}">
      <formula1>"m,m²,m³,kg,t,und,glb,h,mes,día,ml,serv"</formula1>
    </dataValidation>
    <dataValidation type="list" allowBlank="1" sqref="J11" xr:uid="{00000000-0002-0000-0C00-000004000000}">
      <formula1>"BORRADOR,EN REVISIÓN,APROBADA,ANULADA"</formula1>
    </dataValidation>
    <dataValidation type="list" allowBlank="1" sqref="F11" xr:uid="{00000000-0002-0000-0C00-000005000000}">
      <formula1>"Inicio,Avance parcial,Visita,Recibo parcial,Recibo final,Suspensión,Reinicio,Terminación,Liquidación,Otro"</formula1>
    </dataValidation>
  </dataValidations>
  <pageMargins left="0.27559055118110237" right="0.19685039370078741" top="0.19685039370078741" bottom="0.23622047244094491" header="0.15748031496062989" footer="0.15748031496062989"/>
  <pageSetup scale="41" fitToHeight="0" orientation="portrait" horizontalDpi="300" verticalDpi="300"/>
  <headerFooter>
    <oddFooter>&amp;LREFORMAS Y REMODELACIONES&amp;CPágina &amp;P de &amp;N&amp;RRR-OP-FOR-AB-001 | V01</oddFooter>
  </headerFooter>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249977111117893"/>
  </sheetPr>
  <dimension ref="A1:U91"/>
  <sheetViews>
    <sheetView topLeftCell="A76" zoomScale="72" zoomScaleNormal="72" workbookViewId="0">
      <selection activeCell="M88" sqref="M88"/>
    </sheetView>
  </sheetViews>
  <sheetFormatPr baseColWidth="10" defaultColWidth="9.88671875" defaultRowHeight="13.2" x14ac:dyDescent="0.3"/>
  <cols>
    <col min="1" max="1" width="20.77734375" style="321" customWidth="1"/>
    <col min="2" max="2" width="16.77734375" style="321" customWidth="1"/>
    <col min="3" max="3" width="18.77734375" style="326" customWidth="1"/>
    <col min="4" max="4" width="14.77734375" style="321" customWidth="1"/>
    <col min="5" max="6" width="20.77734375" style="321" customWidth="1"/>
    <col min="7" max="7" width="22.77734375" style="321" customWidth="1"/>
    <col min="8" max="8" width="15.77734375" style="321" customWidth="1"/>
    <col min="9" max="9" width="20.77734375" style="321" customWidth="1"/>
    <col min="10" max="13" width="15.77734375" style="321" customWidth="1"/>
    <col min="14" max="14" width="4.5546875" style="321" customWidth="1"/>
    <col min="15" max="16" width="9.88671875" style="321" customWidth="1"/>
    <col min="17" max="16384" width="9.88671875" style="321"/>
  </cols>
  <sheetData>
    <row r="1" spans="1:13" ht="15" customHeight="1" x14ac:dyDescent="0.3">
      <c r="A1" s="861"/>
      <c r="B1" s="861"/>
      <c r="C1" s="888"/>
      <c r="D1" s="861"/>
      <c r="E1" s="959" t="s">
        <v>1545</v>
      </c>
      <c r="F1" s="861"/>
      <c r="G1" s="861"/>
      <c r="H1" s="861"/>
      <c r="I1" s="861"/>
      <c r="J1" s="861"/>
      <c r="K1" s="861"/>
      <c r="L1" s="861"/>
      <c r="M1" s="861"/>
    </row>
    <row r="2" spans="1:13" ht="14.4" customHeight="1" x14ac:dyDescent="0.3">
      <c r="A2" s="861"/>
      <c r="B2" s="861"/>
      <c r="C2" s="888"/>
      <c r="D2" s="861"/>
      <c r="E2" s="720"/>
      <c r="F2" s="861"/>
      <c r="G2" s="861"/>
      <c r="H2" s="861"/>
      <c r="I2" s="861"/>
      <c r="J2" s="861"/>
      <c r="K2" s="861"/>
      <c r="L2" s="861"/>
      <c r="M2" s="861"/>
    </row>
    <row r="3" spans="1:13" ht="14.4" customHeight="1" x14ac:dyDescent="0.3">
      <c r="A3" s="861"/>
      <c r="B3" s="861"/>
      <c r="C3" s="888"/>
      <c r="D3" s="861"/>
      <c r="E3" s="720"/>
      <c r="F3" s="861"/>
      <c r="G3" s="861"/>
      <c r="H3" s="861"/>
      <c r="I3" s="861"/>
      <c r="J3" s="861"/>
      <c r="K3" s="861"/>
      <c r="L3" s="861"/>
      <c r="M3" s="861"/>
    </row>
    <row r="4" spans="1:13" ht="14.4" customHeight="1" x14ac:dyDescent="0.3">
      <c r="A4" s="861"/>
      <c r="B4" s="861"/>
      <c r="C4" s="888"/>
      <c r="D4" s="861"/>
      <c r="E4" s="720"/>
      <c r="F4" s="861"/>
      <c r="G4" s="861"/>
      <c r="H4" s="861"/>
      <c r="I4" s="861"/>
      <c r="J4" s="861"/>
      <c r="K4" s="861"/>
      <c r="L4" s="861"/>
      <c r="M4" s="861"/>
    </row>
    <row r="5" spans="1:13" ht="15" customHeight="1" x14ac:dyDescent="0.3">
      <c r="A5" s="861"/>
      <c r="B5" s="861"/>
      <c r="C5" s="888"/>
      <c r="D5" s="861"/>
      <c r="E5" s="720"/>
      <c r="F5" s="861"/>
      <c r="G5" s="861"/>
      <c r="H5" s="861"/>
      <c r="I5" s="861"/>
      <c r="J5" s="861"/>
      <c r="K5" s="861"/>
      <c r="L5" s="861"/>
      <c r="M5" s="861"/>
    </row>
    <row r="6" spans="1:13" ht="4.95" customHeight="1" x14ac:dyDescent="0.3">
      <c r="A6" s="861"/>
      <c r="B6" s="861"/>
      <c r="C6" s="888"/>
      <c r="D6" s="861"/>
      <c r="E6" s="139"/>
      <c r="F6" s="139"/>
      <c r="G6" s="139"/>
      <c r="H6" s="139"/>
      <c r="I6" s="139"/>
      <c r="J6" s="139"/>
      <c r="K6" s="139"/>
      <c r="L6" s="139"/>
      <c r="M6" s="140"/>
    </row>
    <row r="7" spans="1:13" ht="15" customHeight="1" x14ac:dyDescent="0.3">
      <c r="A7" s="861"/>
      <c r="B7" s="861"/>
      <c r="C7" s="888"/>
      <c r="D7" s="861"/>
      <c r="E7" s="138"/>
      <c r="F7" s="138"/>
      <c r="G7" s="138"/>
      <c r="H7" s="138"/>
      <c r="I7" s="138"/>
      <c r="J7" s="138"/>
      <c r="K7" s="932" t="s">
        <v>1</v>
      </c>
      <c r="L7" s="658"/>
      <c r="M7" s="521"/>
    </row>
    <row r="8" spans="1:13" ht="15" customHeight="1" x14ac:dyDescent="0.3">
      <c r="A8" s="861"/>
      <c r="B8" s="861"/>
      <c r="C8" s="888"/>
      <c r="D8" s="861"/>
      <c r="E8" s="860" t="s">
        <v>6</v>
      </c>
      <c r="F8" s="861"/>
      <c r="G8" s="861"/>
      <c r="H8" s="861"/>
      <c r="I8" s="861"/>
      <c r="J8" s="861"/>
      <c r="K8" s="99" t="s">
        <v>2</v>
      </c>
      <c r="L8" s="972" t="s">
        <v>1546</v>
      </c>
      <c r="M8" s="703"/>
    </row>
    <row r="9" spans="1:13" ht="15" customHeight="1" x14ac:dyDescent="0.3">
      <c r="A9" s="861"/>
      <c r="B9" s="861"/>
      <c r="C9" s="888"/>
      <c r="D9" s="861"/>
      <c r="E9" s="861"/>
      <c r="F9" s="861"/>
      <c r="G9" s="861"/>
      <c r="H9" s="861"/>
      <c r="I9" s="861"/>
      <c r="J9" s="861"/>
      <c r="K9" s="124" t="s">
        <v>9</v>
      </c>
      <c r="L9" s="906">
        <v>1</v>
      </c>
      <c r="M9" s="907"/>
    </row>
    <row r="10" spans="1:13" ht="15" customHeight="1" x14ac:dyDescent="0.3">
      <c r="A10" s="861"/>
      <c r="B10" s="861"/>
      <c r="C10" s="888"/>
      <c r="D10" s="861"/>
      <c r="E10" s="968" t="s">
        <v>1201</v>
      </c>
      <c r="F10" s="861"/>
      <c r="G10" s="861"/>
      <c r="H10" s="861"/>
      <c r="I10" s="861"/>
      <c r="J10" s="861"/>
      <c r="K10" s="124" t="s">
        <v>10</v>
      </c>
      <c r="L10" s="906" t="s">
        <v>11</v>
      </c>
      <c r="M10" s="907"/>
    </row>
    <row r="11" spans="1:13" ht="15" customHeight="1" x14ac:dyDescent="0.3">
      <c r="A11" s="861"/>
      <c r="B11" s="861"/>
      <c r="C11" s="888"/>
      <c r="D11" s="861"/>
      <c r="E11" s="138"/>
      <c r="F11" s="138"/>
      <c r="G11" s="138"/>
      <c r="H11" s="138"/>
      <c r="I11" s="138"/>
      <c r="J11" s="138"/>
      <c r="K11" s="124" t="s">
        <v>12</v>
      </c>
      <c r="L11" s="906" t="s">
        <v>13</v>
      </c>
      <c r="M11" s="907"/>
    </row>
    <row r="12" spans="1:13" ht="15" customHeight="1" x14ac:dyDescent="0.3">
      <c r="A12" s="912" t="s">
        <v>1547</v>
      </c>
      <c r="B12" s="565"/>
      <c r="C12" s="565"/>
      <c r="D12" s="565"/>
      <c r="E12" s="565"/>
      <c r="F12" s="565"/>
      <c r="G12" s="565"/>
      <c r="H12" s="565"/>
      <c r="I12" s="565"/>
      <c r="J12" s="565"/>
      <c r="K12" s="565"/>
      <c r="L12" s="565"/>
      <c r="M12" s="703"/>
    </row>
    <row r="13" spans="1:13" s="325" customFormat="1" ht="15" customHeight="1" x14ac:dyDescent="0.3">
      <c r="A13" s="961" t="s">
        <v>16</v>
      </c>
      <c r="B13" s="660"/>
      <c r="C13" s="660"/>
      <c r="D13" s="660"/>
      <c r="E13" s="944"/>
      <c r="F13" s="658"/>
      <c r="G13" s="658"/>
      <c r="H13" s="658"/>
      <c r="I13" s="658"/>
      <c r="J13" s="658"/>
      <c r="K13" s="658"/>
      <c r="L13" s="658"/>
      <c r="M13" s="521"/>
    </row>
    <row r="14" spans="1:13" s="325" customFormat="1" ht="15" customHeight="1" x14ac:dyDescent="0.3">
      <c r="A14" s="895" t="s">
        <v>1203</v>
      </c>
      <c r="B14" s="510"/>
      <c r="C14" s="510"/>
      <c r="D14" s="510"/>
      <c r="E14" s="910"/>
      <c r="F14" s="510"/>
      <c r="G14" s="510"/>
      <c r="H14" s="943" t="s">
        <v>10</v>
      </c>
      <c r="I14" s="510"/>
      <c r="J14" s="862"/>
      <c r="K14" s="510"/>
      <c r="L14" s="510"/>
      <c r="M14" s="524"/>
    </row>
    <row r="15" spans="1:13" s="325" customFormat="1" ht="15" customHeight="1" x14ac:dyDescent="0.3">
      <c r="A15" s="895" t="s">
        <v>18</v>
      </c>
      <c r="B15" s="510"/>
      <c r="C15" s="510"/>
      <c r="D15" s="510"/>
      <c r="E15" s="960" t="s">
        <v>6</v>
      </c>
      <c r="F15" s="510"/>
      <c r="G15" s="510"/>
      <c r="H15" s="967" t="s">
        <v>19</v>
      </c>
      <c r="I15" s="510"/>
      <c r="J15" s="862"/>
      <c r="K15" s="510"/>
      <c r="L15" s="510"/>
      <c r="M15" s="524"/>
    </row>
    <row r="16" spans="1:13" s="325" customFormat="1" ht="15" customHeight="1" x14ac:dyDescent="0.3">
      <c r="A16" s="895" t="s">
        <v>1548</v>
      </c>
      <c r="B16" s="510"/>
      <c r="C16" s="111"/>
      <c r="D16" s="868" t="s">
        <v>1549</v>
      </c>
      <c r="E16" s="510"/>
      <c r="F16" s="112"/>
      <c r="G16" s="19" t="s">
        <v>1550</v>
      </c>
      <c r="H16" s="112"/>
      <c r="I16" s="333" t="s">
        <v>1204</v>
      </c>
      <c r="J16" s="905"/>
      <c r="K16" s="510"/>
      <c r="L16" s="20" t="s">
        <v>1551</v>
      </c>
      <c r="M16" s="113"/>
    </row>
    <row r="17" spans="1:13" s="325" customFormat="1" ht="15" customHeight="1" thickBot="1" x14ac:dyDescent="0.35">
      <c r="A17" s="878" t="s">
        <v>84</v>
      </c>
      <c r="B17" s="879"/>
      <c r="C17" s="879"/>
      <c r="D17" s="879"/>
      <c r="E17" s="879"/>
      <c r="F17" s="879"/>
      <c r="G17" s="879"/>
      <c r="H17" s="879"/>
      <c r="I17" s="879"/>
      <c r="J17" s="879"/>
      <c r="K17" s="879"/>
      <c r="L17" s="879"/>
      <c r="M17" s="880"/>
    </row>
    <row r="18" spans="1:13" s="325" customFormat="1" ht="12.75" customHeight="1" x14ac:dyDescent="0.3">
      <c r="A18" s="865" t="s">
        <v>1552</v>
      </c>
      <c r="B18" s="919" t="s">
        <v>1553</v>
      </c>
      <c r="C18" s="919" t="s">
        <v>1554</v>
      </c>
      <c r="D18" s="920"/>
      <c r="E18" s="920"/>
      <c r="F18" s="920"/>
      <c r="G18" s="920"/>
      <c r="H18" s="920"/>
      <c r="I18" s="904" t="s">
        <v>1555</v>
      </c>
      <c r="J18" s="904" t="s">
        <v>761</v>
      </c>
      <c r="K18" s="904" t="s">
        <v>1556</v>
      </c>
      <c r="L18" s="904" t="s">
        <v>1557</v>
      </c>
      <c r="M18" s="948" t="s">
        <v>1558</v>
      </c>
    </row>
    <row r="19" spans="1:13" s="325" customFormat="1" ht="12.75" customHeight="1" x14ac:dyDescent="0.3">
      <c r="A19" s="866"/>
      <c r="B19" s="893"/>
      <c r="C19" s="893"/>
      <c r="D19" s="893"/>
      <c r="E19" s="893"/>
      <c r="F19" s="893"/>
      <c r="G19" s="893"/>
      <c r="H19" s="893"/>
      <c r="I19" s="893"/>
      <c r="J19" s="893"/>
      <c r="K19" s="893"/>
      <c r="L19" s="893"/>
      <c r="M19" s="949"/>
    </row>
    <row r="20" spans="1:13" s="325" customFormat="1" ht="19.5" customHeight="1" x14ac:dyDescent="0.3">
      <c r="A20" s="262"/>
      <c r="B20" s="263"/>
      <c r="C20" s="913"/>
      <c r="D20" s="507"/>
      <c r="E20" s="507"/>
      <c r="F20" s="507"/>
      <c r="G20" s="507"/>
      <c r="H20" s="507"/>
      <c r="I20" s="260"/>
      <c r="J20" s="261"/>
      <c r="K20" s="263"/>
      <c r="L20" s="263"/>
      <c r="M20" s="264"/>
    </row>
    <row r="21" spans="1:13" s="325" customFormat="1" ht="19.5" customHeight="1" x14ac:dyDescent="0.3">
      <c r="A21" s="322"/>
      <c r="B21" s="327"/>
      <c r="C21" s="889"/>
      <c r="D21" s="510"/>
      <c r="E21" s="510"/>
      <c r="F21" s="510"/>
      <c r="G21" s="510"/>
      <c r="H21" s="510"/>
      <c r="I21" s="22"/>
      <c r="J21" s="115"/>
      <c r="K21" s="327"/>
      <c r="L21" s="327"/>
      <c r="M21" s="330"/>
    </row>
    <row r="22" spans="1:13" s="325" customFormat="1" ht="19.5" customHeight="1" x14ac:dyDescent="0.3">
      <c r="A22" s="322"/>
      <c r="B22" s="327"/>
      <c r="C22" s="889"/>
      <c r="D22" s="510"/>
      <c r="E22" s="510"/>
      <c r="F22" s="510"/>
      <c r="G22" s="510"/>
      <c r="H22" s="510"/>
      <c r="I22" s="21"/>
      <c r="J22" s="114"/>
      <c r="K22" s="327"/>
      <c r="L22" s="327"/>
      <c r="M22" s="330"/>
    </row>
    <row r="23" spans="1:13" s="325" customFormat="1" ht="19.5" customHeight="1" x14ac:dyDescent="0.3">
      <c r="A23" s="322"/>
      <c r="B23" s="327"/>
      <c r="C23" s="889"/>
      <c r="D23" s="510"/>
      <c r="E23" s="510"/>
      <c r="F23" s="510"/>
      <c r="G23" s="510"/>
      <c r="H23" s="510"/>
      <c r="I23" s="23"/>
      <c r="J23" s="116"/>
      <c r="K23" s="327"/>
      <c r="L23" s="327"/>
      <c r="M23" s="330"/>
    </row>
    <row r="24" spans="1:13" s="325" customFormat="1" ht="19.5" customHeight="1" x14ac:dyDescent="0.3">
      <c r="A24" s="322"/>
      <c r="B24" s="327"/>
      <c r="C24" s="889"/>
      <c r="D24" s="510"/>
      <c r="E24" s="510"/>
      <c r="F24" s="510"/>
      <c r="G24" s="510"/>
      <c r="H24" s="510"/>
      <c r="I24" s="21"/>
      <c r="J24" s="114"/>
      <c r="K24" s="327"/>
      <c r="L24" s="327"/>
      <c r="M24" s="330"/>
    </row>
    <row r="25" spans="1:13" s="325" customFormat="1" ht="19.5" customHeight="1" x14ac:dyDescent="0.3">
      <c r="A25" s="322"/>
      <c r="B25" s="327"/>
      <c r="C25" s="889"/>
      <c r="D25" s="510"/>
      <c r="E25" s="510"/>
      <c r="F25" s="510"/>
      <c r="G25" s="510"/>
      <c r="H25" s="510"/>
      <c r="I25" s="23"/>
      <c r="J25" s="116"/>
      <c r="K25" s="327"/>
      <c r="L25" s="327"/>
      <c r="M25" s="330"/>
    </row>
    <row r="26" spans="1:13" s="325" customFormat="1" ht="19.5" customHeight="1" x14ac:dyDescent="0.3">
      <c r="A26" s="322"/>
      <c r="B26" s="327"/>
      <c r="C26" s="889"/>
      <c r="D26" s="510"/>
      <c r="E26" s="510"/>
      <c r="F26" s="510"/>
      <c r="G26" s="510"/>
      <c r="H26" s="510"/>
      <c r="I26" s="21"/>
      <c r="J26" s="114"/>
      <c r="K26" s="327"/>
      <c r="L26" s="327"/>
      <c r="M26" s="330"/>
    </row>
    <row r="27" spans="1:13" s="325" customFormat="1" ht="19.5" customHeight="1" x14ac:dyDescent="0.3">
      <c r="A27" s="322"/>
      <c r="B27" s="327"/>
      <c r="C27" s="889"/>
      <c r="D27" s="510"/>
      <c r="E27" s="510"/>
      <c r="F27" s="510"/>
      <c r="G27" s="510"/>
      <c r="H27" s="510"/>
      <c r="I27" s="23"/>
      <c r="J27" s="116"/>
      <c r="K27" s="327"/>
      <c r="L27" s="327"/>
      <c r="M27" s="330"/>
    </row>
    <row r="28" spans="1:13" s="325" customFormat="1" ht="19.5" customHeight="1" x14ac:dyDescent="0.3">
      <c r="A28" s="322"/>
      <c r="B28" s="327"/>
      <c r="C28" s="889"/>
      <c r="D28" s="510"/>
      <c r="E28" s="510"/>
      <c r="F28" s="510"/>
      <c r="G28" s="510"/>
      <c r="H28" s="510"/>
      <c r="I28" s="21"/>
      <c r="J28" s="114"/>
      <c r="K28" s="327"/>
      <c r="L28" s="327"/>
      <c r="M28" s="330"/>
    </row>
    <row r="29" spans="1:13" s="325" customFormat="1" ht="19.5" customHeight="1" x14ac:dyDescent="0.3">
      <c r="A29" s="322"/>
      <c r="B29" s="327"/>
      <c r="C29" s="889"/>
      <c r="D29" s="510"/>
      <c r="E29" s="510"/>
      <c r="F29" s="510"/>
      <c r="G29" s="510"/>
      <c r="H29" s="510"/>
      <c r="I29" s="23"/>
      <c r="J29" s="116"/>
      <c r="K29" s="327"/>
      <c r="L29" s="327"/>
      <c r="M29" s="330"/>
    </row>
    <row r="30" spans="1:13" s="325" customFormat="1" ht="19.5" customHeight="1" x14ac:dyDescent="0.3">
      <c r="A30" s="322"/>
      <c r="B30" s="327"/>
      <c r="C30" s="889"/>
      <c r="D30" s="510"/>
      <c r="E30" s="510"/>
      <c r="F30" s="510"/>
      <c r="G30" s="510"/>
      <c r="H30" s="510"/>
      <c r="I30" s="21"/>
      <c r="J30" s="114"/>
      <c r="K30" s="327"/>
      <c r="L30" s="327"/>
      <c r="M30" s="330"/>
    </row>
    <row r="31" spans="1:13" s="325" customFormat="1" ht="19.5" customHeight="1" thickBot="1" x14ac:dyDescent="0.35">
      <c r="A31" s="54"/>
      <c r="B31" s="331"/>
      <c r="C31" s="889"/>
      <c r="D31" s="510"/>
      <c r="E31" s="510"/>
      <c r="F31" s="510"/>
      <c r="G31" s="510"/>
      <c r="H31" s="510"/>
      <c r="I31" s="23"/>
      <c r="J31" s="116"/>
      <c r="K31" s="331"/>
      <c r="L31" s="331"/>
      <c r="M31" s="117"/>
    </row>
    <row r="32" spans="1:13" s="325" customFormat="1" ht="15.75" customHeight="1" x14ac:dyDescent="0.3">
      <c r="A32" s="975" t="s">
        <v>1559</v>
      </c>
      <c r="B32" s="893"/>
      <c r="C32" s="893"/>
      <c r="D32" s="893"/>
      <c r="E32" s="893"/>
      <c r="F32" s="893"/>
      <c r="G32" s="893"/>
      <c r="H32" s="893"/>
      <c r="I32" s="893"/>
      <c r="J32" s="893"/>
      <c r="K32" s="893"/>
      <c r="L32" s="893"/>
      <c r="M32" s="894"/>
    </row>
    <row r="33" spans="1:16" s="325" customFormat="1" ht="21.75" customHeight="1" x14ac:dyDescent="0.3">
      <c r="A33" s="946" t="s">
        <v>1552</v>
      </c>
      <c r="B33" s="908" t="s">
        <v>1553</v>
      </c>
      <c r="C33" s="958" t="s">
        <v>1560</v>
      </c>
      <c r="D33" s="547"/>
      <c r="E33" s="547"/>
      <c r="F33" s="547"/>
      <c r="G33" s="908" t="s">
        <v>761</v>
      </c>
      <c r="H33" s="911" t="s">
        <v>1556</v>
      </c>
      <c r="I33" s="911" t="s">
        <v>1557</v>
      </c>
      <c r="J33" s="911" t="s">
        <v>1561</v>
      </c>
      <c r="K33" s="901" t="s">
        <v>1562</v>
      </c>
      <c r="L33" s="547"/>
      <c r="M33" s="550"/>
    </row>
    <row r="34" spans="1:16" s="325" customFormat="1" ht="21.75" customHeight="1" thickBot="1" x14ac:dyDescent="0.35">
      <c r="A34" s="947"/>
      <c r="B34" s="902"/>
      <c r="C34" s="902"/>
      <c r="D34" s="902"/>
      <c r="E34" s="902"/>
      <c r="F34" s="902"/>
      <c r="G34" s="902"/>
      <c r="H34" s="902"/>
      <c r="I34" s="902"/>
      <c r="J34" s="902"/>
      <c r="K34" s="902"/>
      <c r="L34" s="902"/>
      <c r="M34" s="903"/>
    </row>
    <row r="35" spans="1:16" s="325" customFormat="1" ht="19.5" customHeight="1" x14ac:dyDescent="0.3">
      <c r="A35" s="53"/>
      <c r="B35" s="323"/>
      <c r="C35" s="871"/>
      <c r="D35" s="872"/>
      <c r="E35" s="872"/>
      <c r="F35" s="872"/>
      <c r="G35" s="323"/>
      <c r="H35" s="323"/>
      <c r="I35" s="323"/>
      <c r="J35" s="323"/>
      <c r="K35" s="941"/>
      <c r="L35" s="872"/>
      <c r="M35" s="942"/>
    </row>
    <row r="36" spans="1:16" s="325" customFormat="1" ht="19.5" customHeight="1" x14ac:dyDescent="0.3">
      <c r="A36" s="322"/>
      <c r="B36" s="327"/>
      <c r="C36" s="891"/>
      <c r="D36" s="510"/>
      <c r="E36" s="510"/>
      <c r="F36" s="510"/>
      <c r="G36" s="327"/>
      <c r="H36" s="327"/>
      <c r="I36" s="327"/>
      <c r="J36" s="327"/>
      <c r="K36" s="873"/>
      <c r="L36" s="510"/>
      <c r="M36" s="524"/>
    </row>
    <row r="37" spans="1:16" s="325" customFormat="1" ht="19.5" customHeight="1" x14ac:dyDescent="0.3">
      <c r="A37" s="322"/>
      <c r="B37" s="327"/>
      <c r="C37" s="891"/>
      <c r="D37" s="510"/>
      <c r="E37" s="510"/>
      <c r="F37" s="510"/>
      <c r="G37" s="327"/>
      <c r="H37" s="327"/>
      <c r="I37" s="327"/>
      <c r="J37" s="327"/>
      <c r="K37" s="873"/>
      <c r="L37" s="510"/>
      <c r="M37" s="524"/>
    </row>
    <row r="38" spans="1:16" s="325" customFormat="1" ht="19.5" customHeight="1" x14ac:dyDescent="0.3">
      <c r="A38" s="322"/>
      <c r="B38" s="327"/>
      <c r="C38" s="891"/>
      <c r="D38" s="510"/>
      <c r="E38" s="510"/>
      <c r="F38" s="510"/>
      <c r="G38" s="327"/>
      <c r="H38" s="327"/>
      <c r="I38" s="327"/>
      <c r="J38" s="327"/>
      <c r="K38" s="873"/>
      <c r="L38" s="510"/>
      <c r="M38" s="524"/>
    </row>
    <row r="39" spans="1:16" s="325" customFormat="1" ht="19.5" customHeight="1" x14ac:dyDescent="0.3">
      <c r="A39" s="322"/>
      <c r="B39" s="327"/>
      <c r="C39" s="891"/>
      <c r="D39" s="510"/>
      <c r="E39" s="510"/>
      <c r="F39" s="510"/>
      <c r="G39" s="327"/>
      <c r="H39" s="327"/>
      <c r="I39" s="327"/>
      <c r="J39" s="327"/>
      <c r="K39" s="873"/>
      <c r="L39" s="510"/>
      <c r="M39" s="524"/>
    </row>
    <row r="40" spans="1:16" s="325" customFormat="1" ht="19.5" customHeight="1" thickBot="1" x14ac:dyDescent="0.35">
      <c r="A40" s="54"/>
      <c r="B40" s="331"/>
      <c r="C40" s="936"/>
      <c r="D40" s="937"/>
      <c r="E40" s="937"/>
      <c r="F40" s="937"/>
      <c r="G40" s="331"/>
      <c r="H40" s="331"/>
      <c r="I40" s="331"/>
      <c r="J40" s="331"/>
      <c r="K40" s="977"/>
      <c r="L40" s="937"/>
      <c r="M40" s="978"/>
    </row>
    <row r="41" spans="1:16" s="325" customFormat="1" ht="15.75" customHeight="1" x14ac:dyDescent="0.3">
      <c r="A41" s="951" t="s">
        <v>1563</v>
      </c>
      <c r="B41" s="952"/>
      <c r="C41" s="952"/>
      <c r="D41" s="952"/>
      <c r="E41" s="952"/>
      <c r="F41" s="952"/>
      <c r="G41" s="952"/>
      <c r="H41" s="952"/>
      <c r="I41" s="952"/>
      <c r="J41" s="952"/>
      <c r="K41" s="952"/>
      <c r="L41" s="952"/>
      <c r="M41" s="953"/>
      <c r="P41" s="321"/>
    </row>
    <row r="42" spans="1:16" s="325" customFormat="1" ht="15.75" customHeight="1" thickBot="1" x14ac:dyDescent="0.35">
      <c r="A42" s="933" t="s">
        <v>29</v>
      </c>
      <c r="B42" s="875"/>
      <c r="C42" s="875"/>
      <c r="D42" s="875"/>
      <c r="E42" s="875"/>
      <c r="F42" s="875"/>
      <c r="G42" s="875"/>
      <c r="H42" s="875"/>
      <c r="I42" s="874" t="s">
        <v>1564</v>
      </c>
      <c r="J42" s="875"/>
      <c r="K42" s="875"/>
      <c r="L42" s="875"/>
      <c r="M42" s="876"/>
    </row>
    <row r="43" spans="1:16" s="325" customFormat="1" ht="13.5" customHeight="1" x14ac:dyDescent="0.3">
      <c r="A43" s="954" t="s">
        <v>1565</v>
      </c>
      <c r="B43" s="893"/>
      <c r="C43" s="893"/>
      <c r="D43" s="893"/>
      <c r="E43" s="894"/>
      <c r="F43" s="328" t="s">
        <v>1447</v>
      </c>
      <c r="G43" s="892" t="s">
        <v>1566</v>
      </c>
      <c r="H43" s="894"/>
      <c r="I43" s="892" t="s">
        <v>1446</v>
      </c>
      <c r="J43" s="893"/>
      <c r="K43" s="894"/>
      <c r="L43" s="328" t="s">
        <v>1447</v>
      </c>
      <c r="M43" s="55" t="s">
        <v>1566</v>
      </c>
    </row>
    <row r="44" spans="1:16" s="325" customFormat="1" ht="19.5" customHeight="1" x14ac:dyDescent="0.3">
      <c r="A44" s="914"/>
      <c r="B44" s="864"/>
      <c r="C44" s="864"/>
      <c r="D44" s="864"/>
      <c r="E44" s="864"/>
      <c r="F44" s="332"/>
      <c r="G44" s="955"/>
      <c r="H44" s="864"/>
      <c r="I44" s="863"/>
      <c r="J44" s="864"/>
      <c r="K44" s="864"/>
      <c r="L44" s="332"/>
      <c r="M44" s="56"/>
    </row>
    <row r="45" spans="1:16" s="325" customFormat="1" ht="19.5" customHeight="1" x14ac:dyDescent="0.3">
      <c r="A45" s="890"/>
      <c r="B45" s="510"/>
      <c r="C45" s="510"/>
      <c r="D45" s="510"/>
      <c r="E45" s="510"/>
      <c r="F45" s="324"/>
      <c r="G45" s="877"/>
      <c r="H45" s="510"/>
      <c r="I45" s="884"/>
      <c r="J45" s="510"/>
      <c r="K45" s="510"/>
      <c r="L45" s="324"/>
      <c r="M45" s="57"/>
    </row>
    <row r="46" spans="1:16" s="325" customFormat="1" ht="19.5" customHeight="1" x14ac:dyDescent="0.3">
      <c r="A46" s="890"/>
      <c r="B46" s="510"/>
      <c r="C46" s="510"/>
      <c r="D46" s="510"/>
      <c r="E46" s="510"/>
      <c r="F46" s="324"/>
      <c r="G46" s="877"/>
      <c r="H46" s="510"/>
      <c r="I46" s="884"/>
      <c r="J46" s="510"/>
      <c r="K46" s="510"/>
      <c r="L46" s="324"/>
      <c r="M46" s="57"/>
    </row>
    <row r="47" spans="1:16" s="325" customFormat="1" ht="19.5" customHeight="1" x14ac:dyDescent="0.3">
      <c r="A47" s="890"/>
      <c r="B47" s="510"/>
      <c r="C47" s="510"/>
      <c r="D47" s="510"/>
      <c r="E47" s="510"/>
      <c r="F47" s="324"/>
      <c r="G47" s="877"/>
      <c r="H47" s="510"/>
      <c r="I47" s="884"/>
      <c r="J47" s="510"/>
      <c r="K47" s="510"/>
      <c r="L47" s="324"/>
      <c r="M47" s="57"/>
    </row>
    <row r="48" spans="1:16" s="325" customFormat="1" ht="19.5" customHeight="1" x14ac:dyDescent="0.3">
      <c r="A48" s="890"/>
      <c r="B48" s="510"/>
      <c r="C48" s="510"/>
      <c r="D48" s="510"/>
      <c r="E48" s="510"/>
      <c r="F48" s="324"/>
      <c r="G48" s="877"/>
      <c r="H48" s="510"/>
      <c r="I48" s="884"/>
      <c r="J48" s="510"/>
      <c r="K48" s="510"/>
      <c r="L48" s="324"/>
      <c r="M48" s="57"/>
    </row>
    <row r="49" spans="1:21" s="325" customFormat="1" ht="19.5" customHeight="1" x14ac:dyDescent="0.3">
      <c r="A49" s="890"/>
      <c r="B49" s="510"/>
      <c r="C49" s="510"/>
      <c r="D49" s="510"/>
      <c r="E49" s="510"/>
      <c r="F49" s="324"/>
      <c r="G49" s="877"/>
      <c r="H49" s="510"/>
      <c r="I49" s="884"/>
      <c r="J49" s="510"/>
      <c r="K49" s="510"/>
      <c r="L49" s="324"/>
      <c r="M49" s="57"/>
    </row>
    <row r="50" spans="1:21" s="325" customFormat="1" ht="19.5" customHeight="1" x14ac:dyDescent="0.3">
      <c r="A50" s="890"/>
      <c r="B50" s="510"/>
      <c r="C50" s="510"/>
      <c r="D50" s="510"/>
      <c r="E50" s="510"/>
      <c r="F50" s="324"/>
      <c r="G50" s="877"/>
      <c r="H50" s="510"/>
      <c r="I50" s="884"/>
      <c r="J50" s="510"/>
      <c r="K50" s="510"/>
      <c r="L50" s="324"/>
      <c r="M50" s="57"/>
    </row>
    <row r="51" spans="1:21" s="325" customFormat="1" ht="19.5" customHeight="1" x14ac:dyDescent="0.3">
      <c r="A51" s="890"/>
      <c r="B51" s="510"/>
      <c r="C51" s="510"/>
      <c r="D51" s="510"/>
      <c r="E51" s="510"/>
      <c r="F51" s="324"/>
      <c r="G51" s="877"/>
      <c r="H51" s="510"/>
      <c r="I51" s="884"/>
      <c r="J51" s="510"/>
      <c r="K51" s="510"/>
      <c r="L51" s="324"/>
      <c r="M51" s="57"/>
    </row>
    <row r="52" spans="1:21" s="325" customFormat="1" ht="19.5" customHeight="1" x14ac:dyDescent="0.3">
      <c r="A52" s="890"/>
      <c r="B52" s="510"/>
      <c r="C52" s="510"/>
      <c r="D52" s="510"/>
      <c r="E52" s="510"/>
      <c r="F52" s="324"/>
      <c r="G52" s="877"/>
      <c r="H52" s="510"/>
      <c r="I52" s="884"/>
      <c r="J52" s="510"/>
      <c r="K52" s="510"/>
      <c r="L52" s="324"/>
      <c r="M52" s="57"/>
    </row>
    <row r="53" spans="1:21" s="325" customFormat="1" ht="19.5" customHeight="1" x14ac:dyDescent="0.3">
      <c r="A53" s="882"/>
      <c r="B53" s="883"/>
      <c r="C53" s="883"/>
      <c r="D53" s="883"/>
      <c r="E53" s="883"/>
      <c r="F53" s="329"/>
      <c r="G53" s="900"/>
      <c r="H53" s="883"/>
      <c r="I53" s="970"/>
      <c r="J53" s="883"/>
      <c r="K53" s="883"/>
      <c r="L53" s="329"/>
      <c r="M53" s="58"/>
    </row>
    <row r="54" spans="1:21" s="325" customFormat="1" ht="15.75" customHeight="1" x14ac:dyDescent="0.3">
      <c r="A54" s="934" t="s">
        <v>1560</v>
      </c>
      <c r="B54" s="893"/>
      <c r="C54" s="893"/>
      <c r="D54" s="893"/>
      <c r="E54" s="893"/>
      <c r="F54" s="893"/>
      <c r="G54" s="893"/>
      <c r="H54" s="893"/>
      <c r="I54" s="893"/>
      <c r="J54" s="893"/>
      <c r="K54" s="893"/>
      <c r="L54" s="893"/>
      <c r="M54" s="894"/>
    </row>
    <row r="55" spans="1:21" s="7" customFormat="1" ht="19.5" customHeight="1" x14ac:dyDescent="0.3">
      <c r="A55" s="885"/>
      <c r="B55" s="886"/>
      <c r="C55" s="886"/>
      <c r="D55" s="886"/>
      <c r="E55" s="886"/>
      <c r="F55" s="886"/>
      <c r="G55" s="886"/>
      <c r="H55" s="886"/>
      <c r="I55" s="886"/>
      <c r="J55" s="886"/>
      <c r="K55" s="886"/>
      <c r="L55" s="886"/>
      <c r="M55" s="887"/>
    </row>
    <row r="56" spans="1:21" s="7" customFormat="1" ht="19.5" customHeight="1" x14ac:dyDescent="0.3">
      <c r="A56" s="915"/>
      <c r="B56" s="916"/>
      <c r="C56" s="916"/>
      <c r="D56" s="916"/>
      <c r="E56" s="916"/>
      <c r="F56" s="916"/>
      <c r="G56" s="916"/>
      <c r="H56" s="916"/>
      <c r="I56" s="916"/>
      <c r="J56" s="916"/>
      <c r="K56" s="916"/>
      <c r="L56" s="916"/>
      <c r="M56" s="917"/>
    </row>
    <row r="57" spans="1:21" s="7" customFormat="1" ht="19.5" customHeight="1" x14ac:dyDescent="0.3">
      <c r="A57" s="915"/>
      <c r="B57" s="916"/>
      <c r="C57" s="916"/>
      <c r="D57" s="916"/>
      <c r="E57" s="916"/>
      <c r="F57" s="916"/>
      <c r="G57" s="916"/>
      <c r="H57" s="916"/>
      <c r="I57" s="916"/>
      <c r="J57" s="916"/>
      <c r="K57" s="916"/>
      <c r="L57" s="916"/>
      <c r="M57" s="917"/>
    </row>
    <row r="58" spans="1:21" s="7" customFormat="1" ht="19.5" customHeight="1" x14ac:dyDescent="0.3">
      <c r="A58" s="962"/>
      <c r="B58" s="963"/>
      <c r="C58" s="963"/>
      <c r="D58" s="963"/>
      <c r="E58" s="963"/>
      <c r="F58" s="963"/>
      <c r="G58" s="963"/>
      <c r="H58" s="963"/>
      <c r="I58" s="963"/>
      <c r="J58" s="963"/>
      <c r="K58" s="963"/>
      <c r="L58" s="963"/>
      <c r="M58" s="964"/>
    </row>
    <row r="59" spans="1:21" s="7" customFormat="1" ht="15.75" customHeight="1" x14ac:dyDescent="0.3">
      <c r="A59" s="966" t="s">
        <v>1567</v>
      </c>
      <c r="B59" s="939"/>
      <c r="C59" s="939"/>
      <c r="D59" s="939"/>
      <c r="E59" s="939"/>
      <c r="F59" s="939"/>
      <c r="G59" s="939"/>
      <c r="H59" s="956" t="s">
        <v>1568</v>
      </c>
      <c r="I59" s="939"/>
      <c r="J59" s="939"/>
      <c r="K59" s="939"/>
      <c r="L59" s="939"/>
      <c r="M59" s="957"/>
    </row>
    <row r="60" spans="1:21" s="7" customFormat="1" ht="19.5" customHeight="1" x14ac:dyDescent="0.3">
      <c r="A60" s="971"/>
      <c r="B60" s="864"/>
      <c r="C60" s="864"/>
      <c r="D60" s="864"/>
      <c r="E60" s="864"/>
      <c r="F60" s="864"/>
      <c r="G60" s="864"/>
      <c r="H60" s="976"/>
      <c r="I60" s="864"/>
      <c r="J60" s="864"/>
      <c r="K60" s="864"/>
      <c r="L60" s="864"/>
      <c r="M60" s="974"/>
    </row>
    <row r="61" spans="1:21" s="7" customFormat="1" ht="19.5" customHeight="1" x14ac:dyDescent="0.3">
      <c r="A61" s="867"/>
      <c r="B61" s="510"/>
      <c r="C61" s="510"/>
      <c r="D61" s="510"/>
      <c r="E61" s="510"/>
      <c r="F61" s="510"/>
      <c r="G61" s="510"/>
      <c r="H61" s="918"/>
      <c r="I61" s="510"/>
      <c r="J61" s="510"/>
      <c r="K61" s="510"/>
      <c r="L61" s="510"/>
      <c r="M61" s="524"/>
    </row>
    <row r="62" spans="1:21" s="7" customFormat="1" ht="19.5" customHeight="1" x14ac:dyDescent="0.3">
      <c r="A62" s="979"/>
      <c r="B62" s="883"/>
      <c r="C62" s="883"/>
      <c r="D62" s="883"/>
      <c r="E62" s="883"/>
      <c r="F62" s="883"/>
      <c r="G62" s="883"/>
      <c r="H62" s="982"/>
      <c r="I62" s="883"/>
      <c r="J62" s="883"/>
      <c r="K62" s="883"/>
      <c r="L62" s="883"/>
      <c r="M62" s="983"/>
    </row>
    <row r="63" spans="1:21" s="325" customFormat="1" ht="15.75" customHeight="1" x14ac:dyDescent="0.3">
      <c r="A63" s="969" t="s">
        <v>1569</v>
      </c>
      <c r="B63" s="939"/>
      <c r="C63" s="939"/>
      <c r="D63" s="939"/>
      <c r="E63" s="939"/>
      <c r="F63" s="939"/>
      <c r="G63" s="957"/>
      <c r="H63" s="938" t="s">
        <v>1570</v>
      </c>
      <c r="I63" s="939"/>
      <c r="J63" s="939"/>
      <c r="K63" s="939"/>
      <c r="L63" s="939"/>
      <c r="M63" s="940"/>
      <c r="Q63" s="7"/>
      <c r="R63" s="7"/>
      <c r="S63" s="7"/>
      <c r="T63" s="7"/>
      <c r="U63" s="7"/>
    </row>
    <row r="64" spans="1:21" s="7" customFormat="1" ht="15.75" customHeight="1" x14ac:dyDescent="0.3">
      <c r="A64" s="965" t="s">
        <v>1571</v>
      </c>
      <c r="B64" s="864"/>
      <c r="C64" s="864"/>
      <c r="D64" s="864"/>
      <c r="E64" s="224" t="s">
        <v>1208</v>
      </c>
      <c r="F64" s="224" t="s">
        <v>1209</v>
      </c>
      <c r="G64" s="224" t="s">
        <v>1572</v>
      </c>
      <c r="H64" s="973" t="s">
        <v>1573</v>
      </c>
      <c r="I64" s="864"/>
      <c r="J64" s="864"/>
      <c r="K64" s="864"/>
      <c r="L64" s="864"/>
      <c r="M64" s="974"/>
    </row>
    <row r="65" spans="1:16" s="7" customFormat="1" ht="19.5" customHeight="1" x14ac:dyDescent="0.3">
      <c r="A65" s="881"/>
      <c r="B65" s="510"/>
      <c r="C65" s="510"/>
      <c r="D65" s="510"/>
      <c r="E65" s="25"/>
      <c r="F65" s="25"/>
      <c r="G65" s="25"/>
      <c r="H65" s="918"/>
      <c r="I65" s="510"/>
      <c r="J65" s="510"/>
      <c r="K65" s="510"/>
      <c r="L65" s="510"/>
      <c r="M65" s="524"/>
    </row>
    <row r="66" spans="1:16" s="7" customFormat="1" ht="19.5" customHeight="1" x14ac:dyDescent="0.3">
      <c r="A66" s="881"/>
      <c r="B66" s="510"/>
      <c r="C66" s="510"/>
      <c r="D66" s="510"/>
      <c r="E66" s="25"/>
      <c r="F66" s="25"/>
      <c r="G66" s="25"/>
      <c r="H66" s="899" t="s">
        <v>1574</v>
      </c>
      <c r="I66" s="510"/>
      <c r="J66" s="510"/>
      <c r="K66" s="510"/>
      <c r="L66" s="510"/>
      <c r="M66" s="524"/>
    </row>
    <row r="67" spans="1:16" s="7" customFormat="1" ht="19.5" customHeight="1" x14ac:dyDescent="0.3">
      <c r="A67" s="881"/>
      <c r="B67" s="510"/>
      <c r="C67" s="510"/>
      <c r="D67" s="510"/>
      <c r="E67" s="25"/>
      <c r="F67" s="25"/>
      <c r="G67" s="25"/>
      <c r="H67" s="918"/>
      <c r="I67" s="510"/>
      <c r="J67" s="510"/>
      <c r="K67" s="510"/>
      <c r="L67" s="510"/>
      <c r="M67" s="524"/>
    </row>
    <row r="68" spans="1:16" s="7" customFormat="1" ht="19.5" customHeight="1" x14ac:dyDescent="0.3">
      <c r="A68" s="881"/>
      <c r="B68" s="510"/>
      <c r="C68" s="510"/>
      <c r="D68" s="510"/>
      <c r="E68" s="25"/>
      <c r="F68" s="25"/>
      <c r="G68" s="25"/>
      <c r="H68" s="918"/>
      <c r="I68" s="510"/>
      <c r="J68" s="510"/>
      <c r="K68" s="510"/>
      <c r="L68" s="510"/>
      <c r="M68" s="524"/>
    </row>
    <row r="69" spans="1:16" s="325" customFormat="1" ht="15.75" customHeight="1" x14ac:dyDescent="0.3">
      <c r="A69" s="878" t="s">
        <v>1575</v>
      </c>
      <c r="B69" s="879"/>
      <c r="C69" s="879"/>
      <c r="D69" s="879"/>
      <c r="E69" s="879"/>
      <c r="F69" s="879"/>
      <c r="G69" s="879"/>
      <c r="H69" s="879"/>
      <c r="I69" s="879"/>
      <c r="J69" s="879"/>
      <c r="K69" s="879"/>
      <c r="L69" s="879"/>
      <c r="M69" s="880"/>
    </row>
    <row r="70" spans="1:16" s="325" customFormat="1" ht="15" customHeight="1" x14ac:dyDescent="0.3">
      <c r="A70" s="929" t="s">
        <v>1468</v>
      </c>
      <c r="B70" s="922"/>
      <c r="C70" s="923"/>
      <c r="D70" s="921" t="s">
        <v>1468</v>
      </c>
      <c r="E70" s="922"/>
      <c r="F70" s="923"/>
      <c r="G70" s="921" t="s">
        <v>1468</v>
      </c>
      <c r="H70" s="922"/>
      <c r="I70" s="923"/>
      <c r="J70" s="981" t="s">
        <v>1468</v>
      </c>
      <c r="K70" s="879"/>
      <c r="L70" s="879"/>
      <c r="M70" s="519"/>
      <c r="N70" s="18"/>
      <c r="O70" s="18"/>
      <c r="P70" s="18"/>
    </row>
    <row r="71" spans="1:16" s="325" customFormat="1" ht="15" customHeight="1" x14ac:dyDescent="0.3">
      <c r="A71" s="720"/>
      <c r="B71" s="879"/>
      <c r="C71" s="925"/>
      <c r="D71" s="924"/>
      <c r="E71" s="879"/>
      <c r="F71" s="925"/>
      <c r="G71" s="924"/>
      <c r="H71" s="879"/>
      <c r="I71" s="925"/>
      <c r="J71" s="924"/>
      <c r="K71" s="879"/>
      <c r="L71" s="879"/>
      <c r="M71" s="519"/>
      <c r="N71" s="18"/>
      <c r="O71" s="18"/>
      <c r="P71" s="18"/>
    </row>
    <row r="72" spans="1:16" s="325" customFormat="1" ht="15" customHeight="1" x14ac:dyDescent="0.3">
      <c r="A72" s="720"/>
      <c r="B72" s="879"/>
      <c r="C72" s="925"/>
      <c r="D72" s="924"/>
      <c r="E72" s="879"/>
      <c r="F72" s="925"/>
      <c r="G72" s="924"/>
      <c r="H72" s="879"/>
      <c r="I72" s="925"/>
      <c r="J72" s="924"/>
      <c r="K72" s="879"/>
      <c r="L72" s="879"/>
      <c r="M72" s="519"/>
      <c r="N72" s="18"/>
      <c r="O72" s="18"/>
      <c r="P72" s="18"/>
    </row>
    <row r="73" spans="1:16" s="325" customFormat="1" ht="15" customHeight="1" x14ac:dyDescent="0.3">
      <c r="A73" s="720"/>
      <c r="B73" s="879"/>
      <c r="C73" s="925"/>
      <c r="D73" s="924"/>
      <c r="E73" s="879"/>
      <c r="F73" s="925"/>
      <c r="G73" s="924"/>
      <c r="H73" s="879"/>
      <c r="I73" s="925"/>
      <c r="J73" s="924"/>
      <c r="K73" s="879"/>
      <c r="L73" s="879"/>
      <c r="M73" s="519"/>
      <c r="N73" s="18"/>
      <c r="O73" s="18"/>
      <c r="P73" s="18"/>
    </row>
    <row r="74" spans="1:16" ht="15" customHeight="1" x14ac:dyDescent="0.3">
      <c r="A74" s="720"/>
      <c r="B74" s="861"/>
      <c r="C74" s="925"/>
      <c r="D74" s="924"/>
      <c r="E74" s="861"/>
      <c r="F74" s="925"/>
      <c r="G74" s="924"/>
      <c r="H74" s="861"/>
      <c r="I74" s="925"/>
      <c r="J74" s="924"/>
      <c r="K74" s="861"/>
      <c r="L74" s="861"/>
      <c r="M74" s="519"/>
      <c r="N74" s="18"/>
      <c r="O74" s="18"/>
      <c r="P74" s="18"/>
    </row>
    <row r="75" spans="1:16" ht="15" customHeight="1" x14ac:dyDescent="0.3">
      <c r="A75" s="720"/>
      <c r="B75" s="861"/>
      <c r="C75" s="925"/>
      <c r="D75" s="924"/>
      <c r="E75" s="861"/>
      <c r="F75" s="925"/>
      <c r="G75" s="924"/>
      <c r="H75" s="861"/>
      <c r="I75" s="925"/>
      <c r="J75" s="924"/>
      <c r="K75" s="861"/>
      <c r="L75" s="861"/>
      <c r="M75" s="519"/>
      <c r="N75" s="18"/>
      <c r="O75" s="18"/>
      <c r="P75" s="18"/>
    </row>
    <row r="76" spans="1:16" ht="15" customHeight="1" x14ac:dyDescent="0.3">
      <c r="A76" s="720"/>
      <c r="B76" s="861"/>
      <c r="C76" s="925"/>
      <c r="D76" s="924"/>
      <c r="E76" s="861"/>
      <c r="F76" s="925"/>
      <c r="G76" s="924"/>
      <c r="H76" s="861"/>
      <c r="I76" s="925"/>
      <c r="J76" s="924"/>
      <c r="K76" s="861"/>
      <c r="L76" s="861"/>
      <c r="M76" s="519"/>
      <c r="N76" s="18"/>
      <c r="O76" s="18"/>
      <c r="P76" s="18"/>
    </row>
    <row r="77" spans="1:16" ht="15" customHeight="1" x14ac:dyDescent="0.3">
      <c r="A77" s="720"/>
      <c r="B77" s="861"/>
      <c r="C77" s="925"/>
      <c r="D77" s="924"/>
      <c r="E77" s="861"/>
      <c r="F77" s="925"/>
      <c r="G77" s="924"/>
      <c r="H77" s="861"/>
      <c r="I77" s="925"/>
      <c r="J77" s="924"/>
      <c r="K77" s="861"/>
      <c r="L77" s="861"/>
      <c r="M77" s="519"/>
      <c r="N77" s="18"/>
      <c r="O77" s="18"/>
      <c r="P77" s="18"/>
    </row>
    <row r="78" spans="1:16" ht="15" customHeight="1" x14ac:dyDescent="0.3">
      <c r="A78" s="720"/>
      <c r="B78" s="861"/>
      <c r="C78" s="925"/>
      <c r="D78" s="924"/>
      <c r="E78" s="861"/>
      <c r="F78" s="925"/>
      <c r="G78" s="924"/>
      <c r="H78" s="861"/>
      <c r="I78" s="925"/>
      <c r="J78" s="924"/>
      <c r="K78" s="861"/>
      <c r="L78" s="861"/>
      <c r="M78" s="519"/>
      <c r="N78" s="18"/>
      <c r="O78" s="18"/>
      <c r="P78" s="18"/>
    </row>
    <row r="79" spans="1:16" ht="15" customHeight="1" x14ac:dyDescent="0.3">
      <c r="A79" s="720"/>
      <c r="B79" s="861"/>
      <c r="C79" s="925"/>
      <c r="D79" s="924"/>
      <c r="E79" s="861"/>
      <c r="F79" s="925"/>
      <c r="G79" s="924"/>
      <c r="H79" s="861"/>
      <c r="I79" s="925"/>
      <c r="J79" s="924"/>
      <c r="K79" s="861"/>
      <c r="L79" s="861"/>
      <c r="M79" s="519"/>
      <c r="N79" s="18"/>
      <c r="O79" s="18"/>
      <c r="P79" s="18"/>
    </row>
    <row r="80" spans="1:16" ht="15" customHeight="1" x14ac:dyDescent="0.3">
      <c r="A80" s="720"/>
      <c r="B80" s="861"/>
      <c r="C80" s="925"/>
      <c r="D80" s="924"/>
      <c r="E80" s="861"/>
      <c r="F80" s="925"/>
      <c r="G80" s="924"/>
      <c r="H80" s="861"/>
      <c r="I80" s="925"/>
      <c r="J80" s="924"/>
      <c r="K80" s="861"/>
      <c r="L80" s="861"/>
      <c r="M80" s="519"/>
      <c r="N80" s="18"/>
      <c r="O80" s="18"/>
      <c r="P80" s="18"/>
    </row>
    <row r="81" spans="1:16" ht="15" customHeight="1" x14ac:dyDescent="0.3">
      <c r="A81" s="720"/>
      <c r="B81" s="861"/>
      <c r="C81" s="925"/>
      <c r="D81" s="924"/>
      <c r="E81" s="861"/>
      <c r="F81" s="925"/>
      <c r="G81" s="924"/>
      <c r="H81" s="861"/>
      <c r="I81" s="925"/>
      <c r="J81" s="924"/>
      <c r="K81" s="861"/>
      <c r="L81" s="861"/>
      <c r="M81" s="519"/>
      <c r="N81" s="18"/>
      <c r="O81" s="18"/>
      <c r="P81" s="18"/>
    </row>
    <row r="82" spans="1:16" ht="15" customHeight="1" x14ac:dyDescent="0.3">
      <c r="A82" s="930"/>
      <c r="B82" s="927"/>
      <c r="C82" s="928"/>
      <c r="D82" s="926"/>
      <c r="E82" s="927"/>
      <c r="F82" s="928"/>
      <c r="G82" s="926"/>
      <c r="H82" s="927"/>
      <c r="I82" s="928"/>
      <c r="J82" s="924"/>
      <c r="K82" s="861"/>
      <c r="L82" s="861"/>
      <c r="M82" s="519"/>
      <c r="N82" s="18"/>
      <c r="O82" s="18"/>
      <c r="P82" s="18"/>
    </row>
    <row r="83" spans="1:16" ht="15.75" customHeight="1" x14ac:dyDescent="0.3">
      <c r="A83" s="950"/>
      <c r="B83" s="893"/>
      <c r="C83" s="893"/>
      <c r="D83" s="931"/>
      <c r="E83" s="893"/>
      <c r="F83" s="893"/>
      <c r="G83" s="931"/>
      <c r="H83" s="893"/>
      <c r="I83" s="893"/>
      <c r="J83" s="935"/>
      <c r="K83" s="893"/>
      <c r="L83" s="893"/>
      <c r="M83" s="894"/>
    </row>
    <row r="84" spans="1:16" ht="12.75" customHeight="1" x14ac:dyDescent="0.3">
      <c r="A84" s="909" t="s">
        <v>38</v>
      </c>
      <c r="B84" s="897"/>
      <c r="C84" s="897"/>
      <c r="D84" s="897"/>
      <c r="E84" s="897"/>
      <c r="F84" s="897"/>
      <c r="G84" s="897"/>
      <c r="H84" s="896" t="s">
        <v>39</v>
      </c>
      <c r="I84" s="897"/>
      <c r="J84" s="897"/>
      <c r="K84" s="897"/>
      <c r="L84" s="897"/>
      <c r="M84" s="898"/>
    </row>
    <row r="85" spans="1:16" ht="42.75" customHeight="1" x14ac:dyDescent="0.3">
      <c r="A85" s="59" t="s">
        <v>40</v>
      </c>
      <c r="B85" s="869"/>
      <c r="C85" s="870"/>
      <c r="D85" s="870"/>
      <c r="E85" s="870"/>
      <c r="F85" s="870"/>
      <c r="G85" s="870"/>
      <c r="H85" s="24" t="s">
        <v>40</v>
      </c>
      <c r="I85" s="980"/>
      <c r="J85" s="870"/>
      <c r="K85" s="870"/>
      <c r="L85" s="870"/>
      <c r="M85" s="907"/>
    </row>
    <row r="86" spans="1:16" ht="19.5" customHeight="1" x14ac:dyDescent="0.3">
      <c r="A86" s="59" t="s">
        <v>41</v>
      </c>
      <c r="B86" s="869"/>
      <c r="C86" s="870"/>
      <c r="D86" s="870"/>
      <c r="E86" s="870"/>
      <c r="F86" s="870"/>
      <c r="G86" s="870"/>
      <c r="H86" s="24" t="s">
        <v>41</v>
      </c>
      <c r="I86" s="945"/>
      <c r="J86" s="870"/>
      <c r="K86" s="870"/>
      <c r="L86" s="870"/>
      <c r="M86" s="907"/>
    </row>
    <row r="87" spans="1:16" ht="19.5" customHeight="1" x14ac:dyDescent="0.3">
      <c r="A87" s="59" t="s">
        <v>42</v>
      </c>
      <c r="B87" s="869"/>
      <c r="C87" s="870"/>
      <c r="D87" s="870"/>
      <c r="E87" s="870"/>
      <c r="F87" s="870"/>
      <c r="G87" s="870"/>
      <c r="H87" s="24" t="s">
        <v>42</v>
      </c>
      <c r="I87" s="945"/>
      <c r="J87" s="870"/>
      <c r="K87" s="870"/>
      <c r="L87" s="870"/>
      <c r="M87" s="907"/>
    </row>
    <row r="88" spans="1:16" ht="12.75" customHeight="1" x14ac:dyDescent="0.3">
      <c r="A88" s="233" t="s">
        <v>43</v>
      </c>
      <c r="B88" s="326"/>
      <c r="M88" s="1142" t="str">
        <f>L8</f>
        <v>RYR-ID-001</v>
      </c>
      <c r="N88" s="26"/>
    </row>
    <row r="89" spans="1:16" ht="24" customHeight="1" x14ac:dyDescent="0.3"/>
    <row r="90" spans="1:16" ht="24" customHeight="1" x14ac:dyDescent="0.3"/>
    <row r="91" spans="1:16" ht="24" customHeight="1" x14ac:dyDescent="0.3"/>
  </sheetData>
  <mergeCells count="143">
    <mergeCell ref="I86:M86"/>
    <mergeCell ref="A62:G62"/>
    <mergeCell ref="G83:I83"/>
    <mergeCell ref="A68:D68"/>
    <mergeCell ref="I85:M85"/>
    <mergeCell ref="J70:M82"/>
    <mergeCell ref="H62:M62"/>
    <mergeCell ref="E1:M5"/>
    <mergeCell ref="A45:E45"/>
    <mergeCell ref="E15:G15"/>
    <mergeCell ref="C37:F37"/>
    <mergeCell ref="A13:D13"/>
    <mergeCell ref="I18:I19"/>
    <mergeCell ref="A58:M58"/>
    <mergeCell ref="A64:D64"/>
    <mergeCell ref="A15:D15"/>
    <mergeCell ref="A46:E46"/>
    <mergeCell ref="A59:G59"/>
    <mergeCell ref="H15:I15"/>
    <mergeCell ref="E10:J10"/>
    <mergeCell ref="A63:G63"/>
    <mergeCell ref="G48:H48"/>
    <mergeCell ref="I53:K53"/>
    <mergeCell ref="I52:K52"/>
    <mergeCell ref="C27:H27"/>
    <mergeCell ref="K39:M39"/>
    <mergeCell ref="I48:K48"/>
    <mergeCell ref="A60:G60"/>
    <mergeCell ref="L8:M8"/>
    <mergeCell ref="A50:E50"/>
    <mergeCell ref="K38:M38"/>
    <mergeCell ref="I87:M87"/>
    <mergeCell ref="G33:G34"/>
    <mergeCell ref="I50:K50"/>
    <mergeCell ref="D70:F82"/>
    <mergeCell ref="A33:A34"/>
    <mergeCell ref="M18:M19"/>
    <mergeCell ref="A83:C83"/>
    <mergeCell ref="A41:M41"/>
    <mergeCell ref="H67:M67"/>
    <mergeCell ref="I49:K49"/>
    <mergeCell ref="C24:H24"/>
    <mergeCell ref="A43:E43"/>
    <mergeCell ref="A52:E52"/>
    <mergeCell ref="K36:M36"/>
    <mergeCell ref="I45:K45"/>
    <mergeCell ref="G44:H44"/>
    <mergeCell ref="C26:H26"/>
    <mergeCell ref="B86:G86"/>
    <mergeCell ref="C36:F36"/>
    <mergeCell ref="I47:K47"/>
    <mergeCell ref="H59:M59"/>
    <mergeCell ref="C33:F34"/>
    <mergeCell ref="A49:E49"/>
    <mergeCell ref="H61:M61"/>
    <mergeCell ref="B87:G87"/>
    <mergeCell ref="L18:L19"/>
    <mergeCell ref="C18:H19"/>
    <mergeCell ref="G70:I82"/>
    <mergeCell ref="H65:M65"/>
    <mergeCell ref="A70:C82"/>
    <mergeCell ref="D83:F83"/>
    <mergeCell ref="I33:I34"/>
    <mergeCell ref="K7:M7"/>
    <mergeCell ref="I51:K51"/>
    <mergeCell ref="G49:H49"/>
    <mergeCell ref="C28:H28"/>
    <mergeCell ref="A42:H42"/>
    <mergeCell ref="A54:M54"/>
    <mergeCell ref="C30:H30"/>
    <mergeCell ref="J83:M83"/>
    <mergeCell ref="C40:F40"/>
    <mergeCell ref="H63:M63"/>
    <mergeCell ref="A56:M56"/>
    <mergeCell ref="K35:M35"/>
    <mergeCell ref="H14:I14"/>
    <mergeCell ref="B18:B19"/>
    <mergeCell ref="E13:M13"/>
    <mergeCell ref="A17:M17"/>
    <mergeCell ref="L10:M10"/>
    <mergeCell ref="B33:B34"/>
    <mergeCell ref="A47:E47"/>
    <mergeCell ref="A65:D65"/>
    <mergeCell ref="L9:M9"/>
    <mergeCell ref="A84:G84"/>
    <mergeCell ref="G51:H51"/>
    <mergeCell ref="E14:G14"/>
    <mergeCell ref="H33:H34"/>
    <mergeCell ref="J33:J34"/>
    <mergeCell ref="A12:M12"/>
    <mergeCell ref="L11:M11"/>
    <mergeCell ref="G50:H50"/>
    <mergeCell ref="C20:H20"/>
    <mergeCell ref="A44:E44"/>
    <mergeCell ref="A57:M57"/>
    <mergeCell ref="C29:H29"/>
    <mergeCell ref="K18:K19"/>
    <mergeCell ref="H68:M68"/>
    <mergeCell ref="A14:D14"/>
    <mergeCell ref="G43:H43"/>
    <mergeCell ref="G52:H52"/>
    <mergeCell ref="H64:M64"/>
    <mergeCell ref="C25:H25"/>
    <mergeCell ref="I43:K43"/>
    <mergeCell ref="C21:H21"/>
    <mergeCell ref="A67:D67"/>
    <mergeCell ref="A16:B16"/>
    <mergeCell ref="H84:M84"/>
    <mergeCell ref="H66:M66"/>
    <mergeCell ref="C23:H23"/>
    <mergeCell ref="G53:H53"/>
    <mergeCell ref="K33:M34"/>
    <mergeCell ref="J18:J19"/>
    <mergeCell ref="J16:K16"/>
    <mergeCell ref="A48:E48"/>
    <mergeCell ref="C39:F39"/>
    <mergeCell ref="A32:M32"/>
    <mergeCell ref="H60:M60"/>
    <mergeCell ref="K40:M40"/>
    <mergeCell ref="E8:J9"/>
    <mergeCell ref="J14:M14"/>
    <mergeCell ref="I44:K44"/>
    <mergeCell ref="A18:A19"/>
    <mergeCell ref="A61:G61"/>
    <mergeCell ref="D16:E16"/>
    <mergeCell ref="B85:G85"/>
    <mergeCell ref="C35:F35"/>
    <mergeCell ref="K37:M37"/>
    <mergeCell ref="I42:M42"/>
    <mergeCell ref="G45:H45"/>
    <mergeCell ref="A69:M69"/>
    <mergeCell ref="J15:M15"/>
    <mergeCell ref="A66:D66"/>
    <mergeCell ref="A53:E53"/>
    <mergeCell ref="I46:K46"/>
    <mergeCell ref="G47:H47"/>
    <mergeCell ref="A55:M55"/>
    <mergeCell ref="G46:H46"/>
    <mergeCell ref="A1:D11"/>
    <mergeCell ref="C22:H22"/>
    <mergeCell ref="C31:H31"/>
    <mergeCell ref="A51:E51"/>
    <mergeCell ref="C38:F38"/>
  </mergeCells>
  <pageMargins left="0.39370078740157483" right="0.19685039370078741" top="0.19685039370078741" bottom="0.39370078740157483" header="0.51181102362204722" footer="0.51181102362204722"/>
  <pageSetup scale="42" orientation="portrait" useFirstPageNumber="1"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N122"/>
  <sheetViews>
    <sheetView zoomScale="81" zoomScaleNormal="81" workbookViewId="0">
      <selection activeCell="R25" sqref="R25"/>
    </sheetView>
  </sheetViews>
  <sheetFormatPr baseColWidth="10" defaultColWidth="8.6640625" defaultRowHeight="14.4" x14ac:dyDescent="0.3"/>
  <cols>
    <col min="1" max="14" width="11" style="334" customWidth="1"/>
  </cols>
  <sheetData>
    <row r="1" spans="1:14" ht="15" customHeight="1" x14ac:dyDescent="0.3">
      <c r="A1" s="990"/>
      <c r="B1" s="505"/>
      <c r="C1" s="505"/>
      <c r="D1" s="505"/>
      <c r="E1" s="1037" t="s">
        <v>1576</v>
      </c>
      <c r="F1" s="505"/>
      <c r="G1" s="505"/>
      <c r="H1" s="505"/>
      <c r="I1" s="505"/>
      <c r="J1" s="505"/>
      <c r="K1" s="505"/>
      <c r="L1" s="505"/>
      <c r="M1" s="505"/>
      <c r="N1" s="505"/>
    </row>
    <row r="2" spans="1:14" ht="14.4" customHeight="1" x14ac:dyDescent="0.3">
      <c r="A2" s="505"/>
      <c r="B2" s="505"/>
      <c r="C2" s="505"/>
      <c r="D2" s="505"/>
      <c r="E2" s="720"/>
      <c r="F2" s="505"/>
      <c r="G2" s="505"/>
      <c r="H2" s="505"/>
      <c r="I2" s="505"/>
      <c r="J2" s="505"/>
      <c r="K2" s="505"/>
      <c r="L2" s="505"/>
      <c r="M2" s="505"/>
      <c r="N2" s="505"/>
    </row>
    <row r="3" spans="1:14" ht="14.4" customHeight="1" x14ac:dyDescent="0.3">
      <c r="A3" s="505"/>
      <c r="B3" s="505"/>
      <c r="C3" s="505"/>
      <c r="D3" s="505"/>
      <c r="E3" s="720"/>
      <c r="F3" s="505"/>
      <c r="G3" s="505"/>
      <c r="H3" s="505"/>
      <c r="I3" s="505"/>
      <c r="J3" s="505"/>
      <c r="K3" s="505"/>
      <c r="L3" s="505"/>
      <c r="M3" s="505"/>
      <c r="N3" s="505"/>
    </row>
    <row r="4" spans="1:14" ht="14.4" customHeight="1" x14ac:dyDescent="0.3">
      <c r="A4" s="505"/>
      <c r="B4" s="505"/>
      <c r="C4" s="505"/>
      <c r="D4" s="505"/>
      <c r="E4" s="720"/>
      <c r="F4" s="505"/>
      <c r="G4" s="505"/>
      <c r="H4" s="505"/>
      <c r="I4" s="505"/>
      <c r="J4" s="505"/>
      <c r="K4" s="505"/>
      <c r="L4" s="505"/>
      <c r="M4" s="505"/>
      <c r="N4" s="505"/>
    </row>
    <row r="5" spans="1:14" ht="14.4" customHeight="1" x14ac:dyDescent="0.3">
      <c r="A5" s="505"/>
      <c r="B5" s="505"/>
      <c r="C5" s="505"/>
      <c r="D5" s="505"/>
      <c r="E5" s="720"/>
      <c r="F5" s="505"/>
      <c r="G5" s="505"/>
      <c r="H5" s="505"/>
      <c r="I5" s="505"/>
      <c r="J5" s="505"/>
      <c r="K5" s="505"/>
      <c r="L5" s="505"/>
      <c r="M5" s="505"/>
      <c r="N5" s="505"/>
    </row>
    <row r="6" spans="1:14" ht="4.95" customHeight="1" x14ac:dyDescent="0.3">
      <c r="A6" s="505"/>
      <c r="B6" s="505"/>
      <c r="C6" s="505"/>
      <c r="D6" s="505"/>
      <c r="E6" s="142"/>
      <c r="F6" s="142"/>
      <c r="G6" s="142"/>
      <c r="H6" s="142"/>
      <c r="I6" s="142"/>
      <c r="J6" s="142"/>
      <c r="K6" s="142"/>
      <c r="L6" s="142"/>
      <c r="M6" s="142"/>
      <c r="N6" s="143"/>
    </row>
    <row r="7" spans="1:14" ht="15" customHeight="1" x14ac:dyDescent="0.3">
      <c r="A7" s="505"/>
      <c r="B7" s="505"/>
      <c r="C7" s="505"/>
      <c r="D7" s="505"/>
      <c r="E7" s="144"/>
      <c r="F7" s="144"/>
      <c r="G7" s="144"/>
      <c r="H7" s="144"/>
      <c r="I7" s="144"/>
      <c r="J7" s="144"/>
      <c r="K7" s="144"/>
      <c r="L7" s="663" t="s">
        <v>1</v>
      </c>
      <c r="M7" s="658"/>
      <c r="N7" s="521"/>
    </row>
    <row r="8" spans="1:14" ht="15" customHeight="1" x14ac:dyDescent="0.3">
      <c r="A8" s="505"/>
      <c r="B8" s="505"/>
      <c r="C8" s="505"/>
      <c r="D8" s="505"/>
      <c r="E8" s="860" t="s">
        <v>6</v>
      </c>
      <c r="F8" s="505"/>
      <c r="G8" s="505"/>
      <c r="H8" s="505"/>
      <c r="I8" s="505"/>
      <c r="J8" s="505"/>
      <c r="K8" s="505"/>
      <c r="L8" s="1231" t="s">
        <v>2</v>
      </c>
      <c r="M8" s="972" t="s">
        <v>1577</v>
      </c>
      <c r="N8" s="703"/>
    </row>
    <row r="9" spans="1:14" ht="15" customHeight="1" x14ac:dyDescent="0.3">
      <c r="A9" s="505"/>
      <c r="B9" s="505"/>
      <c r="C9" s="505"/>
      <c r="D9" s="505"/>
      <c r="E9" s="505"/>
      <c r="F9" s="505"/>
      <c r="G9" s="505"/>
      <c r="H9" s="505"/>
      <c r="I9" s="505"/>
      <c r="J9" s="505"/>
      <c r="K9" s="505"/>
      <c r="L9" s="1232" t="s">
        <v>9</v>
      </c>
      <c r="M9" s="223">
        <v>1</v>
      </c>
      <c r="N9" s="448"/>
    </row>
    <row r="10" spans="1:14" ht="15" customHeight="1" x14ac:dyDescent="0.3">
      <c r="A10" s="505"/>
      <c r="B10" s="505"/>
      <c r="C10" s="505"/>
      <c r="D10" s="505"/>
      <c r="E10" s="968" t="s">
        <v>1201</v>
      </c>
      <c r="F10" s="505"/>
      <c r="G10" s="505"/>
      <c r="H10" s="505"/>
      <c r="I10" s="505"/>
      <c r="J10" s="505"/>
      <c r="K10" s="505"/>
      <c r="L10" s="1232" t="s">
        <v>10</v>
      </c>
      <c r="M10" s="906" t="s">
        <v>11</v>
      </c>
      <c r="N10" s="907"/>
    </row>
    <row r="11" spans="1:14" ht="15" customHeight="1" x14ac:dyDescent="0.3">
      <c r="A11" s="505"/>
      <c r="B11" s="505"/>
      <c r="C11" s="505"/>
      <c r="D11" s="505"/>
      <c r="E11" s="145"/>
      <c r="F11" s="145"/>
      <c r="G11" s="145"/>
      <c r="H11" s="145"/>
      <c r="I11" s="145"/>
      <c r="J11" s="145"/>
      <c r="K11" s="145"/>
      <c r="L11" s="1233" t="s">
        <v>12</v>
      </c>
      <c r="M11" s="1043" t="s">
        <v>13</v>
      </c>
      <c r="N11" s="521"/>
    </row>
    <row r="12" spans="1:14" ht="15" customHeight="1" x14ac:dyDescent="0.3">
      <c r="A12" s="1188" t="s">
        <v>1547</v>
      </c>
      <c r="B12" s="1008"/>
      <c r="C12" s="1008"/>
      <c r="D12" s="1008"/>
      <c r="E12" s="1008"/>
      <c r="F12" s="1008"/>
      <c r="G12" s="1008"/>
      <c r="H12" s="1008"/>
      <c r="I12" s="1008"/>
      <c r="J12" s="1008"/>
      <c r="K12" s="1008"/>
      <c r="L12" s="1008"/>
      <c r="M12" s="1008"/>
      <c r="N12" s="1009"/>
    </row>
    <row r="13" spans="1:14" ht="15" customHeight="1" x14ac:dyDescent="0.3">
      <c r="A13" s="1189" t="s">
        <v>16</v>
      </c>
      <c r="B13" s="660"/>
      <c r="C13" s="660"/>
      <c r="D13" s="660"/>
      <c r="E13" s="141"/>
      <c r="F13" s="141"/>
      <c r="G13" s="141"/>
      <c r="H13" s="141"/>
      <c r="I13" s="141"/>
      <c r="J13" s="141"/>
      <c r="K13" s="141"/>
      <c r="L13" s="141"/>
      <c r="M13" s="141"/>
      <c r="N13" s="1190"/>
    </row>
    <row r="14" spans="1:14" ht="15" customHeight="1" x14ac:dyDescent="0.3">
      <c r="A14" s="1191" t="s">
        <v>17</v>
      </c>
      <c r="B14" s="510"/>
      <c r="C14" s="510"/>
      <c r="D14" s="510"/>
      <c r="E14" s="1025"/>
      <c r="F14" s="510"/>
      <c r="G14" s="510"/>
      <c r="H14" s="985"/>
      <c r="I14" s="1018" t="s">
        <v>1578</v>
      </c>
      <c r="J14" s="510"/>
      <c r="K14" s="510"/>
      <c r="L14" s="1022">
        <f>'Presupuesto '!F148</f>
        <v>0</v>
      </c>
      <c r="M14" s="510"/>
      <c r="N14" s="985"/>
    </row>
    <row r="15" spans="1:14" ht="15" customHeight="1" x14ac:dyDescent="0.3">
      <c r="A15" s="1191" t="s">
        <v>18</v>
      </c>
      <c r="B15" s="510"/>
      <c r="C15" s="510"/>
      <c r="D15" s="510"/>
      <c r="E15" s="1015" t="s">
        <v>6</v>
      </c>
      <c r="F15" s="510"/>
      <c r="G15" s="510"/>
      <c r="H15" s="985"/>
      <c r="I15" s="1018" t="s">
        <v>1579</v>
      </c>
      <c r="J15" s="510"/>
      <c r="K15" s="510"/>
      <c r="L15" s="984"/>
      <c r="M15" s="510"/>
      <c r="N15" s="985"/>
    </row>
    <row r="16" spans="1:14" ht="15" customHeight="1" x14ac:dyDescent="0.3">
      <c r="A16" s="1191" t="s">
        <v>1580</v>
      </c>
      <c r="B16" s="510"/>
      <c r="C16" s="510"/>
      <c r="D16" s="510"/>
      <c r="E16" s="1025"/>
      <c r="F16" s="510"/>
      <c r="G16" s="510"/>
      <c r="H16" s="985"/>
      <c r="I16" s="1018" t="s">
        <v>10</v>
      </c>
      <c r="J16" s="510"/>
      <c r="K16" s="510"/>
      <c r="L16" s="984"/>
      <c r="M16" s="510"/>
      <c r="N16" s="985"/>
    </row>
    <row r="17" spans="1:14" ht="15.75" customHeight="1" x14ac:dyDescent="0.3">
      <c r="A17" s="1192" t="s">
        <v>1581</v>
      </c>
      <c r="B17" s="565"/>
      <c r="C17" s="565"/>
      <c r="D17" s="565"/>
      <c r="E17" s="565"/>
      <c r="F17" s="565"/>
      <c r="G17" s="565"/>
      <c r="H17" s="565"/>
      <c r="I17" s="565"/>
      <c r="J17" s="565"/>
      <c r="K17" s="565"/>
      <c r="L17" s="565"/>
      <c r="M17" s="565"/>
      <c r="N17" s="1011"/>
    </row>
    <row r="18" spans="1:14" ht="15" customHeight="1" x14ac:dyDescent="0.3">
      <c r="A18" s="1193"/>
      <c r="B18" s="870"/>
      <c r="C18" s="870"/>
      <c r="D18" s="870"/>
      <c r="E18" s="870"/>
      <c r="F18" s="870"/>
      <c r="G18" s="870"/>
      <c r="H18" s="870"/>
      <c r="I18" s="870"/>
      <c r="J18" s="870"/>
      <c r="K18" s="870"/>
      <c r="L18" s="870"/>
      <c r="M18" s="870"/>
      <c r="N18" s="1194"/>
    </row>
    <row r="19" spans="1:14" ht="15.75" customHeight="1" x14ac:dyDescent="0.3">
      <c r="A19" s="1195" t="s">
        <v>1582</v>
      </c>
      <c r="B19" s="658"/>
      <c r="C19" s="658"/>
      <c r="D19" s="658"/>
      <c r="E19" s="658"/>
      <c r="F19" s="658"/>
      <c r="G19" s="658"/>
      <c r="H19" s="658"/>
      <c r="I19" s="658"/>
      <c r="J19" s="658"/>
      <c r="K19" s="658"/>
      <c r="L19" s="658"/>
      <c r="M19" s="658"/>
      <c r="N19" s="1196"/>
    </row>
    <row r="20" spans="1:14" ht="15" customHeight="1" x14ac:dyDescent="0.3">
      <c r="A20" s="1197" t="s">
        <v>1583</v>
      </c>
      <c r="B20" s="1035"/>
      <c r="C20" s="1035"/>
      <c r="D20" s="1034" t="s">
        <v>1584</v>
      </c>
      <c r="E20" s="1035"/>
      <c r="F20" s="1035"/>
      <c r="G20" s="1034" t="s">
        <v>1585</v>
      </c>
      <c r="H20" s="1035"/>
      <c r="I20" s="1035"/>
      <c r="J20" s="1057" t="s">
        <v>1586</v>
      </c>
      <c r="K20" s="1035"/>
      <c r="L20" s="1035"/>
      <c r="M20" s="1035"/>
      <c r="N20" s="1198"/>
    </row>
    <row r="21" spans="1:14" x14ac:dyDescent="0.3">
      <c r="A21" s="1199" t="e">
        <f>H46</f>
        <v>#DIV/0!</v>
      </c>
      <c r="B21" s="534"/>
      <c r="C21" s="534"/>
      <c r="D21" s="1042" t="e">
        <f>I46</f>
        <v>#DIV/0!</v>
      </c>
      <c r="E21" s="534"/>
      <c r="F21" s="534"/>
      <c r="G21" s="1042" t="e">
        <f>D21-A21</f>
        <v>#DIV/0!</v>
      </c>
      <c r="H21" s="534"/>
      <c r="I21" s="534"/>
      <c r="J21" s="986">
        <f>IFERROR(J46/$L$14,0)</f>
        <v>0</v>
      </c>
      <c r="K21" s="534"/>
      <c r="L21" s="534"/>
      <c r="M21" s="534"/>
      <c r="N21" s="1200"/>
    </row>
    <row r="22" spans="1:14" ht="15" customHeight="1" x14ac:dyDescent="0.3">
      <c r="A22" s="1201" t="s">
        <v>1587</v>
      </c>
      <c r="B22" s="1051"/>
      <c r="C22" s="580"/>
      <c r="D22" s="987" t="s">
        <v>1588</v>
      </c>
      <c r="E22" s="987" t="s">
        <v>1589</v>
      </c>
      <c r="F22" s="987" t="s">
        <v>1590</v>
      </c>
      <c r="G22" s="987" t="s">
        <v>1591</v>
      </c>
      <c r="H22" s="987" t="s">
        <v>1592</v>
      </c>
      <c r="I22" s="987" t="s">
        <v>1593</v>
      </c>
      <c r="J22" s="1032" t="s">
        <v>1594</v>
      </c>
      <c r="K22" s="1051"/>
      <c r="L22" s="1051"/>
      <c r="M22" s="1051"/>
      <c r="N22" s="1010"/>
    </row>
    <row r="23" spans="1:14" x14ac:dyDescent="0.3">
      <c r="A23" s="1152"/>
      <c r="B23" s="574"/>
      <c r="C23" s="575"/>
      <c r="D23" s="988"/>
      <c r="E23" s="988"/>
      <c r="F23" s="988"/>
      <c r="G23" s="988"/>
      <c r="H23" s="988"/>
      <c r="I23" s="988"/>
      <c r="J23" s="1033"/>
      <c r="K23" s="1051"/>
      <c r="L23" s="1051"/>
      <c r="M23" s="1051"/>
      <c r="N23" s="1010"/>
    </row>
    <row r="24" spans="1:14" ht="15" customHeight="1" x14ac:dyDescent="0.3">
      <c r="A24" s="1202" t="str">
        <f>'Presupuesto '!B14</f>
        <v>PRELIMINARES</v>
      </c>
      <c r="B24" s="510"/>
      <c r="C24" s="985"/>
      <c r="D24" s="435" t="e">
        <f>'Presupuesto '!F24/'Presupuesto '!$F$222</f>
        <v>#DIV/0!</v>
      </c>
      <c r="E24" s="84"/>
      <c r="F24" s="84"/>
      <c r="G24" s="436">
        <f t="shared" ref="G24:G45" si="0">F24-E24</f>
        <v>0</v>
      </c>
      <c r="H24" s="437" t="e">
        <f t="shared" ref="H24:H45" si="1">D24*E24</f>
        <v>#DIV/0!</v>
      </c>
      <c r="I24" s="437" t="e">
        <f t="shared" ref="I24:I45" si="2">D24*F24</f>
        <v>#DIV/0!</v>
      </c>
      <c r="J24" s="999" t="e">
        <f t="shared" ref="J24:J45" si="3">D24*$L$14*G24</f>
        <v>#DIV/0!</v>
      </c>
      <c r="K24" s="507"/>
      <c r="L24" s="507"/>
      <c r="M24" s="507"/>
      <c r="N24" s="1000"/>
    </row>
    <row r="25" spans="1:14" ht="15" customHeight="1" x14ac:dyDescent="0.3">
      <c r="A25" s="1202" t="str">
        <f>'Presupuesto '!B26</f>
        <v>MOVIMIENTO DE TIERRAS</v>
      </c>
      <c r="B25" s="510"/>
      <c r="C25" s="985"/>
      <c r="D25" s="435" t="e">
        <f>'Presupuesto '!F38/'Presupuesto '!$F$222</f>
        <v>#DIV/0!</v>
      </c>
      <c r="E25" s="84"/>
      <c r="F25" s="84"/>
      <c r="G25" s="436">
        <f t="shared" si="0"/>
        <v>0</v>
      </c>
      <c r="H25" s="437" t="e">
        <f t="shared" si="1"/>
        <v>#DIV/0!</v>
      </c>
      <c r="I25" s="437" t="e">
        <f t="shared" si="2"/>
        <v>#DIV/0!</v>
      </c>
      <c r="J25" s="999" t="e">
        <f t="shared" si="3"/>
        <v>#DIV/0!</v>
      </c>
      <c r="K25" s="507"/>
      <c r="L25" s="507"/>
      <c r="M25" s="507"/>
      <c r="N25" s="1000"/>
    </row>
    <row r="26" spans="1:14" ht="15" customHeight="1" x14ac:dyDescent="0.3">
      <c r="A26" s="1202" t="str">
        <f>'Presupuesto '!B40</f>
        <v>CIMENTACIONES</v>
      </c>
      <c r="B26" s="510"/>
      <c r="C26" s="985"/>
      <c r="D26" s="435" t="e">
        <f>'Presupuesto '!F48/'Presupuesto '!$F$222</f>
        <v>#DIV/0!</v>
      </c>
      <c r="E26" s="84"/>
      <c r="F26" s="84"/>
      <c r="G26" s="436">
        <f t="shared" si="0"/>
        <v>0</v>
      </c>
      <c r="H26" s="437" t="e">
        <f t="shared" si="1"/>
        <v>#DIV/0!</v>
      </c>
      <c r="I26" s="437" t="e">
        <f t="shared" si="2"/>
        <v>#DIV/0!</v>
      </c>
      <c r="J26" s="999" t="e">
        <f t="shared" si="3"/>
        <v>#DIV/0!</v>
      </c>
      <c r="K26" s="507"/>
      <c r="L26" s="507"/>
      <c r="M26" s="507"/>
      <c r="N26" s="1000"/>
    </row>
    <row r="27" spans="1:14" ht="15" customHeight="1" x14ac:dyDescent="0.3">
      <c r="A27" s="1202" t="str">
        <f>'Presupuesto '!B50</f>
        <v>ESTRUCTURA</v>
      </c>
      <c r="B27" s="510"/>
      <c r="C27" s="985"/>
      <c r="D27" s="435" t="e">
        <f>'Presupuesto '!F65/'Presupuesto '!$F$222</f>
        <v>#DIV/0!</v>
      </c>
      <c r="E27" s="84"/>
      <c r="F27" s="84"/>
      <c r="G27" s="436">
        <f t="shared" si="0"/>
        <v>0</v>
      </c>
      <c r="H27" s="437" t="e">
        <f t="shared" si="1"/>
        <v>#DIV/0!</v>
      </c>
      <c r="I27" s="437" t="e">
        <f t="shared" si="2"/>
        <v>#DIV/0!</v>
      </c>
      <c r="J27" s="999" t="e">
        <f t="shared" si="3"/>
        <v>#DIV/0!</v>
      </c>
      <c r="K27" s="507"/>
      <c r="L27" s="507"/>
      <c r="M27" s="507"/>
      <c r="N27" s="1000"/>
    </row>
    <row r="28" spans="1:14" ht="15" customHeight="1" x14ac:dyDescent="0.3">
      <c r="A28" s="1202" t="str">
        <f>'Presupuesto '!B67</f>
        <v>MAMPOSTERÍA</v>
      </c>
      <c r="B28" s="510"/>
      <c r="C28" s="985"/>
      <c r="D28" s="435" t="e">
        <f>'Presupuesto '!F75/'Presupuesto '!$F$222</f>
        <v>#DIV/0!</v>
      </c>
      <c r="E28" s="84"/>
      <c r="F28" s="84"/>
      <c r="G28" s="436">
        <f t="shared" si="0"/>
        <v>0</v>
      </c>
      <c r="H28" s="437" t="e">
        <f t="shared" si="1"/>
        <v>#DIV/0!</v>
      </c>
      <c r="I28" s="437" t="e">
        <f t="shared" si="2"/>
        <v>#DIV/0!</v>
      </c>
      <c r="J28" s="999" t="e">
        <f t="shared" si="3"/>
        <v>#DIV/0!</v>
      </c>
      <c r="K28" s="507"/>
      <c r="L28" s="507"/>
      <c r="M28" s="507"/>
      <c r="N28" s="1000"/>
    </row>
    <row r="29" spans="1:14" ht="15" customHeight="1" x14ac:dyDescent="0.3">
      <c r="A29" s="1202" t="str">
        <f>'Presupuesto '!B77</f>
        <v>CUBIERTAS</v>
      </c>
      <c r="B29" s="510"/>
      <c r="C29" s="985"/>
      <c r="D29" s="435" t="e">
        <f>'Presupuesto '!F85/'Presupuesto '!$F$222</f>
        <v>#DIV/0!</v>
      </c>
      <c r="E29" s="84"/>
      <c r="F29" s="84"/>
      <c r="G29" s="436">
        <f t="shared" si="0"/>
        <v>0</v>
      </c>
      <c r="H29" s="437" t="e">
        <f t="shared" si="1"/>
        <v>#DIV/0!</v>
      </c>
      <c r="I29" s="437" t="e">
        <f t="shared" si="2"/>
        <v>#DIV/0!</v>
      </c>
      <c r="J29" s="999" t="e">
        <f t="shared" si="3"/>
        <v>#DIV/0!</v>
      </c>
      <c r="K29" s="507"/>
      <c r="L29" s="507"/>
      <c r="M29" s="507"/>
      <c r="N29" s="1000"/>
    </row>
    <row r="30" spans="1:14" ht="15" customHeight="1" x14ac:dyDescent="0.3">
      <c r="A30" s="1202" t="str">
        <f>'Presupuesto '!B87</f>
        <v>IMPERMEABILIZACIONES</v>
      </c>
      <c r="B30" s="510"/>
      <c r="C30" s="985"/>
      <c r="D30" s="435" t="e">
        <f>'Presupuesto '!F91/'Presupuesto '!$F$222</f>
        <v>#DIV/0!</v>
      </c>
      <c r="E30" s="84"/>
      <c r="F30" s="84"/>
      <c r="G30" s="436">
        <f t="shared" si="0"/>
        <v>0</v>
      </c>
      <c r="H30" s="437" t="e">
        <f t="shared" si="1"/>
        <v>#DIV/0!</v>
      </c>
      <c r="I30" s="437" t="e">
        <f t="shared" si="2"/>
        <v>#DIV/0!</v>
      </c>
      <c r="J30" s="999" t="e">
        <f t="shared" si="3"/>
        <v>#DIV/0!</v>
      </c>
      <c r="K30" s="507"/>
      <c r="L30" s="507"/>
      <c r="M30" s="507"/>
      <c r="N30" s="1000"/>
    </row>
    <row r="31" spans="1:14" ht="15" customHeight="1" x14ac:dyDescent="0.3">
      <c r="A31" s="1202" t="str">
        <f>'Presupuesto '!B93</f>
        <v>PAÑETES Y REVOQUES</v>
      </c>
      <c r="B31" s="510"/>
      <c r="C31" s="985"/>
      <c r="D31" s="435" t="e">
        <f>'Presupuesto '!F98/'Presupuesto '!$F$222</f>
        <v>#DIV/0!</v>
      </c>
      <c r="E31" s="84"/>
      <c r="F31" s="84"/>
      <c r="G31" s="436">
        <f t="shared" si="0"/>
        <v>0</v>
      </c>
      <c r="H31" s="437" t="e">
        <f t="shared" si="1"/>
        <v>#DIV/0!</v>
      </c>
      <c r="I31" s="437" t="e">
        <f t="shared" si="2"/>
        <v>#DIV/0!</v>
      </c>
      <c r="J31" s="999" t="e">
        <f t="shared" si="3"/>
        <v>#DIV/0!</v>
      </c>
      <c r="K31" s="507"/>
      <c r="L31" s="507"/>
      <c r="M31" s="507"/>
      <c r="N31" s="1000"/>
    </row>
    <row r="32" spans="1:14" ht="15" customHeight="1" x14ac:dyDescent="0.3">
      <c r="A32" s="1202" t="str">
        <f>'Presupuesto '!B100</f>
        <v>PISOS Y ENCHAPES</v>
      </c>
      <c r="B32" s="510"/>
      <c r="C32" s="985"/>
      <c r="D32" s="435" t="e">
        <f>'Presupuesto '!F109/'Presupuesto '!$F$222</f>
        <v>#DIV/0!</v>
      </c>
      <c r="E32" s="84"/>
      <c r="F32" s="84"/>
      <c r="G32" s="436">
        <f t="shared" si="0"/>
        <v>0</v>
      </c>
      <c r="H32" s="437" t="e">
        <f t="shared" si="1"/>
        <v>#DIV/0!</v>
      </c>
      <c r="I32" s="437" t="e">
        <f t="shared" si="2"/>
        <v>#DIV/0!</v>
      </c>
      <c r="J32" s="999" t="e">
        <f t="shared" si="3"/>
        <v>#DIV/0!</v>
      </c>
      <c r="K32" s="507"/>
      <c r="L32" s="507"/>
      <c r="M32" s="507"/>
      <c r="N32" s="1000"/>
    </row>
    <row r="33" spans="1:14" ht="15" customHeight="1" x14ac:dyDescent="0.3">
      <c r="A33" s="1202" t="str">
        <f>'Presupuesto '!B111</f>
        <v>PINTURA</v>
      </c>
      <c r="B33" s="510"/>
      <c r="C33" s="985"/>
      <c r="D33" s="435" t="e">
        <f>'Presupuesto '!F117/'Presupuesto '!$F$222</f>
        <v>#DIV/0!</v>
      </c>
      <c r="E33" s="84"/>
      <c r="F33" s="84"/>
      <c r="G33" s="436">
        <f t="shared" si="0"/>
        <v>0</v>
      </c>
      <c r="H33" s="437" t="e">
        <f t="shared" si="1"/>
        <v>#DIV/0!</v>
      </c>
      <c r="I33" s="437" t="e">
        <f t="shared" si="2"/>
        <v>#DIV/0!</v>
      </c>
      <c r="J33" s="999" t="e">
        <f t="shared" si="3"/>
        <v>#DIV/0!</v>
      </c>
      <c r="K33" s="507"/>
      <c r="L33" s="507"/>
      <c r="M33" s="507"/>
      <c r="N33" s="1000"/>
    </row>
    <row r="34" spans="1:14" ht="15" customHeight="1" x14ac:dyDescent="0.3">
      <c r="A34" s="1202" t="str">
        <f>'Presupuesto '!B119</f>
        <v>CARPINTERÍA</v>
      </c>
      <c r="B34" s="510"/>
      <c r="C34" s="985"/>
      <c r="D34" s="435" t="e">
        <f>'Presupuesto '!F127/'Presupuesto '!$F$222</f>
        <v>#DIV/0!</v>
      </c>
      <c r="E34" s="84"/>
      <c r="F34" s="84"/>
      <c r="G34" s="436">
        <f t="shared" si="0"/>
        <v>0</v>
      </c>
      <c r="H34" s="437" t="e">
        <f t="shared" si="1"/>
        <v>#DIV/0!</v>
      </c>
      <c r="I34" s="437" t="e">
        <f t="shared" si="2"/>
        <v>#DIV/0!</v>
      </c>
      <c r="J34" s="999" t="e">
        <f t="shared" si="3"/>
        <v>#DIV/0!</v>
      </c>
      <c r="K34" s="507"/>
      <c r="L34" s="507"/>
      <c r="M34" s="507"/>
      <c r="N34" s="1000"/>
    </row>
    <row r="35" spans="1:14" ht="15" customHeight="1" x14ac:dyDescent="0.3">
      <c r="A35" s="1202" t="str">
        <f>'Presupuesto '!B129</f>
        <v>VIDRIOS</v>
      </c>
      <c r="B35" s="510"/>
      <c r="C35" s="985"/>
      <c r="D35" s="435" t="e">
        <f>'Presupuesto '!F134/'Presupuesto '!$F$222</f>
        <v>#DIV/0!</v>
      </c>
      <c r="E35" s="84"/>
      <c r="F35" s="84"/>
      <c r="G35" s="436">
        <f t="shared" si="0"/>
        <v>0</v>
      </c>
      <c r="H35" s="437" t="e">
        <f t="shared" si="1"/>
        <v>#DIV/0!</v>
      </c>
      <c r="I35" s="437" t="e">
        <f t="shared" si="2"/>
        <v>#DIV/0!</v>
      </c>
      <c r="J35" s="999" t="e">
        <f t="shared" si="3"/>
        <v>#DIV/0!</v>
      </c>
      <c r="K35" s="507"/>
      <c r="L35" s="507"/>
      <c r="M35" s="507"/>
      <c r="N35" s="1000"/>
    </row>
    <row r="36" spans="1:14" ht="15" customHeight="1" x14ac:dyDescent="0.3">
      <c r="A36" s="1202" t="str">
        <f>'Presupuesto '!B136</f>
        <v>INSTALACIONES HIDROSANITARIAS</v>
      </c>
      <c r="B36" s="510"/>
      <c r="C36" s="985"/>
      <c r="D36" s="435" t="e">
        <f>'Presupuesto '!F148/'Presupuesto '!$F$222</f>
        <v>#DIV/0!</v>
      </c>
      <c r="E36" s="84"/>
      <c r="F36" s="84"/>
      <c r="G36" s="436">
        <f t="shared" si="0"/>
        <v>0</v>
      </c>
      <c r="H36" s="437" t="e">
        <f t="shared" si="1"/>
        <v>#DIV/0!</v>
      </c>
      <c r="I36" s="437" t="e">
        <f t="shared" si="2"/>
        <v>#DIV/0!</v>
      </c>
      <c r="J36" s="999" t="e">
        <f t="shared" si="3"/>
        <v>#DIV/0!</v>
      </c>
      <c r="K36" s="507"/>
      <c r="L36" s="507"/>
      <c r="M36" s="507"/>
      <c r="N36" s="1000"/>
    </row>
    <row r="37" spans="1:14" ht="15" customHeight="1" x14ac:dyDescent="0.3">
      <c r="A37" s="1202" t="str">
        <f>'Presupuesto '!B150</f>
        <v>INSTALACIONES ELÉCTRICAS</v>
      </c>
      <c r="B37" s="510"/>
      <c r="C37" s="985"/>
      <c r="D37" s="435" t="e">
        <f>'Presupuesto '!F162/'Presupuesto '!$F$222</f>
        <v>#DIV/0!</v>
      </c>
      <c r="E37" s="84"/>
      <c r="F37" s="84"/>
      <c r="G37" s="436">
        <f t="shared" si="0"/>
        <v>0</v>
      </c>
      <c r="H37" s="437" t="e">
        <f t="shared" si="1"/>
        <v>#DIV/0!</v>
      </c>
      <c r="I37" s="437" t="e">
        <f t="shared" si="2"/>
        <v>#DIV/0!</v>
      </c>
      <c r="J37" s="999" t="e">
        <f t="shared" si="3"/>
        <v>#DIV/0!</v>
      </c>
      <c r="K37" s="507"/>
      <c r="L37" s="507"/>
      <c r="M37" s="507"/>
      <c r="N37" s="1000"/>
    </row>
    <row r="38" spans="1:14" ht="15" customHeight="1" x14ac:dyDescent="0.3">
      <c r="A38" s="1202" t="str">
        <f>'Presupuesto '!B164</f>
        <v>COMUNICACIONES Y SEGURIDAD</v>
      </c>
      <c r="B38" s="510"/>
      <c r="C38" s="985"/>
      <c r="D38" s="435" t="e">
        <f>'Presupuesto '!F171/'Presupuesto '!$F$222</f>
        <v>#DIV/0!</v>
      </c>
      <c r="E38" s="84"/>
      <c r="F38" s="84"/>
      <c r="G38" s="436">
        <f t="shared" si="0"/>
        <v>0</v>
      </c>
      <c r="H38" s="437" t="e">
        <f t="shared" si="1"/>
        <v>#DIV/0!</v>
      </c>
      <c r="I38" s="437" t="e">
        <f t="shared" si="2"/>
        <v>#DIV/0!</v>
      </c>
      <c r="J38" s="999" t="e">
        <f t="shared" si="3"/>
        <v>#DIV/0!</v>
      </c>
      <c r="K38" s="507"/>
      <c r="L38" s="507"/>
      <c r="M38" s="507"/>
      <c r="N38" s="1000"/>
    </row>
    <row r="39" spans="1:14" ht="15" customHeight="1" x14ac:dyDescent="0.3">
      <c r="A39" s="1203" t="str">
        <f>'Presupuesto '!B173</f>
        <v>CLIMATIZACIÓN Y VENTILACIÓN</v>
      </c>
      <c r="B39" s="510"/>
      <c r="C39" s="985"/>
      <c r="D39" s="438" t="e">
        <f>'Presupuesto '!F178/'Presupuesto '!$F$222</f>
        <v>#DIV/0!</v>
      </c>
      <c r="E39" s="341"/>
      <c r="F39" s="341"/>
      <c r="G39" s="436">
        <f t="shared" si="0"/>
        <v>0</v>
      </c>
      <c r="H39" s="439" t="e">
        <f t="shared" si="1"/>
        <v>#DIV/0!</v>
      </c>
      <c r="I39" s="439" t="e">
        <f t="shared" si="2"/>
        <v>#DIV/0!</v>
      </c>
      <c r="J39" s="1055" t="e">
        <f t="shared" si="3"/>
        <v>#DIV/0!</v>
      </c>
      <c r="K39" s="1051"/>
      <c r="L39" s="1051"/>
      <c r="M39" s="1051"/>
      <c r="N39" s="1010"/>
    </row>
    <row r="40" spans="1:14" ht="15" customHeight="1" x14ac:dyDescent="0.3">
      <c r="A40" s="1203" t="str">
        <f>'Presupuesto '!B180</f>
        <v>GAS</v>
      </c>
      <c r="B40" s="510"/>
      <c r="C40" s="985"/>
      <c r="D40" s="438" t="e">
        <f>'Presupuesto '!F184/'Presupuesto '!$F$222</f>
        <v>#DIV/0!</v>
      </c>
      <c r="E40" s="341"/>
      <c r="F40" s="341"/>
      <c r="G40" s="436">
        <f t="shared" si="0"/>
        <v>0</v>
      </c>
      <c r="H40" s="439" t="e">
        <f t="shared" si="1"/>
        <v>#DIV/0!</v>
      </c>
      <c r="I40" s="439" t="e">
        <f t="shared" si="2"/>
        <v>#DIV/0!</v>
      </c>
      <c r="J40" s="1021" t="e">
        <f t="shared" si="3"/>
        <v>#DIV/0!</v>
      </c>
      <c r="K40" s="1051"/>
      <c r="L40" s="1051"/>
      <c r="M40" s="1051"/>
      <c r="N40" s="1010"/>
    </row>
    <row r="41" spans="1:14" ht="15" customHeight="1" x14ac:dyDescent="0.3">
      <c r="A41" s="1203" t="str">
        <f>'Presupuesto '!B186</f>
        <v>URBANISMO Y EXTERIORES</v>
      </c>
      <c r="B41" s="510"/>
      <c r="C41" s="985"/>
      <c r="D41" s="438" t="e">
        <f>'Presupuesto '!F194/'Presupuesto '!$F$222</f>
        <v>#DIV/0!</v>
      </c>
      <c r="E41" s="341"/>
      <c r="F41" s="341"/>
      <c r="G41" s="436">
        <f t="shared" si="0"/>
        <v>0</v>
      </c>
      <c r="H41" s="439" t="e">
        <f t="shared" si="1"/>
        <v>#DIV/0!</v>
      </c>
      <c r="I41" s="439" t="e">
        <f t="shared" si="2"/>
        <v>#DIV/0!</v>
      </c>
      <c r="J41" s="1021" t="e">
        <f t="shared" si="3"/>
        <v>#DIV/0!</v>
      </c>
      <c r="K41" s="1051"/>
      <c r="L41" s="1051"/>
      <c r="M41" s="1051"/>
      <c r="N41" s="1010"/>
    </row>
    <row r="42" spans="1:14" ht="15" customHeight="1" x14ac:dyDescent="0.3">
      <c r="A42" s="1202" t="str">
        <f>'Presupuesto '!B196</f>
        <v>OBRAS COMPLEMENTARIAS</v>
      </c>
      <c r="B42" s="510"/>
      <c r="C42" s="985"/>
      <c r="D42" s="438" t="e">
        <f>'Presupuesto '!F201/'Presupuesto '!$F$222</f>
        <v>#DIV/0!</v>
      </c>
      <c r="E42" s="341"/>
      <c r="F42" s="341"/>
      <c r="G42" s="436">
        <f t="shared" si="0"/>
        <v>0</v>
      </c>
      <c r="H42" s="439" t="e">
        <f t="shared" si="1"/>
        <v>#DIV/0!</v>
      </c>
      <c r="I42" s="439" t="e">
        <f t="shared" si="2"/>
        <v>#DIV/0!</v>
      </c>
      <c r="J42" s="1021" t="e">
        <f t="shared" si="3"/>
        <v>#DIV/0!</v>
      </c>
      <c r="K42" s="1051"/>
      <c r="L42" s="1051"/>
      <c r="M42" s="1051"/>
      <c r="N42" s="1010"/>
    </row>
    <row r="43" spans="1:14" ht="15" customHeight="1" x14ac:dyDescent="0.3">
      <c r="A43" s="1202" t="str">
        <f>'Presupuesto '!B203</f>
        <v>ASEO, ENTREGA Y CIERRE</v>
      </c>
      <c r="B43" s="510"/>
      <c r="C43" s="985"/>
      <c r="D43" s="438" t="e">
        <f>'Presupuesto '!F209/'Presupuesto '!$F$222</f>
        <v>#DIV/0!</v>
      </c>
      <c r="E43" s="341"/>
      <c r="F43" s="341"/>
      <c r="G43" s="436">
        <f t="shared" si="0"/>
        <v>0</v>
      </c>
      <c r="H43" s="439" t="e">
        <f t="shared" si="1"/>
        <v>#DIV/0!</v>
      </c>
      <c r="I43" s="439" t="e">
        <f t="shared" si="2"/>
        <v>#DIV/0!</v>
      </c>
      <c r="J43" s="1021" t="e">
        <f t="shared" si="3"/>
        <v>#DIV/0!</v>
      </c>
      <c r="K43" s="1051"/>
      <c r="L43" s="1051"/>
      <c r="M43" s="1051"/>
      <c r="N43" s="1010"/>
    </row>
    <row r="44" spans="1:14" ht="15" customHeight="1" x14ac:dyDescent="0.3">
      <c r="A44" s="1202" t="str">
        <f>'Presupuesto '!B211</f>
        <v>ASCENSORES</v>
      </c>
      <c r="B44" s="510"/>
      <c r="C44" s="985"/>
      <c r="D44" s="438" t="e">
        <f>'Presupuesto '!F213/'Presupuesto '!$F$222</f>
        <v>#DIV/0!</v>
      </c>
      <c r="E44" s="341"/>
      <c r="F44" s="341"/>
      <c r="G44" s="436">
        <f t="shared" si="0"/>
        <v>0</v>
      </c>
      <c r="H44" s="439" t="e">
        <f t="shared" si="1"/>
        <v>#DIV/0!</v>
      </c>
      <c r="I44" s="439" t="e">
        <f t="shared" si="2"/>
        <v>#DIV/0!</v>
      </c>
      <c r="J44" s="1021" t="e">
        <f t="shared" si="3"/>
        <v>#DIV/0!</v>
      </c>
      <c r="K44" s="1051"/>
      <c r="L44" s="1051"/>
      <c r="M44" s="1051"/>
      <c r="N44" s="1010"/>
    </row>
    <row r="45" spans="1:14" ht="15" customHeight="1" x14ac:dyDescent="0.3">
      <c r="A45" s="1202" t="str">
        <f>'Presupuesto '!B215</f>
        <v>GESTIÓN, DISEÑO Y ADMINISTRACIÓN</v>
      </c>
      <c r="B45" s="510"/>
      <c r="C45" s="985"/>
      <c r="D45" s="438" t="e">
        <f>'Presupuesto '!F220/'Presupuesto '!$F$222</f>
        <v>#DIV/0!</v>
      </c>
      <c r="E45" s="341"/>
      <c r="F45" s="341"/>
      <c r="G45" s="436">
        <f t="shared" si="0"/>
        <v>0</v>
      </c>
      <c r="H45" s="439" t="e">
        <f t="shared" si="1"/>
        <v>#DIV/0!</v>
      </c>
      <c r="I45" s="439" t="e">
        <f t="shared" si="2"/>
        <v>#DIV/0!</v>
      </c>
      <c r="J45" s="1013" t="e">
        <f t="shared" si="3"/>
        <v>#DIV/0!</v>
      </c>
      <c r="K45" s="507"/>
      <c r="L45" s="507"/>
      <c r="M45" s="507"/>
      <c r="N45" s="1000"/>
    </row>
    <row r="46" spans="1:14" x14ac:dyDescent="0.3">
      <c r="A46" s="1204" t="s">
        <v>1595</v>
      </c>
      <c r="B46" s="510"/>
      <c r="C46" s="985"/>
      <c r="D46" s="440" t="e">
        <f>SUM(D24:D45)</f>
        <v>#DIV/0!</v>
      </c>
      <c r="E46" s="341"/>
      <c r="F46" s="341"/>
      <c r="G46" s="342"/>
      <c r="H46" s="441" t="e">
        <f>SUM(H24:H45)</f>
        <v>#DIV/0!</v>
      </c>
      <c r="I46" s="441" t="e">
        <f>SUM(I24:I45)</f>
        <v>#DIV/0!</v>
      </c>
      <c r="J46" s="1054" t="e">
        <f>SUM(J24:J45)</f>
        <v>#DIV/0!</v>
      </c>
      <c r="K46" s="1008"/>
      <c r="L46" s="1008"/>
      <c r="M46" s="1008"/>
      <c r="N46" s="1009"/>
    </row>
    <row r="47" spans="1:14" ht="15.75" customHeight="1" x14ac:dyDescent="0.3">
      <c r="A47" s="1205" t="s">
        <v>1596</v>
      </c>
      <c r="B47" s="1051"/>
      <c r="C47" s="1051"/>
      <c r="D47" s="1051"/>
      <c r="E47" s="1051"/>
      <c r="F47" s="1051"/>
      <c r="G47" s="1051"/>
      <c r="H47" s="1051"/>
      <c r="I47" s="1051"/>
      <c r="J47" s="1051"/>
      <c r="K47" s="1051"/>
      <c r="L47" s="1051"/>
      <c r="M47" s="1051"/>
      <c r="N47" s="1010"/>
    </row>
    <row r="48" spans="1:14" ht="15" customHeight="1" x14ac:dyDescent="0.3">
      <c r="A48" s="1206" t="s">
        <v>1552</v>
      </c>
      <c r="B48" s="507"/>
      <c r="C48" s="998" t="s">
        <v>1597</v>
      </c>
      <c r="D48" s="507"/>
      <c r="E48" s="507"/>
      <c r="F48" s="507"/>
      <c r="G48" s="998" t="s">
        <v>1598</v>
      </c>
      <c r="H48" s="507"/>
      <c r="I48" s="998" t="s">
        <v>1599</v>
      </c>
      <c r="J48" s="507"/>
      <c r="K48" s="1062" t="s">
        <v>1562</v>
      </c>
      <c r="L48" s="507"/>
      <c r="M48" s="507"/>
      <c r="N48" s="1000"/>
    </row>
    <row r="49" spans="1:14" ht="14.4" customHeight="1" x14ac:dyDescent="0.3">
      <c r="A49" s="1020"/>
      <c r="B49" s="507"/>
      <c r="C49" s="1007"/>
      <c r="D49" s="507"/>
      <c r="E49" s="507"/>
      <c r="F49" s="507"/>
      <c r="G49" s="1048"/>
      <c r="H49" s="507"/>
      <c r="I49" s="507"/>
      <c r="J49" s="507"/>
      <c r="K49" s="508"/>
      <c r="L49" s="507"/>
      <c r="M49" s="507"/>
      <c r="N49" s="1000"/>
    </row>
    <row r="50" spans="1:14" x14ac:dyDescent="0.3">
      <c r="A50" s="1207"/>
      <c r="B50" s="510"/>
      <c r="C50" s="1017"/>
      <c r="D50" s="510"/>
      <c r="E50" s="510"/>
      <c r="F50" s="510"/>
      <c r="G50" s="1065"/>
      <c r="H50" s="510"/>
      <c r="I50" s="1016"/>
      <c r="J50" s="510"/>
      <c r="K50" s="1061"/>
      <c r="L50" s="1008"/>
      <c r="M50" s="1008"/>
      <c r="N50" s="1009"/>
    </row>
    <row r="51" spans="1:14" x14ac:dyDescent="0.3">
      <c r="A51" s="1207"/>
      <c r="B51" s="510"/>
      <c r="C51" s="1017"/>
      <c r="D51" s="510"/>
      <c r="E51" s="510"/>
      <c r="F51" s="510"/>
      <c r="G51" s="1001"/>
      <c r="H51" s="510"/>
      <c r="I51" s="1016"/>
      <c r="J51" s="510"/>
      <c r="K51" s="1039"/>
      <c r="L51" s="1051"/>
      <c r="M51" s="1051"/>
      <c r="N51" s="1010"/>
    </row>
    <row r="52" spans="1:14" x14ac:dyDescent="0.3">
      <c r="A52" s="1207"/>
      <c r="B52" s="510"/>
      <c r="C52" s="1017"/>
      <c r="D52" s="510"/>
      <c r="E52" s="510"/>
      <c r="F52" s="510"/>
      <c r="G52" s="1001"/>
      <c r="H52" s="510"/>
      <c r="I52" s="1016"/>
      <c r="J52" s="510"/>
      <c r="K52" s="1039"/>
      <c r="L52" s="1051"/>
      <c r="M52" s="1051"/>
      <c r="N52" s="1010"/>
    </row>
    <row r="53" spans="1:14" x14ac:dyDescent="0.3">
      <c r="A53" s="1208"/>
      <c r="B53" s="510"/>
      <c r="C53" s="997"/>
      <c r="D53" s="510"/>
      <c r="E53" s="510"/>
      <c r="F53" s="510"/>
      <c r="G53" s="1001"/>
      <c r="H53" s="510"/>
      <c r="I53" s="510"/>
      <c r="J53" s="510"/>
      <c r="K53" s="1005"/>
      <c r="L53" s="1051"/>
      <c r="M53" s="1051"/>
      <c r="N53" s="1010"/>
    </row>
    <row r="54" spans="1:14" x14ac:dyDescent="0.3">
      <c r="A54" s="1208"/>
      <c r="B54" s="510"/>
      <c r="C54" s="997"/>
      <c r="D54" s="510"/>
      <c r="E54" s="510"/>
      <c r="F54" s="510"/>
      <c r="G54" s="1001"/>
      <c r="H54" s="510"/>
      <c r="I54" s="510"/>
      <c r="J54" s="510"/>
      <c r="K54" s="1005"/>
      <c r="L54" s="1051"/>
      <c r="M54" s="1051"/>
      <c r="N54" s="1010"/>
    </row>
    <row r="55" spans="1:14" x14ac:dyDescent="0.3">
      <c r="A55" s="1208"/>
      <c r="B55" s="510"/>
      <c r="C55" s="997"/>
      <c r="D55" s="510"/>
      <c r="E55" s="510"/>
      <c r="F55" s="510"/>
      <c r="G55" s="1001"/>
      <c r="H55" s="510"/>
      <c r="I55" s="510"/>
      <c r="J55" s="510"/>
      <c r="K55" s="1005"/>
      <c r="L55" s="1051"/>
      <c r="M55" s="1051"/>
      <c r="N55" s="1010"/>
    </row>
    <row r="56" spans="1:14" x14ac:dyDescent="0.3">
      <c r="A56" s="1208"/>
      <c r="B56" s="510"/>
      <c r="C56" s="997"/>
      <c r="D56" s="510"/>
      <c r="E56" s="510"/>
      <c r="F56" s="510"/>
      <c r="G56" s="1001"/>
      <c r="H56" s="510"/>
      <c r="I56" s="510"/>
      <c r="J56" s="510"/>
      <c r="K56" s="1005"/>
      <c r="L56" s="1051"/>
      <c r="M56" s="1051"/>
      <c r="N56" s="1010"/>
    </row>
    <row r="57" spans="1:14" x14ac:dyDescent="0.3">
      <c r="A57" s="1208"/>
      <c r="B57" s="510"/>
      <c r="C57" s="997"/>
      <c r="D57" s="510"/>
      <c r="E57" s="510"/>
      <c r="F57" s="510"/>
      <c r="G57" s="1001"/>
      <c r="H57" s="510"/>
      <c r="I57" s="510"/>
      <c r="J57" s="510"/>
      <c r="K57" s="1005"/>
      <c r="L57" s="1051"/>
      <c r="M57" s="1051"/>
      <c r="N57" s="1010"/>
    </row>
    <row r="58" spans="1:14" ht="15.75" customHeight="1" x14ac:dyDescent="0.3">
      <c r="A58" s="1209" t="s">
        <v>1600</v>
      </c>
      <c r="B58" s="991"/>
      <c r="C58" s="991"/>
      <c r="D58" s="991"/>
      <c r="E58" s="991"/>
      <c r="F58" s="991"/>
      <c r="G58" s="991"/>
      <c r="H58" s="991"/>
      <c r="I58" s="991"/>
      <c r="J58" s="991"/>
      <c r="K58" s="991"/>
      <c r="L58" s="991"/>
      <c r="M58" s="991"/>
      <c r="N58" s="1210"/>
    </row>
    <row r="59" spans="1:14" ht="15" customHeight="1" x14ac:dyDescent="0.3">
      <c r="A59" s="1211" t="s">
        <v>1601</v>
      </c>
      <c r="B59" s="510"/>
      <c r="C59" s="510"/>
      <c r="D59" s="510"/>
      <c r="E59" s="510"/>
      <c r="F59" s="510"/>
      <c r="G59" s="350"/>
      <c r="H59" s="1044" t="s">
        <v>1602</v>
      </c>
      <c r="I59" s="1051"/>
      <c r="J59" s="1051"/>
      <c r="K59" s="1051"/>
      <c r="L59" s="1051"/>
      <c r="M59" s="1051"/>
      <c r="N59" s="1010"/>
    </row>
    <row r="60" spans="1:14" ht="15" customHeight="1" x14ac:dyDescent="0.3">
      <c r="A60" s="1212" t="s">
        <v>1603</v>
      </c>
      <c r="B60" s="1006"/>
      <c r="C60" s="1006"/>
      <c r="D60" s="346" t="s">
        <v>1539</v>
      </c>
      <c r="E60" s="1012" t="s">
        <v>1604</v>
      </c>
      <c r="F60" s="1006"/>
      <c r="G60" s="347"/>
      <c r="H60" s="1029" t="s">
        <v>1603</v>
      </c>
      <c r="I60" s="612"/>
      <c r="J60" s="612"/>
      <c r="K60" s="1029" t="s">
        <v>1539</v>
      </c>
      <c r="L60" s="612"/>
      <c r="M60" s="1059" t="s">
        <v>1604</v>
      </c>
      <c r="N60" s="1153"/>
    </row>
    <row r="61" spans="1:14" x14ac:dyDescent="0.3">
      <c r="A61" s="1023"/>
      <c r="B61" s="1024"/>
      <c r="C61" s="995"/>
      <c r="D61" s="344"/>
      <c r="E61" s="1045"/>
      <c r="F61" s="995"/>
      <c r="G61" s="345"/>
      <c r="H61" s="1023"/>
      <c r="I61" s="1024"/>
      <c r="J61" s="995"/>
      <c r="K61" s="994"/>
      <c r="L61" s="995"/>
      <c r="M61" s="996"/>
      <c r="N61" s="995"/>
    </row>
    <row r="62" spans="1:14" x14ac:dyDescent="0.3">
      <c r="A62" s="1014"/>
      <c r="B62" s="510"/>
      <c r="C62" s="985"/>
      <c r="D62" s="450"/>
      <c r="E62" s="1056"/>
      <c r="F62" s="985"/>
      <c r="G62" s="343"/>
      <c r="H62" s="1014"/>
      <c r="I62" s="510"/>
      <c r="J62" s="985"/>
      <c r="K62" s="989"/>
      <c r="L62" s="985"/>
      <c r="M62" s="1040"/>
      <c r="N62" s="985"/>
    </row>
    <row r="63" spans="1:14" x14ac:dyDescent="0.3">
      <c r="A63" s="1014"/>
      <c r="B63" s="510"/>
      <c r="C63" s="985"/>
      <c r="D63" s="450"/>
      <c r="E63" s="1056"/>
      <c r="F63" s="985"/>
      <c r="G63" s="343"/>
      <c r="H63" s="1014"/>
      <c r="I63" s="510"/>
      <c r="J63" s="985"/>
      <c r="K63" s="989"/>
      <c r="L63" s="985"/>
      <c r="M63" s="1040"/>
      <c r="N63" s="985"/>
    </row>
    <row r="64" spans="1:14" x14ac:dyDescent="0.3">
      <c r="A64" s="1014"/>
      <c r="B64" s="510"/>
      <c r="C64" s="985"/>
      <c r="D64" s="450"/>
      <c r="E64" s="1056"/>
      <c r="F64" s="985"/>
      <c r="G64" s="343"/>
      <c r="H64" s="1014"/>
      <c r="I64" s="510"/>
      <c r="J64" s="985"/>
      <c r="K64" s="989"/>
      <c r="L64" s="985"/>
      <c r="M64" s="1040"/>
      <c r="N64" s="985"/>
    </row>
    <row r="65" spans="1:14" x14ac:dyDescent="0.3">
      <c r="A65" s="1014"/>
      <c r="B65" s="510"/>
      <c r="C65" s="985"/>
      <c r="D65" s="450"/>
      <c r="E65" s="1056"/>
      <c r="F65" s="985"/>
      <c r="G65" s="343"/>
      <c r="H65" s="1014"/>
      <c r="I65" s="510"/>
      <c r="J65" s="985"/>
      <c r="K65" s="1064"/>
      <c r="L65" s="1009"/>
      <c r="M65" s="1049"/>
      <c r="N65" s="1009"/>
    </row>
    <row r="66" spans="1:14" ht="15" customHeight="1" x14ac:dyDescent="0.3">
      <c r="A66" s="1213" t="s">
        <v>1605</v>
      </c>
      <c r="B66" s="510"/>
      <c r="C66" s="510"/>
      <c r="D66" s="510"/>
      <c r="E66" s="1041">
        <f>SUM(E61:F65)</f>
        <v>0</v>
      </c>
      <c r="F66" s="510"/>
      <c r="G66" s="335"/>
      <c r="H66" s="1214" t="s">
        <v>1606</v>
      </c>
      <c r="I66" s="1051"/>
      <c r="J66" s="1051"/>
      <c r="K66" s="1051"/>
      <c r="L66" s="1051"/>
      <c r="M66" s="1038">
        <f>SUM(M61:N65)</f>
        <v>0</v>
      </c>
      <c r="N66" s="1010"/>
    </row>
    <row r="67" spans="1:14" ht="15" customHeight="1" x14ac:dyDescent="0.3">
      <c r="A67" s="1215" t="s">
        <v>1607</v>
      </c>
      <c r="B67" s="507"/>
      <c r="C67" s="507"/>
      <c r="D67" s="507"/>
      <c r="E67" s="507"/>
      <c r="F67" s="507"/>
      <c r="G67" s="507"/>
      <c r="H67" s="507"/>
      <c r="I67" s="507"/>
      <c r="J67" s="507"/>
      <c r="K67" s="507"/>
      <c r="L67" s="507"/>
      <c r="M67" s="1026">
        <f>E66-M66</f>
        <v>0</v>
      </c>
      <c r="N67" s="1000"/>
    </row>
    <row r="68" spans="1:14" ht="25.05" customHeight="1" x14ac:dyDescent="0.3">
      <c r="A68" s="1216" t="s">
        <v>1608</v>
      </c>
      <c r="B68" s="1028"/>
      <c r="C68" s="1028"/>
      <c r="D68" s="1028"/>
      <c r="E68" s="1028"/>
      <c r="F68" s="1028"/>
      <c r="G68" s="1027" t="e">
        <f>J46</f>
        <v>#DIV/0!</v>
      </c>
      <c r="H68" s="1028"/>
      <c r="I68" s="1028"/>
      <c r="J68" s="1002" t="s">
        <v>1609</v>
      </c>
      <c r="K68" s="1002"/>
      <c r="L68" s="1003"/>
      <c r="M68" s="1004">
        <f>IFERROR(J46/$L$14,0)</f>
        <v>0</v>
      </c>
      <c r="N68" s="1217"/>
    </row>
    <row r="69" spans="1:14" ht="15.75" customHeight="1" x14ac:dyDescent="0.3">
      <c r="A69" s="1205" t="s">
        <v>1610</v>
      </c>
      <c r="B69" s="1051"/>
      <c r="C69" s="1051"/>
      <c r="D69" s="1051"/>
      <c r="E69" s="1051"/>
      <c r="F69" s="1051"/>
      <c r="G69" s="1051"/>
      <c r="H69" s="1051"/>
      <c r="I69" s="1051"/>
      <c r="J69" s="1051"/>
      <c r="K69" s="1051"/>
      <c r="L69" s="1051"/>
      <c r="M69" s="1051"/>
      <c r="N69" s="1010"/>
    </row>
    <row r="70" spans="1:14" ht="15" customHeight="1" x14ac:dyDescent="0.3">
      <c r="A70" s="1218" t="s">
        <v>1611</v>
      </c>
      <c r="B70" s="1006"/>
      <c r="C70" s="1006"/>
      <c r="D70" s="1006"/>
      <c r="E70" s="1006"/>
      <c r="F70" s="1006"/>
      <c r="G70" s="1006"/>
      <c r="H70" s="1006"/>
      <c r="I70" s="1006"/>
      <c r="J70" s="1006"/>
      <c r="K70" s="1006"/>
      <c r="L70" s="1006"/>
      <c r="M70" s="1006"/>
      <c r="N70" s="1163"/>
    </row>
    <row r="71" spans="1:14" x14ac:dyDescent="0.3">
      <c r="A71" s="1219"/>
      <c r="B71" s="1051"/>
      <c r="C71" s="1051"/>
      <c r="D71" s="1051"/>
      <c r="E71" s="1051"/>
      <c r="F71" s="1051"/>
      <c r="G71" s="1051"/>
      <c r="H71" s="1051"/>
      <c r="I71" s="1051"/>
      <c r="J71" s="1051"/>
      <c r="K71" s="1051"/>
      <c r="L71" s="1051"/>
      <c r="M71" s="1051"/>
      <c r="N71" s="1010"/>
    </row>
    <row r="72" spans="1:14" ht="15" customHeight="1" x14ac:dyDescent="0.3">
      <c r="A72" s="1220" t="s">
        <v>1574</v>
      </c>
      <c r="B72" s="870"/>
      <c r="C72" s="870"/>
      <c r="D72" s="870"/>
      <c r="E72" s="870"/>
      <c r="F72" s="870"/>
      <c r="G72" s="870"/>
      <c r="H72" s="870"/>
      <c r="I72" s="870"/>
      <c r="J72" s="870"/>
      <c r="K72" s="870"/>
      <c r="L72" s="870"/>
      <c r="M72" s="870"/>
      <c r="N72" s="1194"/>
    </row>
    <row r="73" spans="1:14" x14ac:dyDescent="0.3">
      <c r="A73" s="1221"/>
      <c r="B73" s="660"/>
      <c r="C73" s="660"/>
      <c r="D73" s="660"/>
      <c r="E73" s="660"/>
      <c r="F73" s="660"/>
      <c r="G73" s="660"/>
      <c r="H73" s="660"/>
      <c r="I73" s="660"/>
      <c r="J73" s="660"/>
      <c r="K73" s="660"/>
      <c r="L73" s="660"/>
      <c r="M73" s="660"/>
      <c r="N73" s="1222"/>
    </row>
    <row r="74" spans="1:14" x14ac:dyDescent="0.3">
      <c r="A74" s="1223"/>
      <c r="B74" s="510"/>
      <c r="C74" s="510"/>
      <c r="D74" s="510"/>
      <c r="E74" s="510"/>
      <c r="F74" s="510"/>
      <c r="G74" s="510"/>
      <c r="H74" s="510"/>
      <c r="I74" s="510"/>
      <c r="J74" s="510"/>
      <c r="K74" s="510"/>
      <c r="L74" s="510"/>
      <c r="M74" s="510"/>
      <c r="N74" s="985"/>
    </row>
    <row r="75" spans="1:14" x14ac:dyDescent="0.3">
      <c r="A75" s="1223"/>
      <c r="B75" s="510"/>
      <c r="C75" s="510"/>
      <c r="D75" s="510"/>
      <c r="E75" s="510"/>
      <c r="F75" s="510"/>
      <c r="G75" s="510"/>
      <c r="H75" s="510"/>
      <c r="I75" s="510"/>
      <c r="J75" s="510"/>
      <c r="K75" s="510"/>
      <c r="L75" s="510"/>
      <c r="M75" s="510"/>
      <c r="N75" s="985"/>
    </row>
    <row r="76" spans="1:14" x14ac:dyDescent="0.3">
      <c r="A76" s="1223"/>
      <c r="B76" s="510"/>
      <c r="C76" s="510"/>
      <c r="D76" s="510"/>
      <c r="E76" s="510"/>
      <c r="F76" s="510"/>
      <c r="G76" s="510"/>
      <c r="H76" s="510"/>
      <c r="I76" s="510"/>
      <c r="J76" s="510"/>
      <c r="K76" s="510"/>
      <c r="L76" s="510"/>
      <c r="M76" s="510"/>
      <c r="N76" s="985"/>
    </row>
    <row r="77" spans="1:14" ht="15" customHeight="1" x14ac:dyDescent="0.3">
      <c r="A77" s="1224" t="s">
        <v>1612</v>
      </c>
      <c r="B77" s="510"/>
      <c r="C77" s="510"/>
      <c r="D77" s="510"/>
      <c r="E77" s="510"/>
      <c r="F77" s="510"/>
      <c r="G77" s="510"/>
      <c r="H77" s="510"/>
      <c r="I77" s="510"/>
      <c r="J77" s="510"/>
      <c r="K77" s="510"/>
      <c r="L77" s="510"/>
      <c r="M77" s="510"/>
      <c r="N77" s="985"/>
    </row>
    <row r="78" spans="1:14" x14ac:dyDescent="0.3">
      <c r="A78" s="1223"/>
      <c r="B78" s="510"/>
      <c r="C78" s="510"/>
      <c r="D78" s="510"/>
      <c r="E78" s="510"/>
      <c r="F78" s="510"/>
      <c r="G78" s="510"/>
      <c r="H78" s="510"/>
      <c r="I78" s="510"/>
      <c r="J78" s="510"/>
      <c r="K78" s="510"/>
      <c r="L78" s="510"/>
      <c r="M78" s="510"/>
      <c r="N78" s="985"/>
    </row>
    <row r="79" spans="1:14" x14ac:dyDescent="0.3">
      <c r="A79" s="1223"/>
      <c r="B79" s="510"/>
      <c r="C79" s="510"/>
      <c r="D79" s="510"/>
      <c r="E79" s="510"/>
      <c r="F79" s="510"/>
      <c r="G79" s="510"/>
      <c r="H79" s="510"/>
      <c r="I79" s="510"/>
      <c r="J79" s="510"/>
      <c r="K79" s="510"/>
      <c r="L79" s="510"/>
      <c r="M79" s="510"/>
      <c r="N79" s="985"/>
    </row>
    <row r="80" spans="1:14" x14ac:dyDescent="0.3">
      <c r="A80" s="1225" t="s">
        <v>1468</v>
      </c>
      <c r="B80" s="1008"/>
      <c r="C80" s="1008"/>
      <c r="D80" s="1008"/>
      <c r="E80" s="1008"/>
      <c r="F80" s="1008"/>
      <c r="G80" s="1009"/>
      <c r="H80" s="1060" t="s">
        <v>1468</v>
      </c>
      <c r="I80" s="1008"/>
      <c r="J80" s="1008"/>
      <c r="K80" s="1008"/>
      <c r="L80" s="1008"/>
      <c r="M80" s="1008"/>
      <c r="N80" s="1009"/>
    </row>
    <row r="81" spans="1:14" x14ac:dyDescent="0.3">
      <c r="A81" s="1031"/>
      <c r="B81" s="1051"/>
      <c r="C81" s="1051"/>
      <c r="D81" s="1051"/>
      <c r="E81" s="1051"/>
      <c r="F81" s="1051"/>
      <c r="G81" s="1010"/>
      <c r="H81" s="1031"/>
      <c r="I81" s="1051"/>
      <c r="J81" s="1051"/>
      <c r="K81" s="1051"/>
      <c r="L81" s="1051"/>
      <c r="M81" s="1051"/>
      <c r="N81" s="1010"/>
    </row>
    <row r="82" spans="1:14" ht="15" customHeight="1" x14ac:dyDescent="0.3">
      <c r="A82" s="1031"/>
      <c r="B82" s="1051"/>
      <c r="C82" s="1051"/>
      <c r="D82" s="1051"/>
      <c r="E82" s="1051"/>
      <c r="F82" s="1051"/>
      <c r="G82" s="1010"/>
      <c r="H82" s="1031"/>
      <c r="I82" s="1051"/>
      <c r="J82" s="1051"/>
      <c r="K82" s="1051"/>
      <c r="L82" s="1051"/>
      <c r="M82" s="1051"/>
      <c r="N82" s="1010"/>
    </row>
    <row r="83" spans="1:14" x14ac:dyDescent="0.3">
      <c r="A83" s="1031"/>
      <c r="B83" s="1051"/>
      <c r="C83" s="1051"/>
      <c r="D83" s="1051"/>
      <c r="E83" s="1051"/>
      <c r="F83" s="1051"/>
      <c r="G83" s="1010"/>
      <c r="H83" s="1031"/>
      <c r="I83" s="1051"/>
      <c r="J83" s="1051"/>
      <c r="K83" s="1051"/>
      <c r="L83" s="1051"/>
      <c r="M83" s="1051"/>
      <c r="N83" s="1010"/>
    </row>
    <row r="84" spans="1:14" x14ac:dyDescent="0.3">
      <c r="A84" s="1031"/>
      <c r="B84" s="1051"/>
      <c r="C84" s="1051"/>
      <c r="D84" s="1051"/>
      <c r="E84" s="1051"/>
      <c r="F84" s="1051"/>
      <c r="G84" s="1010"/>
      <c r="H84" s="1031"/>
      <c r="I84" s="1051"/>
      <c r="J84" s="1051"/>
      <c r="K84" s="1051"/>
      <c r="L84" s="1051"/>
      <c r="M84" s="1051"/>
      <c r="N84" s="1010"/>
    </row>
    <row r="85" spans="1:14" x14ac:dyDescent="0.3">
      <c r="A85" s="1031"/>
      <c r="B85" s="1051"/>
      <c r="C85" s="1051"/>
      <c r="D85" s="1051"/>
      <c r="E85" s="1051"/>
      <c r="F85" s="1051"/>
      <c r="G85" s="1010"/>
      <c r="H85" s="1031"/>
      <c r="I85" s="1051"/>
      <c r="J85" s="1051"/>
      <c r="K85" s="1051"/>
      <c r="L85" s="1051"/>
      <c r="M85" s="1051"/>
      <c r="N85" s="1010"/>
    </row>
    <row r="86" spans="1:14" x14ac:dyDescent="0.3">
      <c r="A86" s="1031"/>
      <c r="B86" s="1051"/>
      <c r="C86" s="1051"/>
      <c r="D86" s="1051"/>
      <c r="E86" s="1051"/>
      <c r="F86" s="1051"/>
      <c r="G86" s="1010"/>
      <c r="H86" s="1031"/>
      <c r="I86" s="1051"/>
      <c r="J86" s="1051"/>
      <c r="K86" s="1051"/>
      <c r="L86" s="1051"/>
      <c r="M86" s="1051"/>
      <c r="N86" s="1010"/>
    </row>
    <row r="87" spans="1:14" ht="15.75" customHeight="1" x14ac:dyDescent="0.3">
      <c r="A87" s="1031"/>
      <c r="B87" s="1051"/>
      <c r="C87" s="1051"/>
      <c r="D87" s="1051"/>
      <c r="E87" s="1051"/>
      <c r="F87" s="1051"/>
      <c r="G87" s="1010"/>
      <c r="H87" s="1031"/>
      <c r="I87" s="1051"/>
      <c r="J87" s="1051"/>
      <c r="K87" s="1051"/>
      <c r="L87" s="1051"/>
      <c r="M87" s="1051"/>
      <c r="N87" s="1010"/>
    </row>
    <row r="88" spans="1:14" x14ac:dyDescent="0.3">
      <c r="A88" s="1031"/>
      <c r="B88" s="1051"/>
      <c r="C88" s="1051"/>
      <c r="D88" s="1051"/>
      <c r="E88" s="1051"/>
      <c r="F88" s="1051"/>
      <c r="G88" s="1010"/>
      <c r="H88" s="1031"/>
      <c r="I88" s="1051"/>
      <c r="J88" s="1051"/>
      <c r="K88" s="1051"/>
      <c r="L88" s="1051"/>
      <c r="M88" s="1051"/>
      <c r="N88" s="1010"/>
    </row>
    <row r="89" spans="1:14" x14ac:dyDescent="0.3">
      <c r="A89" s="1031"/>
      <c r="B89" s="1051"/>
      <c r="C89" s="1051"/>
      <c r="D89" s="1051"/>
      <c r="E89" s="1051"/>
      <c r="F89" s="1051"/>
      <c r="G89" s="1010"/>
      <c r="H89" s="1031"/>
      <c r="I89" s="1051"/>
      <c r="J89" s="1051"/>
      <c r="K89" s="1051"/>
      <c r="L89" s="1051"/>
      <c r="M89" s="1051"/>
      <c r="N89" s="1010"/>
    </row>
    <row r="90" spans="1:14" x14ac:dyDescent="0.3">
      <c r="A90" s="1031"/>
      <c r="B90" s="1051"/>
      <c r="C90" s="1051"/>
      <c r="D90" s="1051"/>
      <c r="E90" s="1051"/>
      <c r="F90" s="1051"/>
      <c r="G90" s="1010"/>
      <c r="H90" s="1031"/>
      <c r="I90" s="1051"/>
      <c r="J90" s="1051"/>
      <c r="K90" s="1051"/>
      <c r="L90" s="1051"/>
      <c r="M90" s="1051"/>
      <c r="N90" s="1010"/>
    </row>
    <row r="91" spans="1:14" x14ac:dyDescent="0.3">
      <c r="A91" s="1031"/>
      <c r="B91" s="1051"/>
      <c r="C91" s="1051"/>
      <c r="D91" s="1051"/>
      <c r="E91" s="1051"/>
      <c r="F91" s="1051"/>
      <c r="G91" s="1010"/>
      <c r="H91" s="1031"/>
      <c r="I91" s="1051"/>
      <c r="J91" s="1051"/>
      <c r="K91" s="1051"/>
      <c r="L91" s="1051"/>
      <c r="M91" s="1051"/>
      <c r="N91" s="1010"/>
    </row>
    <row r="92" spans="1:14" x14ac:dyDescent="0.3">
      <c r="A92" s="1031"/>
      <c r="B92" s="1051"/>
      <c r="C92" s="1051"/>
      <c r="D92" s="1051"/>
      <c r="E92" s="1051"/>
      <c r="F92" s="1051"/>
      <c r="G92" s="1010"/>
      <c r="H92" s="1031"/>
      <c r="I92" s="1051"/>
      <c r="J92" s="1051"/>
      <c r="K92" s="1051"/>
      <c r="L92" s="1051"/>
      <c r="M92" s="1051"/>
      <c r="N92" s="1010"/>
    </row>
    <row r="93" spans="1:14" x14ac:dyDescent="0.3">
      <c r="A93" s="1031"/>
      <c r="B93" s="1051"/>
      <c r="C93" s="1051"/>
      <c r="D93" s="1051"/>
      <c r="E93" s="1051"/>
      <c r="F93" s="1051"/>
      <c r="G93" s="1010"/>
      <c r="H93" s="1031"/>
      <c r="I93" s="1051"/>
      <c r="J93" s="1051"/>
      <c r="K93" s="1051"/>
      <c r="L93" s="1051"/>
      <c r="M93" s="1051"/>
      <c r="N93" s="1010"/>
    </row>
    <row r="94" spans="1:14" x14ac:dyDescent="0.3">
      <c r="A94" s="1031"/>
      <c r="B94" s="1051"/>
      <c r="C94" s="1051"/>
      <c r="D94" s="1051"/>
      <c r="E94" s="1051"/>
      <c r="F94" s="1051"/>
      <c r="G94" s="1010"/>
      <c r="H94" s="1031"/>
      <c r="I94" s="1051"/>
      <c r="J94" s="1051"/>
      <c r="K94" s="1051"/>
      <c r="L94" s="1051"/>
      <c r="M94" s="1051"/>
      <c r="N94" s="1010"/>
    </row>
    <row r="95" spans="1:14" x14ac:dyDescent="0.3">
      <c r="A95" s="1020"/>
      <c r="B95" s="507"/>
      <c r="C95" s="507"/>
      <c r="D95" s="507"/>
      <c r="E95" s="507"/>
      <c r="F95" s="507"/>
      <c r="G95" s="1000"/>
      <c r="H95" s="1020"/>
      <c r="I95" s="507"/>
      <c r="J95" s="507"/>
      <c r="K95" s="507"/>
      <c r="L95" s="507"/>
      <c r="M95" s="507"/>
      <c r="N95" s="1000"/>
    </row>
    <row r="96" spans="1:14" x14ac:dyDescent="0.3">
      <c r="A96" s="1226" t="s">
        <v>1468</v>
      </c>
      <c r="B96" s="1008"/>
      <c r="C96" s="1008"/>
      <c r="D96" s="1008"/>
      <c r="E96" s="1008"/>
      <c r="F96" s="1008"/>
      <c r="G96" s="1009"/>
      <c r="H96" s="1063" t="s">
        <v>1468</v>
      </c>
      <c r="I96" s="1008"/>
      <c r="J96" s="1008"/>
      <c r="K96" s="1008"/>
      <c r="L96" s="1008"/>
      <c r="M96" s="1008"/>
      <c r="N96" s="1009"/>
    </row>
    <row r="97" spans="1:14" x14ac:dyDescent="0.3">
      <c r="A97" s="1031"/>
      <c r="B97" s="1051"/>
      <c r="C97" s="1051"/>
      <c r="D97" s="1051"/>
      <c r="E97" s="1051"/>
      <c r="F97" s="1051"/>
      <c r="G97" s="1010"/>
      <c r="H97" s="1031"/>
      <c r="I97" s="1051"/>
      <c r="J97" s="1051"/>
      <c r="K97" s="1051"/>
      <c r="L97" s="1051"/>
      <c r="M97" s="1051"/>
      <c r="N97" s="1010"/>
    </row>
    <row r="98" spans="1:14" x14ac:dyDescent="0.3">
      <c r="A98" s="1031"/>
      <c r="B98" s="1051"/>
      <c r="C98" s="1051"/>
      <c r="D98" s="1051"/>
      <c r="E98" s="1051"/>
      <c r="F98" s="1051"/>
      <c r="G98" s="1010"/>
      <c r="H98" s="1031"/>
      <c r="I98" s="1051"/>
      <c r="J98" s="1051"/>
      <c r="K98" s="1051"/>
      <c r="L98" s="1051"/>
      <c r="M98" s="1051"/>
      <c r="N98" s="1010"/>
    </row>
    <row r="99" spans="1:14" x14ac:dyDescent="0.3">
      <c r="A99" s="1031"/>
      <c r="B99" s="1051"/>
      <c r="C99" s="1051"/>
      <c r="D99" s="1051"/>
      <c r="E99" s="1051"/>
      <c r="F99" s="1051"/>
      <c r="G99" s="1010"/>
      <c r="H99" s="1031"/>
      <c r="I99" s="1051"/>
      <c r="J99" s="1051"/>
      <c r="K99" s="1051"/>
      <c r="L99" s="1051"/>
      <c r="M99" s="1051"/>
      <c r="N99" s="1010"/>
    </row>
    <row r="100" spans="1:14" x14ac:dyDescent="0.3">
      <c r="A100" s="1031"/>
      <c r="B100" s="1051"/>
      <c r="C100" s="1051"/>
      <c r="D100" s="1051"/>
      <c r="E100" s="1051"/>
      <c r="F100" s="1051"/>
      <c r="G100" s="1010"/>
      <c r="H100" s="1031"/>
      <c r="I100" s="1051"/>
      <c r="J100" s="1051"/>
      <c r="K100" s="1051"/>
      <c r="L100" s="1051"/>
      <c r="M100" s="1051"/>
      <c r="N100" s="1010"/>
    </row>
    <row r="101" spans="1:14" x14ac:dyDescent="0.3">
      <c r="A101" s="1031"/>
      <c r="B101" s="1051"/>
      <c r="C101" s="1051"/>
      <c r="D101" s="1051"/>
      <c r="E101" s="1051"/>
      <c r="F101" s="1051"/>
      <c r="G101" s="1010"/>
      <c r="H101" s="1031"/>
      <c r="I101" s="1051"/>
      <c r="J101" s="1051"/>
      <c r="K101" s="1051"/>
      <c r="L101" s="1051"/>
      <c r="M101" s="1051"/>
      <c r="N101" s="1010"/>
    </row>
    <row r="102" spans="1:14" x14ac:dyDescent="0.3">
      <c r="A102" s="1031"/>
      <c r="B102" s="1051"/>
      <c r="C102" s="1051"/>
      <c r="D102" s="1051"/>
      <c r="E102" s="1051"/>
      <c r="F102" s="1051"/>
      <c r="G102" s="1010"/>
      <c r="H102" s="1031"/>
      <c r="I102" s="1051"/>
      <c r="J102" s="1051"/>
      <c r="K102" s="1051"/>
      <c r="L102" s="1051"/>
      <c r="M102" s="1051"/>
      <c r="N102" s="1010"/>
    </row>
    <row r="103" spans="1:14" x14ac:dyDescent="0.3">
      <c r="A103" s="1031"/>
      <c r="B103" s="1051"/>
      <c r="C103" s="1051"/>
      <c r="D103" s="1051"/>
      <c r="E103" s="1051"/>
      <c r="F103" s="1051"/>
      <c r="G103" s="1010"/>
      <c r="H103" s="1031"/>
      <c r="I103" s="1051"/>
      <c r="J103" s="1051"/>
      <c r="K103" s="1051"/>
      <c r="L103" s="1051"/>
      <c r="M103" s="1051"/>
      <c r="N103" s="1010"/>
    </row>
    <row r="104" spans="1:14" ht="14.4" customHeight="1" x14ac:dyDescent="0.3">
      <c r="A104" s="1031"/>
      <c r="B104" s="1051"/>
      <c r="C104" s="1051"/>
      <c r="D104" s="1051"/>
      <c r="E104" s="1051"/>
      <c r="F104" s="1051"/>
      <c r="G104" s="1010"/>
      <c r="H104" s="1031"/>
      <c r="I104" s="1051"/>
      <c r="J104" s="1051"/>
      <c r="K104" s="1051"/>
      <c r="L104" s="1051"/>
      <c r="M104" s="1051"/>
      <c r="N104" s="1010"/>
    </row>
    <row r="105" spans="1:14" x14ac:dyDescent="0.3">
      <c r="A105" s="1031"/>
      <c r="B105" s="1051"/>
      <c r="C105" s="1051"/>
      <c r="D105" s="1051"/>
      <c r="E105" s="1051"/>
      <c r="F105" s="1051"/>
      <c r="G105" s="1010"/>
      <c r="H105" s="1031"/>
      <c r="I105" s="1051"/>
      <c r="J105" s="1051"/>
      <c r="K105" s="1051"/>
      <c r="L105" s="1051"/>
      <c r="M105" s="1051"/>
      <c r="N105" s="1010"/>
    </row>
    <row r="106" spans="1:14" x14ac:dyDescent="0.3">
      <c r="A106" s="1031"/>
      <c r="B106" s="1051"/>
      <c r="C106" s="1051"/>
      <c r="D106" s="1051"/>
      <c r="E106" s="1051"/>
      <c r="F106" s="1051"/>
      <c r="G106" s="1010"/>
      <c r="H106" s="1031"/>
      <c r="I106" s="1051"/>
      <c r="J106" s="1051"/>
      <c r="K106" s="1051"/>
      <c r="L106" s="1051"/>
      <c r="M106" s="1051"/>
      <c r="N106" s="1010"/>
    </row>
    <row r="107" spans="1:14" x14ac:dyDescent="0.3">
      <c r="A107" s="1031"/>
      <c r="B107" s="1051"/>
      <c r="C107" s="1051"/>
      <c r="D107" s="1051"/>
      <c r="E107" s="1051"/>
      <c r="F107" s="1051"/>
      <c r="G107" s="1010"/>
      <c r="H107" s="1031"/>
      <c r="I107" s="1051"/>
      <c r="J107" s="1051"/>
      <c r="K107" s="1051"/>
      <c r="L107" s="1051"/>
      <c r="M107" s="1051"/>
      <c r="N107" s="1010"/>
    </row>
    <row r="108" spans="1:14" x14ac:dyDescent="0.3">
      <c r="A108" s="1031"/>
      <c r="B108" s="1051"/>
      <c r="C108" s="1051"/>
      <c r="D108" s="1051"/>
      <c r="E108" s="1051"/>
      <c r="F108" s="1051"/>
      <c r="G108" s="1010"/>
      <c r="H108" s="1031"/>
      <c r="I108" s="1051"/>
      <c r="J108" s="1051"/>
      <c r="K108" s="1051"/>
      <c r="L108" s="1051"/>
      <c r="M108" s="1051"/>
      <c r="N108" s="1010"/>
    </row>
    <row r="109" spans="1:14" x14ac:dyDescent="0.3">
      <c r="A109" s="1031"/>
      <c r="B109" s="1051"/>
      <c r="C109" s="1051"/>
      <c r="D109" s="1051"/>
      <c r="E109" s="1051"/>
      <c r="F109" s="1051"/>
      <c r="G109" s="1010"/>
      <c r="H109" s="1031"/>
      <c r="I109" s="1051"/>
      <c r="J109" s="1051"/>
      <c r="K109" s="1051"/>
      <c r="L109" s="1051"/>
      <c r="M109" s="1051"/>
      <c r="N109" s="1010"/>
    </row>
    <row r="110" spans="1:14" x14ac:dyDescent="0.3">
      <c r="A110" s="1031"/>
      <c r="B110" s="1051"/>
      <c r="C110" s="1051"/>
      <c r="D110" s="1051"/>
      <c r="E110" s="1051"/>
      <c r="F110" s="1051"/>
      <c r="G110" s="1010"/>
      <c r="H110" s="1031"/>
      <c r="I110" s="1051"/>
      <c r="J110" s="1051"/>
      <c r="K110" s="1051"/>
      <c r="L110" s="1051"/>
      <c r="M110" s="1051"/>
      <c r="N110" s="1010"/>
    </row>
    <row r="111" spans="1:14" x14ac:dyDescent="0.3">
      <c r="A111" s="1047"/>
      <c r="B111" s="565"/>
      <c r="C111" s="565"/>
      <c r="D111" s="565"/>
      <c r="E111" s="565"/>
      <c r="F111" s="565"/>
      <c r="G111" s="1011"/>
      <c r="H111" s="1047"/>
      <c r="I111" s="565"/>
      <c r="J111" s="565"/>
      <c r="K111" s="565"/>
      <c r="L111" s="565"/>
      <c r="M111" s="565"/>
      <c r="N111" s="1011"/>
    </row>
    <row r="112" spans="1:14" x14ac:dyDescent="0.3">
      <c r="A112" s="1227"/>
      <c r="B112" s="1051"/>
      <c r="C112" s="1051"/>
      <c r="D112" s="1051"/>
      <c r="E112" s="1051"/>
      <c r="F112" s="1051"/>
      <c r="G112" s="1051"/>
      <c r="H112" s="1036"/>
      <c r="I112" s="1051"/>
      <c r="J112" s="1051"/>
      <c r="K112" s="1051"/>
      <c r="L112" s="1051"/>
      <c r="M112" s="1051"/>
      <c r="N112" s="1010"/>
    </row>
    <row r="113" spans="1:14" x14ac:dyDescent="0.3">
      <c r="A113" s="1228" t="s">
        <v>1613</v>
      </c>
      <c r="B113" s="625"/>
      <c r="C113" s="625"/>
      <c r="D113" s="625"/>
      <c r="E113" s="625"/>
      <c r="F113" s="625"/>
      <c r="G113" s="625"/>
      <c r="H113" s="625"/>
      <c r="I113" s="625"/>
      <c r="J113" s="625"/>
      <c r="K113" s="625"/>
      <c r="L113" s="625"/>
      <c r="M113" s="625"/>
      <c r="N113" s="1229"/>
    </row>
    <row r="114" spans="1:14" x14ac:dyDescent="0.3">
      <c r="A114" s="1230" t="s">
        <v>38</v>
      </c>
      <c r="B114" s="1051"/>
      <c r="C114" s="1051"/>
      <c r="D114" s="1052"/>
      <c r="E114" s="1050" t="s">
        <v>1614</v>
      </c>
      <c r="F114" s="1051"/>
      <c r="G114" s="1051"/>
      <c r="H114" s="1051"/>
      <c r="I114" s="1052"/>
      <c r="J114" s="1053" t="s">
        <v>1615</v>
      </c>
      <c r="K114" s="1051"/>
      <c r="L114" s="1051"/>
      <c r="M114" s="1051"/>
      <c r="N114" s="1010"/>
    </row>
    <row r="115" spans="1:14" x14ac:dyDescent="0.3">
      <c r="A115" s="992" t="s">
        <v>40</v>
      </c>
      <c r="B115" s="1019"/>
      <c r="C115" s="1008"/>
      <c r="D115" s="1009"/>
      <c r="E115" s="992" t="s">
        <v>40</v>
      </c>
      <c r="F115" s="1019"/>
      <c r="G115" s="1008"/>
      <c r="H115" s="1008"/>
      <c r="I115" s="1009"/>
      <c r="J115" s="992" t="s">
        <v>40</v>
      </c>
      <c r="K115" s="1030"/>
      <c r="L115" s="1051"/>
      <c r="M115" s="1051"/>
      <c r="N115" s="1010"/>
    </row>
    <row r="116" spans="1:14" x14ac:dyDescent="0.3">
      <c r="A116" s="993"/>
      <c r="B116" s="1020"/>
      <c r="C116" s="507"/>
      <c r="D116" s="1000"/>
      <c r="E116" s="993"/>
      <c r="F116" s="1020"/>
      <c r="G116" s="507"/>
      <c r="H116" s="507"/>
      <c r="I116" s="1000"/>
      <c r="J116" s="993"/>
      <c r="K116" s="1031"/>
      <c r="L116" s="1051"/>
      <c r="M116" s="1051"/>
      <c r="N116" s="1010"/>
    </row>
    <row r="117" spans="1:14" x14ac:dyDescent="0.3">
      <c r="A117" s="992" t="s">
        <v>41</v>
      </c>
      <c r="B117" s="1019"/>
      <c r="C117" s="1008"/>
      <c r="D117" s="1009"/>
      <c r="E117" s="992" t="s">
        <v>41</v>
      </c>
      <c r="F117" s="1019"/>
      <c r="G117" s="1008"/>
      <c r="H117" s="1008"/>
      <c r="I117" s="1009"/>
      <c r="J117" s="992" t="s">
        <v>41</v>
      </c>
      <c r="K117" s="1030"/>
      <c r="L117" s="1051"/>
      <c r="M117" s="1051"/>
      <c r="N117" s="1010"/>
    </row>
    <row r="118" spans="1:14" x14ac:dyDescent="0.3">
      <c r="A118" s="993"/>
      <c r="B118" s="1020"/>
      <c r="C118" s="507"/>
      <c r="D118" s="1000"/>
      <c r="E118" s="993"/>
      <c r="F118" s="1020"/>
      <c r="G118" s="507"/>
      <c r="H118" s="507"/>
      <c r="I118" s="1000"/>
      <c r="J118" s="993"/>
      <c r="K118" s="1031"/>
      <c r="L118" s="1051"/>
      <c r="M118" s="1051"/>
      <c r="N118" s="1010"/>
    </row>
    <row r="119" spans="1:14" x14ac:dyDescent="0.3">
      <c r="A119" s="992" t="s">
        <v>42</v>
      </c>
      <c r="B119" s="1019"/>
      <c r="C119" s="1008"/>
      <c r="D119" s="1009"/>
      <c r="E119" s="992" t="s">
        <v>42</v>
      </c>
      <c r="F119" s="1019"/>
      <c r="G119" s="1008"/>
      <c r="H119" s="1008"/>
      <c r="I119" s="1009"/>
      <c r="J119" s="992" t="s">
        <v>42</v>
      </c>
      <c r="K119" s="1046"/>
      <c r="L119" s="1051"/>
      <c r="M119" s="1051"/>
      <c r="N119" s="1010"/>
    </row>
    <row r="120" spans="1:14" x14ac:dyDescent="0.3">
      <c r="A120" s="993"/>
      <c r="B120" s="1020"/>
      <c r="C120" s="507"/>
      <c r="D120" s="1000"/>
      <c r="E120" s="993"/>
      <c r="F120" s="1020"/>
      <c r="G120" s="507"/>
      <c r="H120" s="507"/>
      <c r="I120" s="1000"/>
      <c r="J120" s="993"/>
      <c r="K120" s="1020"/>
      <c r="L120" s="507"/>
      <c r="M120" s="507"/>
      <c r="N120" s="1000"/>
    </row>
    <row r="121" spans="1:14" x14ac:dyDescent="0.3">
      <c r="A121" s="233" t="s">
        <v>43</v>
      </c>
      <c r="B121" s="28"/>
      <c r="C121" s="28"/>
      <c r="D121" s="28"/>
      <c r="E121" s="28"/>
      <c r="F121" s="28"/>
      <c r="G121" s="28"/>
      <c r="H121" s="28"/>
      <c r="I121" s="28"/>
      <c r="J121" s="28"/>
      <c r="K121" s="28"/>
      <c r="L121" s="28"/>
      <c r="M121" s="28"/>
      <c r="N121" s="1122" t="str">
        <f>M8</f>
        <v>RYR-IS-001</v>
      </c>
    </row>
    <row r="122" spans="1:14" x14ac:dyDescent="0.3">
      <c r="A122" s="8"/>
    </row>
  </sheetData>
  <mergeCells count="220">
    <mergeCell ref="J117:J118"/>
    <mergeCell ref="A26:C26"/>
    <mergeCell ref="B117:D118"/>
    <mergeCell ref="F117:I118"/>
    <mergeCell ref="A117:A118"/>
    <mergeCell ref="K117:N118"/>
    <mergeCell ref="A64:C64"/>
    <mergeCell ref="G51:H51"/>
    <mergeCell ref="H63:J63"/>
    <mergeCell ref="I51:J51"/>
    <mergeCell ref="G54:H54"/>
    <mergeCell ref="J43:N43"/>
    <mergeCell ref="K65:L65"/>
    <mergeCell ref="A61:C61"/>
    <mergeCell ref="A72:N72"/>
    <mergeCell ref="G50:H50"/>
    <mergeCell ref="B115:D116"/>
    <mergeCell ref="A114:D114"/>
    <mergeCell ref="K49:N49"/>
    <mergeCell ref="E63:F63"/>
    <mergeCell ref="A71:N71"/>
    <mergeCell ref="H66:L66"/>
    <mergeCell ref="H80:N95"/>
    <mergeCell ref="A113:N113"/>
    <mergeCell ref="A67:L67"/>
    <mergeCell ref="A115:A116"/>
    <mergeCell ref="A59:F59"/>
    <mergeCell ref="K50:N50"/>
    <mergeCell ref="A60:C60"/>
    <mergeCell ref="A68:F68"/>
    <mergeCell ref="J115:J116"/>
    <mergeCell ref="C52:F52"/>
    <mergeCell ref="E62:F62"/>
    <mergeCell ref="A51:B51"/>
    <mergeCell ref="H96:N111"/>
    <mergeCell ref="A53:B53"/>
    <mergeCell ref="M64:N64"/>
    <mergeCell ref="I57:J57"/>
    <mergeCell ref="J40:N40"/>
    <mergeCell ref="A12:N12"/>
    <mergeCell ref="A40:C40"/>
    <mergeCell ref="A13:D13"/>
    <mergeCell ref="E64:F64"/>
    <mergeCell ref="A79:N79"/>
    <mergeCell ref="A54:B54"/>
    <mergeCell ref="M60:N60"/>
    <mergeCell ref="A24:C24"/>
    <mergeCell ref="I15:K15"/>
    <mergeCell ref="K48:N48"/>
    <mergeCell ref="A46:C46"/>
    <mergeCell ref="A37:C37"/>
    <mergeCell ref="A21:C21"/>
    <mergeCell ref="E115:E116"/>
    <mergeCell ref="G22:G23"/>
    <mergeCell ref="J114:N114"/>
    <mergeCell ref="B119:D120"/>
    <mergeCell ref="C56:F56"/>
    <mergeCell ref="M62:N62"/>
    <mergeCell ref="J46:N46"/>
    <mergeCell ref="A22:C23"/>
    <mergeCell ref="H64:J64"/>
    <mergeCell ref="J39:N39"/>
    <mergeCell ref="A48:B48"/>
    <mergeCell ref="A119:A120"/>
    <mergeCell ref="H60:J60"/>
    <mergeCell ref="A77:N77"/>
    <mergeCell ref="E117:E118"/>
    <mergeCell ref="J29:N29"/>
    <mergeCell ref="K53:N53"/>
    <mergeCell ref="J38:N38"/>
    <mergeCell ref="G48:H48"/>
    <mergeCell ref="K64:L64"/>
    <mergeCell ref="G57:H57"/>
    <mergeCell ref="A56:B56"/>
    <mergeCell ref="J27:N27"/>
    <mergeCell ref="A43:C43"/>
    <mergeCell ref="K119:N120"/>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31:C31"/>
    <mergeCell ref="K51:N51"/>
    <mergeCell ref="H112:N112"/>
    <mergeCell ref="A55:B55"/>
    <mergeCell ref="E1:N5"/>
    <mergeCell ref="A52:B52"/>
    <mergeCell ref="K56:N56"/>
    <mergeCell ref="M66:N66"/>
    <mergeCell ref="J42:N42"/>
    <mergeCell ref="K52:N52"/>
    <mergeCell ref="M63:N63"/>
    <mergeCell ref="E66:F66"/>
    <mergeCell ref="D21:F21"/>
    <mergeCell ref="M11:N11"/>
    <mergeCell ref="A28:C28"/>
    <mergeCell ref="A18:N18"/>
    <mergeCell ref="K54:N54"/>
    <mergeCell ref="A57:B57"/>
    <mergeCell ref="K55:N55"/>
    <mergeCell ref="J32:N32"/>
    <mergeCell ref="H59:N59"/>
    <mergeCell ref="J41:N41"/>
    <mergeCell ref="E61:F61"/>
    <mergeCell ref="A47:N47"/>
    <mergeCell ref="A30:C30"/>
    <mergeCell ref="E10:K10"/>
    <mergeCell ref="A80:G95"/>
    <mergeCell ref="A41:C41"/>
    <mergeCell ref="C48:F48"/>
    <mergeCell ref="G52:H52"/>
    <mergeCell ref="I49:J49"/>
    <mergeCell ref="A27:C27"/>
    <mergeCell ref="A73:N73"/>
    <mergeCell ref="F119:I120"/>
    <mergeCell ref="A25:C25"/>
    <mergeCell ref="J44:N44"/>
    <mergeCell ref="A49:B49"/>
    <mergeCell ref="H61:J61"/>
    <mergeCell ref="M67:N67"/>
    <mergeCell ref="J28:N28"/>
    <mergeCell ref="J37:N37"/>
    <mergeCell ref="C57:F57"/>
    <mergeCell ref="G68:I68"/>
    <mergeCell ref="K60:L60"/>
    <mergeCell ref="A42:C42"/>
    <mergeCell ref="C53:F53"/>
    <mergeCell ref="J30:N30"/>
    <mergeCell ref="K115:N116"/>
    <mergeCell ref="H65:J65"/>
    <mergeCell ref="A62:C62"/>
    <mergeCell ref="A74:N74"/>
    <mergeCell ref="H62:J62"/>
    <mergeCell ref="E15:H15"/>
    <mergeCell ref="I50:J50"/>
    <mergeCell ref="C51:F51"/>
    <mergeCell ref="J33:N33"/>
    <mergeCell ref="G56:H56"/>
    <mergeCell ref="A14:D14"/>
    <mergeCell ref="I16:K16"/>
    <mergeCell ref="L14:N14"/>
    <mergeCell ref="E16:H16"/>
    <mergeCell ref="J22:N23"/>
    <mergeCell ref="G20:I20"/>
    <mergeCell ref="A20:C20"/>
    <mergeCell ref="D20:F20"/>
    <mergeCell ref="G21:I21"/>
    <mergeCell ref="L15:N15"/>
    <mergeCell ref="A15:D15"/>
    <mergeCell ref="E65:F65"/>
    <mergeCell ref="J35:N35"/>
    <mergeCell ref="A63:C63"/>
    <mergeCell ref="J20:N20"/>
    <mergeCell ref="J25:N25"/>
    <mergeCell ref="C54:F54"/>
    <mergeCell ref="E119:E120"/>
    <mergeCell ref="I55:J55"/>
    <mergeCell ref="A76:N76"/>
    <mergeCell ref="A39:C39"/>
    <mergeCell ref="K61:L61"/>
    <mergeCell ref="M61:N61"/>
    <mergeCell ref="C55:F55"/>
    <mergeCell ref="I48:J48"/>
    <mergeCell ref="J31:N31"/>
    <mergeCell ref="A66:D66"/>
    <mergeCell ref="G55:H55"/>
    <mergeCell ref="A65:C65"/>
    <mergeCell ref="J68:L68"/>
    <mergeCell ref="M68:N68"/>
    <mergeCell ref="A112:G112"/>
    <mergeCell ref="K57:N57"/>
    <mergeCell ref="A70:N70"/>
    <mergeCell ref="J34:N34"/>
    <mergeCell ref="A33:C33"/>
    <mergeCell ref="C49:F49"/>
    <mergeCell ref="A96:G111"/>
    <mergeCell ref="G53:H53"/>
    <mergeCell ref="I53:J53"/>
    <mergeCell ref="J36:N36"/>
    <mergeCell ref="L7:N7"/>
    <mergeCell ref="A17:N17"/>
    <mergeCell ref="L16:N16"/>
    <mergeCell ref="A36:C36"/>
    <mergeCell ref="J21:N21"/>
    <mergeCell ref="A45:C45"/>
    <mergeCell ref="E22:E23"/>
    <mergeCell ref="A19:N19"/>
    <mergeCell ref="K62:L62"/>
    <mergeCell ref="A1:D11"/>
    <mergeCell ref="D22:D23"/>
    <mergeCell ref="A58:N58"/>
    <mergeCell ref="I22:I23"/>
    <mergeCell ref="A35:C35"/>
    <mergeCell ref="E60:F60"/>
    <mergeCell ref="J45:N45"/>
    <mergeCell ref="A50:B50"/>
    <mergeCell ref="M8:N8"/>
    <mergeCell ref="E8:K9"/>
    <mergeCell ref="M10:N10"/>
    <mergeCell ref="A16:D16"/>
    <mergeCell ref="I52:J52"/>
    <mergeCell ref="A34:C34"/>
    <mergeCell ref="C50:F50"/>
  </mergeCells>
  <pageMargins left="0.31496062992125978" right="0.31496062992125978" top="0.19685039370078741" bottom="0.19685039370078741" header="0.51181102362204722" footer="0.51181102362204722"/>
  <pageSetup scale="65" fitToHeight="0" orientation="portrait" horizontalDpi="300" verticalDpi="300"/>
  <rowBreaks count="1" manualBreakCount="1">
    <brk id="78" max="13" man="1"/>
  </rowBreaks>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030A0"/>
    <pageSetUpPr fitToPage="1"/>
  </sheetPr>
  <dimension ref="A1:S133"/>
  <sheetViews>
    <sheetView zoomScale="76" zoomScaleNormal="76" workbookViewId="0">
      <selection activeCell="Q35" sqref="Q35"/>
    </sheetView>
  </sheetViews>
  <sheetFormatPr baseColWidth="10" defaultColWidth="8.88671875" defaultRowHeight="14.4" x14ac:dyDescent="0.3"/>
  <cols>
    <col min="1" max="3" width="11.33203125" style="337" customWidth="1"/>
    <col min="4" max="14" width="11" style="337" customWidth="1"/>
    <col min="15" max="16" width="8.88671875" style="337" customWidth="1"/>
    <col min="17" max="16384" width="8.88671875" style="337"/>
  </cols>
  <sheetData>
    <row r="1" spans="1:14" ht="15" customHeight="1" x14ac:dyDescent="0.3">
      <c r="A1" s="1075"/>
      <c r="B1" s="1067"/>
      <c r="C1" s="1067"/>
      <c r="D1" s="1067"/>
      <c r="E1" s="1098" t="s">
        <v>1616</v>
      </c>
      <c r="F1" s="1067"/>
      <c r="G1" s="1067"/>
      <c r="H1" s="1067"/>
      <c r="I1" s="1067"/>
      <c r="J1" s="1067"/>
      <c r="K1" s="1067"/>
      <c r="L1" s="1067"/>
      <c r="M1" s="1067"/>
      <c r="N1" s="1067"/>
    </row>
    <row r="2" spans="1:14" ht="14.4" customHeight="1" x14ac:dyDescent="0.3">
      <c r="A2" s="1067"/>
      <c r="B2" s="1067"/>
      <c r="C2" s="1067"/>
      <c r="D2" s="1067"/>
      <c r="E2" s="1067"/>
      <c r="F2" s="1067"/>
      <c r="G2" s="1067"/>
      <c r="H2" s="1067"/>
      <c r="I2" s="1067"/>
      <c r="J2" s="1067"/>
      <c r="K2" s="1067"/>
      <c r="L2" s="1067"/>
      <c r="M2" s="1067"/>
      <c r="N2" s="1067"/>
    </row>
    <row r="3" spans="1:14" ht="14.4" customHeight="1" x14ac:dyDescent="0.3">
      <c r="A3" s="1067"/>
      <c r="B3" s="1067"/>
      <c r="C3" s="1067"/>
      <c r="D3" s="1067"/>
      <c r="E3" s="1067"/>
      <c r="F3" s="1067"/>
      <c r="G3" s="1067"/>
      <c r="H3" s="1067"/>
      <c r="I3" s="1067"/>
      <c r="J3" s="1067"/>
      <c r="K3" s="1067"/>
      <c r="L3" s="1067"/>
      <c r="M3" s="1067"/>
      <c r="N3" s="1067"/>
    </row>
    <row r="4" spans="1:14" ht="14.4" customHeight="1" x14ac:dyDescent="0.3">
      <c r="A4" s="1067"/>
      <c r="B4" s="1067"/>
      <c r="C4" s="1067"/>
      <c r="D4" s="1067"/>
      <c r="E4" s="1067"/>
      <c r="F4" s="1067"/>
      <c r="G4" s="1067"/>
      <c r="H4" s="1067"/>
      <c r="I4" s="1067"/>
      <c r="J4" s="1067"/>
      <c r="K4" s="1067"/>
      <c r="L4" s="1067"/>
      <c r="M4" s="1067"/>
      <c r="N4" s="1067"/>
    </row>
    <row r="5" spans="1:14" ht="15" customHeight="1" x14ac:dyDescent="0.3">
      <c r="A5" s="1067"/>
      <c r="B5" s="1067"/>
      <c r="C5" s="1067"/>
      <c r="D5" s="1067"/>
      <c r="E5" s="1067"/>
      <c r="F5" s="1067"/>
      <c r="G5" s="1067"/>
      <c r="H5" s="1067"/>
      <c r="I5" s="1067"/>
      <c r="J5" s="1067"/>
      <c r="K5" s="1067"/>
      <c r="L5" s="1067"/>
      <c r="M5" s="1067"/>
      <c r="N5" s="1067"/>
    </row>
    <row r="6" spans="1:14" ht="4.95" customHeight="1" x14ac:dyDescent="0.3">
      <c r="A6" s="1067"/>
      <c r="B6" s="1067"/>
      <c r="C6" s="1067"/>
      <c r="D6" s="1067"/>
      <c r="E6" s="148"/>
      <c r="F6" s="148"/>
      <c r="G6" s="148"/>
      <c r="H6" s="148"/>
      <c r="I6" s="148"/>
      <c r="J6" s="148"/>
      <c r="K6" s="148"/>
      <c r="L6" s="148"/>
      <c r="M6" s="148"/>
      <c r="N6" s="148"/>
    </row>
    <row r="7" spans="1:14" ht="15" customHeight="1" x14ac:dyDescent="0.3">
      <c r="A7" s="1067"/>
      <c r="B7" s="1067"/>
      <c r="C7" s="1067"/>
      <c r="D7" s="1067"/>
      <c r="E7" s="146"/>
      <c r="F7" s="146"/>
      <c r="G7" s="146"/>
      <c r="H7" s="146"/>
      <c r="I7" s="146"/>
      <c r="J7" s="146"/>
      <c r="K7" s="146"/>
      <c r="L7" s="932" t="s">
        <v>1</v>
      </c>
      <c r="M7" s="658"/>
      <c r="N7" s="521"/>
    </row>
    <row r="8" spans="1:14" ht="15" customHeight="1" x14ac:dyDescent="0.3">
      <c r="A8" s="1067"/>
      <c r="B8" s="1067"/>
      <c r="C8" s="1067"/>
      <c r="D8" s="1067"/>
      <c r="E8" s="860" t="s">
        <v>6</v>
      </c>
      <c r="F8" s="1067"/>
      <c r="G8" s="1067"/>
      <c r="H8" s="1067"/>
      <c r="I8" s="1067"/>
      <c r="J8" s="1067"/>
      <c r="K8" s="1067"/>
      <c r="L8" s="314" t="s">
        <v>2</v>
      </c>
      <c r="M8" s="1115" t="s">
        <v>1617</v>
      </c>
      <c r="N8" s="787"/>
    </row>
    <row r="9" spans="1:14" ht="15" customHeight="1" x14ac:dyDescent="0.3">
      <c r="A9" s="1067"/>
      <c r="B9" s="1067"/>
      <c r="C9" s="1067"/>
      <c r="D9" s="1067"/>
      <c r="E9" s="1067"/>
      <c r="F9" s="1067"/>
      <c r="G9" s="1067"/>
      <c r="H9" s="1067"/>
      <c r="I9" s="1067"/>
      <c r="J9" s="1067"/>
      <c r="K9" s="1067"/>
      <c r="L9" s="314" t="s">
        <v>9</v>
      </c>
      <c r="M9" s="1093">
        <v>1</v>
      </c>
      <c r="N9" s="1094"/>
    </row>
    <row r="10" spans="1:14" ht="15" customHeight="1" x14ac:dyDescent="0.3">
      <c r="A10" s="1067"/>
      <c r="B10" s="1067"/>
      <c r="C10" s="1067"/>
      <c r="D10" s="1067"/>
      <c r="E10" s="968" t="s">
        <v>1201</v>
      </c>
      <c r="F10" s="1067"/>
      <c r="G10" s="1067"/>
      <c r="H10" s="1067"/>
      <c r="I10" s="1067"/>
      <c r="J10" s="1067"/>
      <c r="K10" s="1067"/>
      <c r="L10" s="314" t="s">
        <v>10</v>
      </c>
      <c r="M10" s="1093" t="s">
        <v>11</v>
      </c>
      <c r="N10" s="1094"/>
    </row>
    <row r="11" spans="1:14" ht="15" customHeight="1" x14ac:dyDescent="0.3">
      <c r="A11" s="507"/>
      <c r="B11" s="507"/>
      <c r="C11" s="507"/>
      <c r="D11" s="507"/>
      <c r="E11" s="147"/>
      <c r="F11" s="147"/>
      <c r="G11" s="147"/>
      <c r="H11" s="147"/>
      <c r="I11" s="147"/>
      <c r="J11" s="147"/>
      <c r="K11" s="147"/>
      <c r="L11" s="98" t="s">
        <v>12</v>
      </c>
      <c r="M11" s="1095" t="s">
        <v>13</v>
      </c>
      <c r="N11" s="728"/>
    </row>
    <row r="12" spans="1:14" ht="15" customHeight="1" x14ac:dyDescent="0.3">
      <c r="A12" s="1058" t="s">
        <v>1547</v>
      </c>
      <c r="B12" s="658"/>
      <c r="C12" s="658"/>
      <c r="D12" s="658"/>
      <c r="E12" s="658"/>
      <c r="F12" s="658"/>
      <c r="G12" s="658"/>
      <c r="H12" s="658"/>
      <c r="I12" s="658"/>
      <c r="J12" s="658"/>
      <c r="K12" s="658"/>
      <c r="L12" s="658"/>
      <c r="M12" s="658"/>
      <c r="N12" s="521"/>
    </row>
    <row r="13" spans="1:14" ht="15" customHeight="1" x14ac:dyDescent="0.3">
      <c r="A13" s="1089" t="s">
        <v>16</v>
      </c>
      <c r="B13" s="510"/>
      <c r="C13" s="510"/>
      <c r="D13" s="510"/>
      <c r="E13" s="225"/>
      <c r="F13" s="225"/>
      <c r="G13" s="225"/>
      <c r="H13" s="225"/>
      <c r="I13" s="225"/>
      <c r="J13" s="225"/>
      <c r="K13" s="225"/>
      <c r="L13" s="225"/>
      <c r="M13" s="225"/>
      <c r="N13" s="336"/>
    </row>
    <row r="14" spans="1:14" ht="15" customHeight="1" x14ac:dyDescent="0.3">
      <c r="A14" s="1089" t="s">
        <v>17</v>
      </c>
      <c r="B14" s="510"/>
      <c r="C14" s="510"/>
      <c r="D14" s="510"/>
      <c r="E14" s="1025"/>
      <c r="F14" s="510"/>
      <c r="G14" s="510"/>
      <c r="H14" s="985"/>
      <c r="I14" s="1018" t="s">
        <v>1578</v>
      </c>
      <c r="J14" s="510"/>
      <c r="K14" s="510"/>
      <c r="L14" s="1104">
        <f>'Presupuesto '!F148</f>
        <v>0</v>
      </c>
      <c r="M14" s="510"/>
      <c r="N14" s="985"/>
    </row>
    <row r="15" spans="1:14" ht="15" customHeight="1" x14ac:dyDescent="0.3">
      <c r="A15" s="1089" t="s">
        <v>18</v>
      </c>
      <c r="B15" s="510"/>
      <c r="C15" s="510"/>
      <c r="D15" s="510"/>
      <c r="E15" s="1015" t="s">
        <v>6</v>
      </c>
      <c r="F15" s="510"/>
      <c r="G15" s="510"/>
      <c r="H15" s="985"/>
      <c r="I15" s="1018" t="s">
        <v>1579</v>
      </c>
      <c r="J15" s="510"/>
      <c r="K15" s="510"/>
      <c r="L15" s="1068"/>
      <c r="M15" s="510"/>
      <c r="N15" s="985"/>
    </row>
    <row r="16" spans="1:14" ht="15" customHeight="1" x14ac:dyDescent="0.3">
      <c r="A16" s="1089" t="s">
        <v>1618</v>
      </c>
      <c r="B16" s="510"/>
      <c r="C16" s="510"/>
      <c r="D16" s="510"/>
      <c r="E16" s="1025"/>
      <c r="F16" s="510"/>
      <c r="G16" s="510"/>
      <c r="H16" s="985"/>
      <c r="I16" s="1018" t="s">
        <v>10</v>
      </c>
      <c r="J16" s="510"/>
      <c r="K16" s="510"/>
      <c r="L16" s="1068"/>
      <c r="M16" s="510"/>
      <c r="N16" s="985"/>
    </row>
    <row r="17" spans="1:14" ht="15.75" customHeight="1" x14ac:dyDescent="0.3">
      <c r="A17" s="1066" t="s">
        <v>1581</v>
      </c>
      <c r="B17" s="1067"/>
      <c r="C17" s="1067"/>
      <c r="D17" s="1067"/>
      <c r="E17" s="1067"/>
      <c r="F17" s="1067"/>
      <c r="G17" s="1067"/>
      <c r="H17" s="1067"/>
      <c r="I17" s="1067"/>
      <c r="J17" s="1067"/>
      <c r="K17" s="1067"/>
      <c r="L17" s="1067"/>
      <c r="M17" s="1067"/>
      <c r="N17" s="519"/>
    </row>
    <row r="18" spans="1:14" ht="15" customHeight="1" x14ac:dyDescent="0.3">
      <c r="A18" s="1079"/>
      <c r="B18" s="1067"/>
      <c r="C18" s="1067"/>
      <c r="D18" s="1067"/>
      <c r="E18" s="1067"/>
      <c r="F18" s="1067"/>
      <c r="G18" s="1067"/>
      <c r="H18" s="1067"/>
      <c r="I18" s="1067"/>
      <c r="J18" s="1067"/>
      <c r="K18" s="1067"/>
      <c r="L18" s="1067"/>
      <c r="M18" s="1067"/>
      <c r="N18" s="519"/>
    </row>
    <row r="19" spans="1:14" ht="15.75" customHeight="1" x14ac:dyDescent="0.3">
      <c r="A19" s="1143" t="s">
        <v>1582</v>
      </c>
      <c r="B19" s="1144"/>
      <c r="C19" s="1144"/>
      <c r="D19" s="1144"/>
      <c r="E19" s="1144"/>
      <c r="F19" s="1144"/>
      <c r="G19" s="1144"/>
      <c r="H19" s="1144"/>
      <c r="I19" s="1144"/>
      <c r="J19" s="1144"/>
      <c r="K19" s="1144"/>
      <c r="L19" s="1144"/>
      <c r="M19" s="1144"/>
      <c r="N19" s="1009"/>
    </row>
    <row r="20" spans="1:14" ht="14.25" customHeight="1" x14ac:dyDescent="0.3">
      <c r="A20" s="1145" t="s">
        <v>1583</v>
      </c>
      <c r="B20" s="547"/>
      <c r="C20" s="547"/>
      <c r="D20" s="1096" t="s">
        <v>1584</v>
      </c>
      <c r="E20" s="547"/>
      <c r="F20" s="547"/>
      <c r="G20" s="1096" t="s">
        <v>1585</v>
      </c>
      <c r="H20" s="547"/>
      <c r="I20" s="547"/>
      <c r="J20" s="1120" t="s">
        <v>1586</v>
      </c>
      <c r="K20" s="1146"/>
      <c r="L20" s="1146"/>
      <c r="M20" s="1146"/>
      <c r="N20" s="1010"/>
    </row>
    <row r="21" spans="1:14" x14ac:dyDescent="0.3">
      <c r="A21" s="1147" t="e">
        <f>H47</f>
        <v>#DIV/0!</v>
      </c>
      <c r="B21" s="1146"/>
      <c r="C21" s="1146"/>
      <c r="D21" s="1148" t="e">
        <f>I47</f>
        <v>#DIV/0!</v>
      </c>
      <c r="E21" s="1146"/>
      <c r="F21" s="1146"/>
      <c r="G21" s="1148" t="e">
        <f>D21-A21</f>
        <v>#DIV/0!</v>
      </c>
      <c r="H21" s="1146"/>
      <c r="I21" s="1146"/>
      <c r="J21" s="1072">
        <f>IFERROR(J47/#REF!,0)</f>
        <v>0</v>
      </c>
      <c r="K21" s="1146"/>
      <c r="L21" s="1146"/>
      <c r="M21" s="1146"/>
      <c r="N21" s="1010"/>
    </row>
    <row r="22" spans="1:14" ht="14.25" customHeight="1" x14ac:dyDescent="0.3">
      <c r="A22" s="1149" t="s">
        <v>1619</v>
      </c>
      <c r="B22" s="1071"/>
      <c r="C22" s="1071"/>
      <c r="D22" s="1071"/>
      <c r="E22" s="1071"/>
      <c r="F22" s="1111">
        <v>0</v>
      </c>
      <c r="G22" s="1071"/>
      <c r="H22" s="1118" t="s">
        <v>1620</v>
      </c>
      <c r="I22" s="1071"/>
      <c r="J22" s="1071"/>
      <c r="K22" s="1070" t="e">
        <f>D21-F22</f>
        <v>#DIV/0!</v>
      </c>
      <c r="L22" s="1071"/>
      <c r="M22" s="1071"/>
      <c r="N22" s="1150"/>
    </row>
    <row r="23" spans="1:14" ht="14.25" customHeight="1" x14ac:dyDescent="0.3">
      <c r="A23" s="1151" t="s">
        <v>1587</v>
      </c>
      <c r="B23" s="1146"/>
      <c r="C23" s="1146"/>
      <c r="D23" s="1097" t="s">
        <v>1588</v>
      </c>
      <c r="E23" s="1097" t="s">
        <v>1589</v>
      </c>
      <c r="F23" s="1097" t="s">
        <v>1590</v>
      </c>
      <c r="G23" s="1097" t="s">
        <v>1591</v>
      </c>
      <c r="H23" s="1097" t="s">
        <v>1592</v>
      </c>
      <c r="I23" s="1097" t="s">
        <v>1593</v>
      </c>
      <c r="J23" s="1107" t="s">
        <v>1594</v>
      </c>
      <c r="K23" s="1146"/>
      <c r="L23" s="1146"/>
      <c r="M23" s="1146"/>
      <c r="N23" s="1010"/>
    </row>
    <row r="24" spans="1:14" x14ac:dyDescent="0.3">
      <c r="A24" s="1152"/>
      <c r="B24" s="574"/>
      <c r="C24" s="574"/>
      <c r="D24" s="574"/>
      <c r="E24" s="574"/>
      <c r="F24" s="574"/>
      <c r="G24" s="574"/>
      <c r="H24" s="574"/>
      <c r="I24" s="574"/>
      <c r="J24" s="612"/>
      <c r="K24" s="612"/>
      <c r="L24" s="612"/>
      <c r="M24" s="612"/>
      <c r="N24" s="1153"/>
    </row>
    <row r="25" spans="1:14" x14ac:dyDescent="0.3">
      <c r="A25" s="1154" t="str">
        <f>'Presupuesto '!B14</f>
        <v>PRELIMINARES</v>
      </c>
      <c r="B25" s="507"/>
      <c r="C25" s="507"/>
      <c r="D25" s="442" t="e">
        <f>'Presupuesto '!F24/'Presupuesto '!$F$222</f>
        <v>#DIV/0!</v>
      </c>
      <c r="E25" s="265"/>
      <c r="F25" s="265"/>
      <c r="G25" s="443">
        <f t="shared" ref="G25:G46" si="0">F25-E25</f>
        <v>0</v>
      </c>
      <c r="H25" s="444" t="e">
        <f t="shared" ref="H25:H46" si="1">D25*E25</f>
        <v>#DIV/0!</v>
      </c>
      <c r="I25" s="444" t="e">
        <f t="shared" ref="I25:I46" si="2">D25*F25</f>
        <v>#DIV/0!</v>
      </c>
      <c r="J25" s="1121" t="e">
        <f t="shared" ref="J25:J46" si="3">D25*$L$14*G25</f>
        <v>#DIV/0!</v>
      </c>
      <c r="K25" s="541"/>
      <c r="L25" s="541"/>
      <c r="M25" s="541"/>
      <c r="N25" s="1155"/>
    </row>
    <row r="26" spans="1:14" x14ac:dyDescent="0.3">
      <c r="A26" s="1154" t="str">
        <f>'Presupuesto '!B26</f>
        <v>MOVIMIENTO DE TIERRAS</v>
      </c>
      <c r="B26" s="507"/>
      <c r="C26" s="507"/>
      <c r="D26" s="442" t="e">
        <f>'Presupuesto '!F38/'Presupuesto '!$F$222</f>
        <v>#DIV/0!</v>
      </c>
      <c r="E26" s="265"/>
      <c r="F26" s="265"/>
      <c r="G26" s="443">
        <f t="shared" si="0"/>
        <v>0</v>
      </c>
      <c r="H26" s="444" t="e">
        <f t="shared" si="1"/>
        <v>#DIV/0!</v>
      </c>
      <c r="I26" s="444" t="e">
        <f t="shared" si="2"/>
        <v>#DIV/0!</v>
      </c>
      <c r="J26" s="1082" t="e">
        <f t="shared" si="3"/>
        <v>#DIV/0!</v>
      </c>
      <c r="K26" s="1146"/>
      <c r="L26" s="1146"/>
      <c r="M26" s="1146"/>
      <c r="N26" s="1010"/>
    </row>
    <row r="27" spans="1:14" x14ac:dyDescent="0.3">
      <c r="A27" s="1154" t="str">
        <f>'Presupuesto '!B40</f>
        <v>CIMENTACIONES</v>
      </c>
      <c r="B27" s="507"/>
      <c r="C27" s="507"/>
      <c r="D27" s="442" t="e">
        <f>'Presupuesto '!F48/'Presupuesto '!$F$222</f>
        <v>#DIV/0!</v>
      </c>
      <c r="E27" s="265"/>
      <c r="F27" s="265"/>
      <c r="G27" s="443">
        <f t="shared" si="0"/>
        <v>0</v>
      </c>
      <c r="H27" s="444" t="e">
        <f t="shared" si="1"/>
        <v>#DIV/0!</v>
      </c>
      <c r="I27" s="444" t="e">
        <f t="shared" si="2"/>
        <v>#DIV/0!</v>
      </c>
      <c r="J27" s="1082" t="e">
        <f t="shared" si="3"/>
        <v>#DIV/0!</v>
      </c>
      <c r="K27" s="1146"/>
      <c r="L27" s="1146"/>
      <c r="M27" s="1146"/>
      <c r="N27" s="1010"/>
    </row>
    <row r="28" spans="1:14" x14ac:dyDescent="0.3">
      <c r="A28" s="1154" t="str">
        <f>'Presupuesto '!B50</f>
        <v>ESTRUCTURA</v>
      </c>
      <c r="B28" s="507"/>
      <c r="C28" s="507"/>
      <c r="D28" s="442" t="e">
        <f>'Presupuesto '!F65/'Presupuesto '!$F$222</f>
        <v>#DIV/0!</v>
      </c>
      <c r="E28" s="265"/>
      <c r="F28" s="265"/>
      <c r="G28" s="443">
        <f t="shared" si="0"/>
        <v>0</v>
      </c>
      <c r="H28" s="444" t="e">
        <f t="shared" si="1"/>
        <v>#DIV/0!</v>
      </c>
      <c r="I28" s="444" t="e">
        <f t="shared" si="2"/>
        <v>#DIV/0!</v>
      </c>
      <c r="J28" s="1082" t="e">
        <f t="shared" si="3"/>
        <v>#DIV/0!</v>
      </c>
      <c r="K28" s="1146"/>
      <c r="L28" s="1146"/>
      <c r="M28" s="1146"/>
      <c r="N28" s="1010"/>
    </row>
    <row r="29" spans="1:14" x14ac:dyDescent="0.3">
      <c r="A29" s="1154" t="str">
        <f>'Presupuesto '!B67</f>
        <v>MAMPOSTERÍA</v>
      </c>
      <c r="B29" s="507"/>
      <c r="C29" s="507"/>
      <c r="D29" s="442" t="e">
        <f>'Presupuesto '!F75/'Presupuesto '!$F$222</f>
        <v>#DIV/0!</v>
      </c>
      <c r="E29" s="265"/>
      <c r="F29" s="265"/>
      <c r="G29" s="443">
        <f t="shared" si="0"/>
        <v>0</v>
      </c>
      <c r="H29" s="444" t="e">
        <f t="shared" si="1"/>
        <v>#DIV/0!</v>
      </c>
      <c r="I29" s="444" t="e">
        <f t="shared" si="2"/>
        <v>#DIV/0!</v>
      </c>
      <c r="J29" s="1082" t="e">
        <f t="shared" si="3"/>
        <v>#DIV/0!</v>
      </c>
      <c r="K29" s="1146"/>
      <c r="L29" s="1146"/>
      <c r="M29" s="1146"/>
      <c r="N29" s="1010"/>
    </row>
    <row r="30" spans="1:14" x14ac:dyDescent="0.3">
      <c r="A30" s="1154" t="str">
        <f>'Presupuesto '!B77</f>
        <v>CUBIERTAS</v>
      </c>
      <c r="B30" s="507"/>
      <c r="C30" s="507"/>
      <c r="D30" s="442" t="e">
        <f>'Presupuesto '!F85/'Presupuesto '!$F$222</f>
        <v>#DIV/0!</v>
      </c>
      <c r="E30" s="265"/>
      <c r="F30" s="265"/>
      <c r="G30" s="443">
        <f t="shared" si="0"/>
        <v>0</v>
      </c>
      <c r="H30" s="444" t="e">
        <f t="shared" si="1"/>
        <v>#DIV/0!</v>
      </c>
      <c r="I30" s="444" t="e">
        <f t="shared" si="2"/>
        <v>#DIV/0!</v>
      </c>
      <c r="J30" s="1082" t="e">
        <f t="shared" si="3"/>
        <v>#DIV/0!</v>
      </c>
      <c r="K30" s="1146"/>
      <c r="L30" s="1146"/>
      <c r="M30" s="1146"/>
      <c r="N30" s="1010"/>
    </row>
    <row r="31" spans="1:14" x14ac:dyDescent="0.3">
      <c r="A31" s="1154" t="str">
        <f>'Presupuesto '!B87</f>
        <v>IMPERMEABILIZACIONES</v>
      </c>
      <c r="B31" s="507"/>
      <c r="C31" s="507"/>
      <c r="D31" s="442" t="e">
        <f>'Presupuesto '!F91/'Presupuesto '!$F$222</f>
        <v>#DIV/0!</v>
      </c>
      <c r="E31" s="265"/>
      <c r="F31" s="265"/>
      <c r="G31" s="443">
        <f t="shared" si="0"/>
        <v>0</v>
      </c>
      <c r="H31" s="444" t="e">
        <f t="shared" si="1"/>
        <v>#DIV/0!</v>
      </c>
      <c r="I31" s="444" t="e">
        <f t="shared" si="2"/>
        <v>#DIV/0!</v>
      </c>
      <c r="J31" s="1082" t="e">
        <f t="shared" si="3"/>
        <v>#DIV/0!</v>
      </c>
      <c r="K31" s="1146"/>
      <c r="L31" s="1146"/>
      <c r="M31" s="1146"/>
      <c r="N31" s="1010"/>
    </row>
    <row r="32" spans="1:14" x14ac:dyDescent="0.3">
      <c r="A32" s="1154" t="str">
        <f>'Presupuesto '!B93</f>
        <v>PAÑETES Y REVOQUES</v>
      </c>
      <c r="B32" s="507"/>
      <c r="C32" s="507"/>
      <c r="D32" s="442" t="e">
        <f>'Presupuesto '!F98/'Presupuesto '!$F$222</f>
        <v>#DIV/0!</v>
      </c>
      <c r="E32" s="265"/>
      <c r="F32" s="265"/>
      <c r="G32" s="443">
        <f t="shared" si="0"/>
        <v>0</v>
      </c>
      <c r="H32" s="444" t="e">
        <f t="shared" si="1"/>
        <v>#DIV/0!</v>
      </c>
      <c r="I32" s="444" t="e">
        <f t="shared" si="2"/>
        <v>#DIV/0!</v>
      </c>
      <c r="J32" s="1082" t="e">
        <f t="shared" si="3"/>
        <v>#DIV/0!</v>
      </c>
      <c r="K32" s="1146"/>
      <c r="L32" s="1146"/>
      <c r="M32" s="1146"/>
      <c r="N32" s="1010"/>
    </row>
    <row r="33" spans="1:14" x14ac:dyDescent="0.3">
      <c r="A33" s="1154" t="str">
        <f>'Presupuesto '!B100</f>
        <v>PISOS Y ENCHAPES</v>
      </c>
      <c r="B33" s="507"/>
      <c r="C33" s="507"/>
      <c r="D33" s="442" t="e">
        <f>'Presupuesto '!F109/'Presupuesto '!$F$222</f>
        <v>#DIV/0!</v>
      </c>
      <c r="E33" s="265"/>
      <c r="F33" s="265"/>
      <c r="G33" s="443">
        <f t="shared" si="0"/>
        <v>0</v>
      </c>
      <c r="H33" s="444" t="e">
        <f t="shared" si="1"/>
        <v>#DIV/0!</v>
      </c>
      <c r="I33" s="444" t="e">
        <f t="shared" si="2"/>
        <v>#DIV/0!</v>
      </c>
      <c r="J33" s="1082" t="e">
        <f t="shared" si="3"/>
        <v>#DIV/0!</v>
      </c>
      <c r="K33" s="1146"/>
      <c r="L33" s="1146"/>
      <c r="M33" s="1146"/>
      <c r="N33" s="1010"/>
    </row>
    <row r="34" spans="1:14" x14ac:dyDescent="0.3">
      <c r="A34" s="1154" t="str">
        <f>'Presupuesto '!B111</f>
        <v>PINTURA</v>
      </c>
      <c r="B34" s="507"/>
      <c r="C34" s="507"/>
      <c r="D34" s="442" t="e">
        <f>'Presupuesto '!F117/'Presupuesto '!$F$222</f>
        <v>#DIV/0!</v>
      </c>
      <c r="E34" s="265"/>
      <c r="F34" s="265"/>
      <c r="G34" s="443">
        <f t="shared" si="0"/>
        <v>0</v>
      </c>
      <c r="H34" s="444" t="e">
        <f t="shared" si="1"/>
        <v>#DIV/0!</v>
      </c>
      <c r="I34" s="444" t="e">
        <f t="shared" si="2"/>
        <v>#DIV/0!</v>
      </c>
      <c r="J34" s="1082" t="e">
        <f t="shared" si="3"/>
        <v>#DIV/0!</v>
      </c>
      <c r="K34" s="1146"/>
      <c r="L34" s="1146"/>
      <c r="M34" s="1146"/>
      <c r="N34" s="1010"/>
    </row>
    <row r="35" spans="1:14" x14ac:dyDescent="0.3">
      <c r="A35" s="1154" t="str">
        <f>'Presupuesto '!B119</f>
        <v>CARPINTERÍA</v>
      </c>
      <c r="B35" s="507"/>
      <c r="C35" s="507"/>
      <c r="D35" s="442" t="e">
        <f>'Presupuesto '!F127/'Presupuesto '!$F$222</f>
        <v>#DIV/0!</v>
      </c>
      <c r="E35" s="265"/>
      <c r="F35" s="265"/>
      <c r="G35" s="443">
        <f t="shared" si="0"/>
        <v>0</v>
      </c>
      <c r="H35" s="444" t="e">
        <f t="shared" si="1"/>
        <v>#DIV/0!</v>
      </c>
      <c r="I35" s="444" t="e">
        <f t="shared" si="2"/>
        <v>#DIV/0!</v>
      </c>
      <c r="J35" s="1082" t="e">
        <f t="shared" si="3"/>
        <v>#DIV/0!</v>
      </c>
      <c r="K35" s="1146"/>
      <c r="L35" s="1146"/>
      <c r="M35" s="1146"/>
      <c r="N35" s="1010"/>
    </row>
    <row r="36" spans="1:14" x14ac:dyDescent="0.3">
      <c r="A36" s="1154" t="str">
        <f>'Presupuesto '!B129</f>
        <v>VIDRIOS</v>
      </c>
      <c r="B36" s="507"/>
      <c r="C36" s="507"/>
      <c r="D36" s="442" t="e">
        <f>'Presupuesto '!F134/'Presupuesto '!$F$222</f>
        <v>#DIV/0!</v>
      </c>
      <c r="E36" s="265"/>
      <c r="F36" s="265"/>
      <c r="G36" s="443">
        <f t="shared" si="0"/>
        <v>0</v>
      </c>
      <c r="H36" s="444" t="e">
        <f t="shared" si="1"/>
        <v>#DIV/0!</v>
      </c>
      <c r="I36" s="444" t="e">
        <f t="shared" si="2"/>
        <v>#DIV/0!</v>
      </c>
      <c r="J36" s="1082" t="e">
        <f t="shared" si="3"/>
        <v>#DIV/0!</v>
      </c>
      <c r="K36" s="1146"/>
      <c r="L36" s="1146"/>
      <c r="M36" s="1146"/>
      <c r="N36" s="1010"/>
    </row>
    <row r="37" spans="1:14" x14ac:dyDescent="0.3">
      <c r="A37" s="1154" t="str">
        <f>'Presupuesto '!B136</f>
        <v>INSTALACIONES HIDROSANITARIAS</v>
      </c>
      <c r="B37" s="507"/>
      <c r="C37" s="507"/>
      <c r="D37" s="442" t="e">
        <f>'Presupuesto '!F148/'Presupuesto '!$F$222</f>
        <v>#DIV/0!</v>
      </c>
      <c r="E37" s="265"/>
      <c r="F37" s="265"/>
      <c r="G37" s="443">
        <f t="shared" si="0"/>
        <v>0</v>
      </c>
      <c r="H37" s="444" t="e">
        <f t="shared" si="1"/>
        <v>#DIV/0!</v>
      </c>
      <c r="I37" s="444" t="e">
        <f t="shared" si="2"/>
        <v>#DIV/0!</v>
      </c>
      <c r="J37" s="1082" t="e">
        <f t="shared" si="3"/>
        <v>#DIV/0!</v>
      </c>
      <c r="K37" s="1146"/>
      <c r="L37" s="1146"/>
      <c r="M37" s="1146"/>
      <c r="N37" s="1010"/>
    </row>
    <row r="38" spans="1:14" x14ac:dyDescent="0.3">
      <c r="A38" s="1154" t="str">
        <f>'Presupuesto '!B150</f>
        <v>INSTALACIONES ELÉCTRICAS</v>
      </c>
      <c r="B38" s="507"/>
      <c r="C38" s="507"/>
      <c r="D38" s="442" t="e">
        <f>'Presupuesto '!F162/'Presupuesto '!$F$222</f>
        <v>#DIV/0!</v>
      </c>
      <c r="E38" s="265"/>
      <c r="F38" s="265"/>
      <c r="G38" s="443">
        <f t="shared" si="0"/>
        <v>0</v>
      </c>
      <c r="H38" s="444" t="e">
        <f t="shared" si="1"/>
        <v>#DIV/0!</v>
      </c>
      <c r="I38" s="444" t="e">
        <f t="shared" si="2"/>
        <v>#DIV/0!</v>
      </c>
      <c r="J38" s="1082" t="e">
        <f t="shared" si="3"/>
        <v>#DIV/0!</v>
      </c>
      <c r="K38" s="1146"/>
      <c r="L38" s="1146"/>
      <c r="M38" s="1146"/>
      <c r="N38" s="1010"/>
    </row>
    <row r="39" spans="1:14" x14ac:dyDescent="0.3">
      <c r="A39" s="1154" t="str">
        <f>'Presupuesto '!B164</f>
        <v>COMUNICACIONES Y SEGURIDAD</v>
      </c>
      <c r="B39" s="507"/>
      <c r="C39" s="507"/>
      <c r="D39" s="442" t="e">
        <f>'Presupuesto '!F171/'Presupuesto '!$F$222</f>
        <v>#DIV/0!</v>
      </c>
      <c r="E39" s="265"/>
      <c r="F39" s="265"/>
      <c r="G39" s="443">
        <f t="shared" si="0"/>
        <v>0</v>
      </c>
      <c r="H39" s="444" t="e">
        <f t="shared" si="1"/>
        <v>#DIV/0!</v>
      </c>
      <c r="I39" s="444" t="e">
        <f t="shared" si="2"/>
        <v>#DIV/0!</v>
      </c>
      <c r="J39" s="1082" t="e">
        <f t="shared" si="3"/>
        <v>#DIV/0!</v>
      </c>
      <c r="K39" s="1146"/>
      <c r="L39" s="1146"/>
      <c r="M39" s="1146"/>
      <c r="N39" s="1010"/>
    </row>
    <row r="40" spans="1:14" ht="14.4" customHeight="1" x14ac:dyDescent="0.3">
      <c r="A40" s="1156" t="str">
        <f>'Presupuesto '!B173</f>
        <v>CLIMATIZACIÓN Y VENTILACIÓN</v>
      </c>
      <c r="B40" s="510"/>
      <c r="C40" s="510"/>
      <c r="D40" s="442" t="e">
        <f>'Presupuesto '!F178/'Presupuesto '!$F$222</f>
        <v>#DIV/0!</v>
      </c>
      <c r="E40" s="265"/>
      <c r="F40" s="265"/>
      <c r="G40" s="443">
        <f t="shared" si="0"/>
        <v>0</v>
      </c>
      <c r="H40" s="444" t="e">
        <f t="shared" si="1"/>
        <v>#DIV/0!</v>
      </c>
      <c r="I40" s="444" t="e">
        <f t="shared" si="2"/>
        <v>#DIV/0!</v>
      </c>
      <c r="J40" s="1082" t="e">
        <f t="shared" si="3"/>
        <v>#DIV/0!</v>
      </c>
      <c r="K40" s="1146"/>
      <c r="L40" s="1146"/>
      <c r="M40" s="1146"/>
      <c r="N40" s="1010"/>
    </row>
    <row r="41" spans="1:14" x14ac:dyDescent="0.3">
      <c r="A41" s="1157" t="str">
        <f>'Presupuesto '!B180</f>
        <v>GAS</v>
      </c>
      <c r="B41" s="1008"/>
      <c r="C41" s="1008"/>
      <c r="D41" s="442" t="e">
        <f>'Presupuesto '!F179/'Presupuesto '!$F$222</f>
        <v>#DIV/0!</v>
      </c>
      <c r="E41" s="449"/>
      <c r="F41" s="449"/>
      <c r="G41" s="1158">
        <f t="shared" si="0"/>
        <v>0</v>
      </c>
      <c r="H41" s="444" t="e">
        <f t="shared" si="1"/>
        <v>#DIV/0!</v>
      </c>
      <c r="I41" s="444" t="e">
        <f t="shared" si="2"/>
        <v>#DIV/0!</v>
      </c>
      <c r="J41" s="1082" t="e">
        <f t="shared" si="3"/>
        <v>#DIV/0!</v>
      </c>
      <c r="K41" s="1146"/>
      <c r="L41" s="1146"/>
      <c r="M41" s="1146"/>
      <c r="N41" s="1010"/>
    </row>
    <row r="42" spans="1:14" ht="14.4" customHeight="1" x14ac:dyDescent="0.3">
      <c r="A42" s="1154" t="str">
        <f>'Presupuesto '!B186</f>
        <v>URBANISMO Y EXTERIORES</v>
      </c>
      <c r="B42" s="507"/>
      <c r="C42" s="507"/>
      <c r="D42" s="442" t="e">
        <f>'Presupuesto '!F180/'Presupuesto '!$F$222</f>
        <v>#DIV/0!</v>
      </c>
      <c r="E42" s="447"/>
      <c r="F42" s="447"/>
      <c r="G42" s="1158">
        <f t="shared" si="0"/>
        <v>0</v>
      </c>
      <c r="H42" s="444" t="e">
        <f t="shared" si="1"/>
        <v>#DIV/0!</v>
      </c>
      <c r="I42" s="444" t="e">
        <f t="shared" si="2"/>
        <v>#DIV/0!</v>
      </c>
      <c r="J42" s="1082" t="e">
        <f t="shared" si="3"/>
        <v>#DIV/0!</v>
      </c>
      <c r="K42" s="1146"/>
      <c r="L42" s="1146"/>
      <c r="M42" s="1146"/>
      <c r="N42" s="1010"/>
    </row>
    <row r="43" spans="1:14" ht="14.4" customHeight="1" x14ac:dyDescent="0.3">
      <c r="A43" s="1156" t="str">
        <f>'Presupuesto '!B196</f>
        <v>OBRAS COMPLEMENTARIAS</v>
      </c>
      <c r="B43" s="510"/>
      <c r="C43" s="510"/>
      <c r="D43" s="442" t="e">
        <f>'Presupuesto '!F181/'Presupuesto '!$F$222</f>
        <v>#DIV/0!</v>
      </c>
      <c r="E43" s="265"/>
      <c r="F43" s="265"/>
      <c r="G43" s="1158">
        <f t="shared" si="0"/>
        <v>0</v>
      </c>
      <c r="H43" s="444" t="e">
        <f t="shared" si="1"/>
        <v>#DIV/0!</v>
      </c>
      <c r="I43" s="444" t="e">
        <f t="shared" si="2"/>
        <v>#DIV/0!</v>
      </c>
      <c r="J43" s="1082" t="e">
        <f t="shared" si="3"/>
        <v>#DIV/0!</v>
      </c>
      <c r="K43" s="1146"/>
      <c r="L43" s="1146"/>
      <c r="M43" s="1146"/>
      <c r="N43" s="1010"/>
    </row>
    <row r="44" spans="1:14" ht="14.4" customHeight="1" x14ac:dyDescent="0.3">
      <c r="A44" s="1156" t="str">
        <f>'Presupuesto '!B203</f>
        <v>ASEO, ENTREGA Y CIERRE</v>
      </c>
      <c r="B44" s="510"/>
      <c r="C44" s="510"/>
      <c r="D44" s="442" t="e">
        <f>'Presupuesto '!F182/'Presupuesto '!$F$222</f>
        <v>#DIV/0!</v>
      </c>
      <c r="E44" s="265"/>
      <c r="F44" s="265"/>
      <c r="G44" s="443">
        <f t="shared" si="0"/>
        <v>0</v>
      </c>
      <c r="H44" s="444" t="e">
        <f t="shared" si="1"/>
        <v>#DIV/0!</v>
      </c>
      <c r="I44" s="444" t="e">
        <f t="shared" si="2"/>
        <v>#DIV/0!</v>
      </c>
      <c r="J44" s="1082" t="e">
        <f t="shared" si="3"/>
        <v>#DIV/0!</v>
      </c>
      <c r="K44" s="1146"/>
      <c r="L44" s="1146"/>
      <c r="M44" s="1146"/>
      <c r="N44" s="1010"/>
    </row>
    <row r="45" spans="1:14" x14ac:dyDescent="0.3">
      <c r="A45" s="1156" t="str">
        <f>'Presupuesto '!B211</f>
        <v>ASCENSORES</v>
      </c>
      <c r="B45" s="510"/>
      <c r="C45" s="510"/>
      <c r="D45" s="442" t="e">
        <f>'Presupuesto '!F183/'Presupuesto '!$F$222</f>
        <v>#DIV/0!</v>
      </c>
      <c r="E45" s="446"/>
      <c r="F45" s="446"/>
      <c r="G45" s="443">
        <f t="shared" si="0"/>
        <v>0</v>
      </c>
      <c r="H45" s="444" t="e">
        <f t="shared" si="1"/>
        <v>#DIV/0!</v>
      </c>
      <c r="I45" s="444" t="e">
        <f t="shared" si="2"/>
        <v>#DIV/0!</v>
      </c>
      <c r="J45" s="1082" t="e">
        <f t="shared" si="3"/>
        <v>#DIV/0!</v>
      </c>
      <c r="K45" s="1146"/>
      <c r="L45" s="1146"/>
      <c r="M45" s="1146"/>
      <c r="N45" s="1010"/>
    </row>
    <row r="46" spans="1:14" ht="14.4" customHeight="1" x14ac:dyDescent="0.3">
      <c r="A46" s="1156" t="str">
        <f>'Presupuesto '!B215</f>
        <v>GESTIÓN, DISEÑO Y ADMINISTRACIÓN</v>
      </c>
      <c r="B46" s="510"/>
      <c r="C46" s="510"/>
      <c r="D46" s="442" t="e">
        <f>'Presupuesto '!F184/'Presupuesto '!$F$222</f>
        <v>#DIV/0!</v>
      </c>
      <c r="E46" s="265"/>
      <c r="F46" s="265"/>
      <c r="G46" s="443">
        <f t="shared" si="0"/>
        <v>0</v>
      </c>
      <c r="H46" s="444" t="e">
        <f t="shared" si="1"/>
        <v>#DIV/0!</v>
      </c>
      <c r="I46" s="444" t="e">
        <f t="shared" si="2"/>
        <v>#DIV/0!</v>
      </c>
      <c r="J46" s="1082" t="e">
        <f t="shared" si="3"/>
        <v>#DIV/0!</v>
      </c>
      <c r="K46" s="1146"/>
      <c r="L46" s="1146"/>
      <c r="M46" s="1146"/>
      <c r="N46" s="1010"/>
    </row>
    <row r="47" spans="1:14" x14ac:dyDescent="0.3">
      <c r="A47" s="1159" t="s">
        <v>1595</v>
      </c>
      <c r="B47" s="1087"/>
      <c r="C47" s="1087"/>
      <c r="D47" s="351" t="e">
        <f>SUM(D25:D46)</f>
        <v>#DIV/0!</v>
      </c>
      <c r="E47" s="451"/>
      <c r="F47" s="451"/>
      <c r="G47" s="16"/>
      <c r="H47" s="445" t="e">
        <f>SUM(H25:H46)</f>
        <v>#DIV/0!</v>
      </c>
      <c r="I47" s="445" t="e">
        <f>SUM(I25:I46)</f>
        <v>#DIV/0!</v>
      </c>
      <c r="J47" s="1112" t="e">
        <f>SUM(J25:J46)</f>
        <v>#DIV/0!</v>
      </c>
      <c r="K47" s="1146"/>
      <c r="L47" s="1146"/>
      <c r="M47" s="1146"/>
      <c r="N47" s="1010"/>
    </row>
    <row r="48" spans="1:14" ht="15.75" customHeight="1" x14ac:dyDescent="0.3">
      <c r="A48" s="1160" t="s">
        <v>1596</v>
      </c>
      <c r="B48" s="1146"/>
      <c r="C48" s="1146"/>
      <c r="D48" s="1146"/>
      <c r="E48" s="1146"/>
      <c r="F48" s="1146"/>
      <c r="G48" s="1146"/>
      <c r="H48" s="1146"/>
      <c r="I48" s="1146"/>
      <c r="J48" s="1146"/>
      <c r="K48" s="1146"/>
      <c r="L48" s="1146"/>
      <c r="M48" s="1146"/>
      <c r="N48" s="1010"/>
    </row>
    <row r="49" spans="1:19" ht="14.25" customHeight="1" x14ac:dyDescent="0.3">
      <c r="A49" s="1161" t="s">
        <v>1552</v>
      </c>
      <c r="B49" s="507"/>
      <c r="C49" s="1088" t="s">
        <v>1597</v>
      </c>
      <c r="D49" s="507"/>
      <c r="E49" s="507"/>
      <c r="F49" s="507"/>
      <c r="G49" s="1088" t="s">
        <v>1598</v>
      </c>
      <c r="H49" s="507"/>
      <c r="I49" s="1088" t="s">
        <v>1599</v>
      </c>
      <c r="J49" s="507"/>
      <c r="K49" s="1119" t="s">
        <v>1562</v>
      </c>
      <c r="L49" s="507"/>
      <c r="M49" s="507"/>
      <c r="N49" s="1000"/>
    </row>
    <row r="50" spans="1:19" x14ac:dyDescent="0.3">
      <c r="A50" s="1162"/>
      <c r="B50" s="1006"/>
      <c r="C50" s="1083"/>
      <c r="D50" s="510"/>
      <c r="E50" s="510"/>
      <c r="F50" s="510"/>
      <c r="G50" s="1090"/>
      <c r="H50" s="510"/>
      <c r="I50" s="1006"/>
      <c r="J50" s="1006"/>
      <c r="K50" s="1109"/>
      <c r="L50" s="1006"/>
      <c r="M50" s="1006"/>
      <c r="N50" s="1163"/>
    </row>
    <row r="51" spans="1:19" x14ac:dyDescent="0.3">
      <c r="A51" s="1164"/>
      <c r="B51" s="1024"/>
      <c r="C51" s="1083"/>
      <c r="D51" s="510"/>
      <c r="E51" s="510"/>
      <c r="F51" s="510"/>
      <c r="G51" s="1090"/>
      <c r="H51" s="510"/>
      <c r="I51" s="1114"/>
      <c r="J51" s="1024"/>
      <c r="K51" s="1106"/>
      <c r="L51" s="1024"/>
      <c r="M51" s="1024"/>
      <c r="N51" s="995"/>
    </row>
    <row r="52" spans="1:19" x14ac:dyDescent="0.3">
      <c r="A52" s="1165"/>
      <c r="B52" s="510"/>
      <c r="C52" s="1083"/>
      <c r="D52" s="510"/>
      <c r="E52" s="510"/>
      <c r="F52" s="510"/>
      <c r="G52" s="1090"/>
      <c r="H52" s="510"/>
      <c r="I52" s="1080"/>
      <c r="J52" s="510"/>
      <c r="K52" s="1092"/>
      <c r="L52" s="510"/>
      <c r="M52" s="510"/>
      <c r="N52" s="985"/>
    </row>
    <row r="53" spans="1:19" x14ac:dyDescent="0.3">
      <c r="A53" s="1165"/>
      <c r="B53" s="510"/>
      <c r="C53" s="1083"/>
      <c r="D53" s="510"/>
      <c r="E53" s="510"/>
      <c r="F53" s="510"/>
      <c r="G53" s="1085"/>
      <c r="H53" s="510"/>
      <c r="I53" s="1080"/>
      <c r="J53" s="510"/>
      <c r="K53" s="1092"/>
      <c r="L53" s="510"/>
      <c r="M53" s="510"/>
      <c r="N53" s="985"/>
      <c r="S53" s="14"/>
    </row>
    <row r="54" spans="1:19" x14ac:dyDescent="0.3">
      <c r="A54" s="1165"/>
      <c r="B54" s="510"/>
      <c r="C54" s="1083"/>
      <c r="D54" s="510"/>
      <c r="E54" s="510"/>
      <c r="F54" s="510"/>
      <c r="G54" s="1085"/>
      <c r="H54" s="510"/>
      <c r="I54" s="1080"/>
      <c r="J54" s="510"/>
      <c r="K54" s="1092"/>
      <c r="L54" s="510"/>
      <c r="M54" s="510"/>
      <c r="N54" s="985"/>
    </row>
    <row r="55" spans="1:19" x14ac:dyDescent="0.3">
      <c r="A55" s="1165"/>
      <c r="B55" s="510"/>
      <c r="C55" s="1083"/>
      <c r="D55" s="510"/>
      <c r="E55" s="510"/>
      <c r="F55" s="510"/>
      <c r="G55" s="1085"/>
      <c r="H55" s="510"/>
      <c r="I55" s="1080"/>
      <c r="J55" s="510"/>
      <c r="K55" s="1092"/>
      <c r="L55" s="510"/>
      <c r="M55" s="510"/>
      <c r="N55" s="985"/>
    </row>
    <row r="56" spans="1:19" x14ac:dyDescent="0.3">
      <c r="A56" s="1165"/>
      <c r="B56" s="510"/>
      <c r="C56" s="1083"/>
      <c r="D56" s="510"/>
      <c r="E56" s="510"/>
      <c r="F56" s="510"/>
      <c r="G56" s="1085"/>
      <c r="H56" s="510"/>
      <c r="I56" s="1080"/>
      <c r="J56" s="510"/>
      <c r="K56" s="1092"/>
      <c r="L56" s="510"/>
      <c r="M56" s="510"/>
      <c r="N56" s="985"/>
    </row>
    <row r="57" spans="1:19" x14ac:dyDescent="0.3">
      <c r="A57" s="1165"/>
      <c r="B57" s="510"/>
      <c r="C57" s="1083"/>
      <c r="D57" s="510"/>
      <c r="E57" s="510"/>
      <c r="F57" s="510"/>
      <c r="G57" s="1085"/>
      <c r="H57" s="510"/>
      <c r="I57" s="1080"/>
      <c r="J57" s="510"/>
      <c r="K57" s="1092"/>
      <c r="L57" s="510"/>
      <c r="M57" s="510"/>
      <c r="N57" s="985"/>
    </row>
    <row r="58" spans="1:19" x14ac:dyDescent="0.3">
      <c r="A58" s="1165"/>
      <c r="B58" s="510"/>
      <c r="C58" s="1083"/>
      <c r="D58" s="510"/>
      <c r="E58" s="510"/>
      <c r="F58" s="510"/>
      <c r="G58" s="1085"/>
      <c r="H58" s="510"/>
      <c r="I58" s="1080"/>
      <c r="J58" s="510"/>
      <c r="K58" s="1092"/>
      <c r="L58" s="510"/>
      <c r="M58" s="510"/>
      <c r="N58" s="985"/>
    </row>
    <row r="59" spans="1:19" ht="15.75" customHeight="1" x14ac:dyDescent="0.3">
      <c r="A59" s="1143" t="s">
        <v>1600</v>
      </c>
      <c r="B59" s="1008"/>
      <c r="C59" s="1008"/>
      <c r="D59" s="1008"/>
      <c r="E59" s="1008"/>
      <c r="F59" s="1008"/>
      <c r="G59" s="1008"/>
      <c r="H59" s="1008"/>
      <c r="I59" s="1008"/>
      <c r="J59" s="1008"/>
      <c r="K59" s="1008"/>
      <c r="L59" s="1008"/>
      <c r="M59" s="1008"/>
      <c r="N59" s="1009"/>
    </row>
    <row r="60" spans="1:19" ht="14.25" customHeight="1" x14ac:dyDescent="0.3">
      <c r="A60" s="1166" t="s">
        <v>1601</v>
      </c>
      <c r="B60" s="510"/>
      <c r="C60" s="510"/>
      <c r="D60" s="510"/>
      <c r="E60" s="510"/>
      <c r="F60" s="510"/>
      <c r="G60" s="348"/>
      <c r="H60" s="1108" t="s">
        <v>1602</v>
      </c>
      <c r="I60" s="1146"/>
      <c r="J60" s="1146"/>
      <c r="K60" s="1146"/>
      <c r="L60" s="1146"/>
      <c r="M60" s="1146"/>
      <c r="N60" s="1010"/>
    </row>
    <row r="61" spans="1:19" ht="14.25" customHeight="1" x14ac:dyDescent="0.3">
      <c r="A61" s="1167" t="s">
        <v>1603</v>
      </c>
      <c r="B61" s="510"/>
      <c r="C61" s="510"/>
      <c r="D61" s="252" t="s">
        <v>1539</v>
      </c>
      <c r="E61" s="1105" t="s">
        <v>1604</v>
      </c>
      <c r="F61" s="510"/>
      <c r="G61" s="349"/>
      <c r="H61" s="1105" t="s">
        <v>1603</v>
      </c>
      <c r="I61" s="510"/>
      <c r="J61" s="510"/>
      <c r="K61" s="1081" t="s">
        <v>1539</v>
      </c>
      <c r="L61" s="507"/>
      <c r="M61" s="1084" t="s">
        <v>1604</v>
      </c>
      <c r="N61" s="1000"/>
    </row>
    <row r="62" spans="1:19" x14ac:dyDescent="0.3">
      <c r="A62" s="1165"/>
      <c r="B62" s="510"/>
      <c r="C62" s="510"/>
      <c r="D62" s="452"/>
      <c r="E62" s="1102"/>
      <c r="F62" s="510"/>
      <c r="G62" s="348"/>
      <c r="H62" s="1080"/>
      <c r="I62" s="510"/>
      <c r="J62" s="510"/>
      <c r="K62" s="1074"/>
      <c r="L62" s="510"/>
      <c r="M62" s="1101"/>
      <c r="N62" s="985"/>
    </row>
    <row r="63" spans="1:19" x14ac:dyDescent="0.3">
      <c r="A63" s="1165"/>
      <c r="B63" s="510"/>
      <c r="C63" s="510"/>
      <c r="D63" s="452"/>
      <c r="E63" s="1102"/>
      <c r="F63" s="510"/>
      <c r="G63" s="348"/>
      <c r="H63" s="1080"/>
      <c r="I63" s="510"/>
      <c r="J63" s="510"/>
      <c r="K63" s="1074"/>
      <c r="L63" s="510"/>
      <c r="M63" s="1101"/>
      <c r="N63" s="985"/>
    </row>
    <row r="64" spans="1:19" x14ac:dyDescent="0.3">
      <c r="A64" s="1165"/>
      <c r="B64" s="510"/>
      <c r="C64" s="510"/>
      <c r="D64" s="452"/>
      <c r="E64" s="1102"/>
      <c r="F64" s="510"/>
      <c r="G64" s="348"/>
      <c r="H64" s="1080"/>
      <c r="I64" s="510"/>
      <c r="J64" s="510"/>
      <c r="K64" s="1074"/>
      <c r="L64" s="510"/>
      <c r="M64" s="1101"/>
      <c r="N64" s="985"/>
    </row>
    <row r="65" spans="1:14" x14ac:dyDescent="0.3">
      <c r="A65" s="1165"/>
      <c r="B65" s="510"/>
      <c r="C65" s="510"/>
      <c r="D65" s="452"/>
      <c r="E65" s="1102"/>
      <c r="F65" s="510"/>
      <c r="G65" s="348"/>
      <c r="H65" s="1080"/>
      <c r="I65" s="510"/>
      <c r="J65" s="510"/>
      <c r="K65" s="1074"/>
      <c r="L65" s="510"/>
      <c r="M65" s="1101"/>
      <c r="N65" s="985"/>
    </row>
    <row r="66" spans="1:14" x14ac:dyDescent="0.3">
      <c r="A66" s="1165"/>
      <c r="B66" s="510"/>
      <c r="C66" s="510"/>
      <c r="D66" s="452"/>
      <c r="E66" s="1102"/>
      <c r="F66" s="510"/>
      <c r="G66" s="348"/>
      <c r="H66" s="1080"/>
      <c r="I66" s="510"/>
      <c r="J66" s="510"/>
      <c r="K66" s="1074"/>
      <c r="L66" s="510"/>
      <c r="M66" s="1101"/>
      <c r="N66" s="985"/>
    </row>
    <row r="67" spans="1:14" ht="14.85" customHeight="1" x14ac:dyDescent="0.3">
      <c r="A67" s="1159" t="s">
        <v>1605</v>
      </c>
      <c r="B67" s="1087"/>
      <c r="C67" s="1087"/>
      <c r="D67" s="1087"/>
      <c r="E67" s="1116">
        <f>SUM(E62:F66)</f>
        <v>0</v>
      </c>
      <c r="F67" s="1087"/>
      <c r="G67" s="17"/>
      <c r="H67" s="1103" t="s">
        <v>1606</v>
      </c>
      <c r="I67" s="1008"/>
      <c r="J67" s="1008"/>
      <c r="K67" s="1008"/>
      <c r="L67" s="1008"/>
      <c r="M67" s="1110">
        <f>SUM(M62:N66)</f>
        <v>0</v>
      </c>
      <c r="N67" s="1009"/>
    </row>
    <row r="68" spans="1:14" ht="14.85" customHeight="1" x14ac:dyDescent="0.3">
      <c r="A68" s="1168" t="s">
        <v>1607</v>
      </c>
      <c r="B68" s="1146"/>
      <c r="C68" s="1146"/>
      <c r="D68" s="1146"/>
      <c r="E68" s="1146"/>
      <c r="F68" s="1146"/>
      <c r="G68" s="1146"/>
      <c r="H68" s="1146"/>
      <c r="I68" s="1146"/>
      <c r="J68" s="1146"/>
      <c r="K68" s="1146"/>
      <c r="L68" s="1146"/>
      <c r="M68" s="1026">
        <f>E67-M67</f>
        <v>0</v>
      </c>
      <c r="N68" s="1000"/>
    </row>
    <row r="69" spans="1:14" ht="25.05" customHeight="1" x14ac:dyDescent="0.3">
      <c r="A69" s="1169" t="s">
        <v>1608</v>
      </c>
      <c r="B69" s="1146"/>
      <c r="C69" s="1146"/>
      <c r="D69" s="1146"/>
      <c r="E69" s="1146"/>
      <c r="F69" s="1146"/>
      <c r="G69" s="1170" t="e">
        <f>J47</f>
        <v>#DIV/0!</v>
      </c>
      <c r="H69" s="1146"/>
      <c r="I69" s="1146"/>
      <c r="J69" s="1171" t="s">
        <v>1609</v>
      </c>
      <c r="K69" s="1171"/>
      <c r="L69" s="1076"/>
      <c r="M69" s="1077">
        <f>IFERROR(J47/$L$14,0)</f>
        <v>0</v>
      </c>
      <c r="N69" s="1172"/>
    </row>
    <row r="70" spans="1:14" ht="15.75" customHeight="1" x14ac:dyDescent="0.3">
      <c r="A70" s="1160" t="s">
        <v>1610</v>
      </c>
      <c r="B70" s="1146"/>
      <c r="C70" s="1146"/>
      <c r="D70" s="1146"/>
      <c r="E70" s="1146"/>
      <c r="F70" s="1146"/>
      <c r="G70" s="1146"/>
      <c r="H70" s="1146"/>
      <c r="I70" s="1146"/>
      <c r="J70" s="1146"/>
      <c r="K70" s="1146"/>
      <c r="L70" s="1146"/>
      <c r="M70" s="1146"/>
      <c r="N70" s="1010"/>
    </row>
    <row r="71" spans="1:14" ht="14.25" customHeight="1" x14ac:dyDescent="0.3">
      <c r="A71" s="1173" t="s">
        <v>1611</v>
      </c>
      <c r="B71" s="510"/>
      <c r="C71" s="510"/>
      <c r="D71" s="510"/>
      <c r="E71" s="510"/>
      <c r="F71" s="510"/>
      <c r="G71" s="510"/>
      <c r="H71" s="510"/>
      <c r="I71" s="510"/>
      <c r="J71" s="510"/>
      <c r="K71" s="510"/>
      <c r="L71" s="510"/>
      <c r="M71" s="510"/>
      <c r="N71" s="985"/>
    </row>
    <row r="72" spans="1:14" x14ac:dyDescent="0.3">
      <c r="A72" s="1174"/>
      <c r="B72" s="510"/>
      <c r="C72" s="510"/>
      <c r="D72" s="510"/>
      <c r="E72" s="510"/>
      <c r="F72" s="510"/>
      <c r="G72" s="510"/>
      <c r="H72" s="510"/>
      <c r="I72" s="510"/>
      <c r="J72" s="510"/>
      <c r="K72" s="510"/>
      <c r="L72" s="510"/>
      <c r="M72" s="510"/>
      <c r="N72" s="985"/>
    </row>
    <row r="73" spans="1:14" ht="14.25" customHeight="1" x14ac:dyDescent="0.3">
      <c r="A73" s="1175" t="s">
        <v>1574</v>
      </c>
      <c r="B73" s="1146"/>
      <c r="C73" s="1146"/>
      <c r="D73" s="1146"/>
      <c r="E73" s="1146"/>
      <c r="F73" s="1146"/>
      <c r="G73" s="1146"/>
      <c r="H73" s="1146"/>
      <c r="I73" s="1146"/>
      <c r="J73" s="1146"/>
      <c r="K73" s="1146"/>
      <c r="L73" s="1146"/>
      <c r="M73" s="1146"/>
      <c r="N73" s="1010"/>
    </row>
    <row r="74" spans="1:14" x14ac:dyDescent="0.3">
      <c r="A74" s="1176"/>
      <c r="B74" s="1146"/>
      <c r="C74" s="1146"/>
      <c r="D74" s="1146"/>
      <c r="E74" s="1146"/>
      <c r="F74" s="1146"/>
      <c r="G74" s="1146"/>
      <c r="H74" s="1146"/>
      <c r="I74" s="1146"/>
      <c r="J74" s="1146"/>
      <c r="K74" s="1146"/>
      <c r="L74" s="1146"/>
      <c r="M74" s="1146"/>
      <c r="N74" s="1010"/>
    </row>
    <row r="75" spans="1:14" x14ac:dyDescent="0.3">
      <c r="A75" s="1177" t="s">
        <v>1468</v>
      </c>
      <c r="B75" s="723"/>
      <c r="C75" s="723"/>
      <c r="D75" s="723"/>
      <c r="E75" s="723"/>
      <c r="F75" s="723"/>
      <c r="G75" s="724"/>
      <c r="H75" s="1117" t="s">
        <v>1468</v>
      </c>
      <c r="I75" s="723"/>
      <c r="J75" s="723"/>
      <c r="K75" s="723"/>
      <c r="L75" s="723"/>
      <c r="M75" s="723"/>
      <c r="N75" s="1178"/>
    </row>
    <row r="76" spans="1:14" ht="14.25" customHeight="1" x14ac:dyDescent="0.3">
      <c r="A76" s="1031"/>
      <c r="B76" s="1146"/>
      <c r="C76" s="1146"/>
      <c r="D76" s="1146"/>
      <c r="E76" s="1146"/>
      <c r="F76" s="1146"/>
      <c r="G76" s="730"/>
      <c r="H76" s="743"/>
      <c r="I76" s="1146"/>
      <c r="J76" s="1146"/>
      <c r="K76" s="1146"/>
      <c r="L76" s="1146"/>
      <c r="M76" s="1146"/>
      <c r="N76" s="1010"/>
    </row>
    <row r="77" spans="1:14" x14ac:dyDescent="0.3">
      <c r="A77" s="1031"/>
      <c r="B77" s="1146"/>
      <c r="C77" s="1146"/>
      <c r="D77" s="1146"/>
      <c r="E77" s="1146"/>
      <c r="F77" s="1146"/>
      <c r="G77" s="730"/>
      <c r="H77" s="743"/>
      <c r="I77" s="1146"/>
      <c r="J77" s="1146"/>
      <c r="K77" s="1146"/>
      <c r="L77" s="1146"/>
      <c r="M77" s="1146"/>
      <c r="N77" s="1010"/>
    </row>
    <row r="78" spans="1:14" x14ac:dyDescent="0.3">
      <c r="A78" s="1031"/>
      <c r="B78" s="1146"/>
      <c r="C78" s="1146"/>
      <c r="D78" s="1146"/>
      <c r="E78" s="1146"/>
      <c r="F78" s="1146"/>
      <c r="G78" s="730"/>
      <c r="H78" s="743"/>
      <c r="I78" s="1146"/>
      <c r="J78" s="1146"/>
      <c r="K78" s="1146"/>
      <c r="L78" s="1146"/>
      <c r="M78" s="1146"/>
      <c r="N78" s="1010"/>
    </row>
    <row r="79" spans="1:14" ht="14.25" customHeight="1" x14ac:dyDescent="0.3">
      <c r="A79" s="1031"/>
      <c r="B79" s="1146"/>
      <c r="C79" s="1146"/>
      <c r="D79" s="1146"/>
      <c r="E79" s="1146"/>
      <c r="F79" s="1146"/>
      <c r="G79" s="730"/>
      <c r="H79" s="743"/>
      <c r="I79" s="1146"/>
      <c r="J79" s="1146"/>
      <c r="K79" s="1146"/>
      <c r="L79" s="1146"/>
      <c r="M79" s="1146"/>
      <c r="N79" s="1010"/>
    </row>
    <row r="80" spans="1:14" x14ac:dyDescent="0.3">
      <c r="A80" s="1031"/>
      <c r="B80" s="1146"/>
      <c r="C80" s="1146"/>
      <c r="D80" s="1146"/>
      <c r="E80" s="1146"/>
      <c r="F80" s="1146"/>
      <c r="G80" s="730"/>
      <c r="H80" s="743"/>
      <c r="I80" s="1146"/>
      <c r="J80" s="1146"/>
      <c r="K80" s="1146"/>
      <c r="L80" s="1146"/>
      <c r="M80" s="1146"/>
      <c r="N80" s="1010"/>
    </row>
    <row r="81" spans="1:14" x14ac:dyDescent="0.3">
      <c r="A81" s="1031"/>
      <c r="B81" s="1146"/>
      <c r="C81" s="1146"/>
      <c r="D81" s="1146"/>
      <c r="E81" s="1146"/>
      <c r="F81" s="1146"/>
      <c r="G81" s="730"/>
      <c r="H81" s="743"/>
      <c r="I81" s="1146"/>
      <c r="J81" s="1146"/>
      <c r="K81" s="1146"/>
      <c r="L81" s="1146"/>
      <c r="M81" s="1146"/>
      <c r="N81" s="1010"/>
    </row>
    <row r="82" spans="1:14" ht="15.75" customHeight="1" x14ac:dyDescent="0.3">
      <c r="A82" s="1031"/>
      <c r="B82" s="1146"/>
      <c r="C82" s="1146"/>
      <c r="D82" s="1146"/>
      <c r="E82" s="1146"/>
      <c r="F82" s="1146"/>
      <c r="G82" s="730"/>
      <c r="H82" s="743"/>
      <c r="I82" s="1146"/>
      <c r="J82" s="1146"/>
      <c r="K82" s="1146"/>
      <c r="L82" s="1146"/>
      <c r="M82" s="1146"/>
      <c r="N82" s="1010"/>
    </row>
    <row r="83" spans="1:14" ht="14.4" customHeight="1" x14ac:dyDescent="0.3">
      <c r="A83" s="1031"/>
      <c r="B83" s="1146"/>
      <c r="C83" s="1146"/>
      <c r="D83" s="1146"/>
      <c r="E83" s="1146"/>
      <c r="F83" s="1146"/>
      <c r="G83" s="730"/>
      <c r="H83" s="743"/>
      <c r="I83" s="1146"/>
      <c r="J83" s="1146"/>
      <c r="K83" s="1146"/>
      <c r="L83" s="1146"/>
      <c r="M83" s="1146"/>
      <c r="N83" s="1010"/>
    </row>
    <row r="84" spans="1:14" x14ac:dyDescent="0.3">
      <c r="A84" s="1031"/>
      <c r="B84" s="1146"/>
      <c r="C84" s="1146"/>
      <c r="D84" s="1146"/>
      <c r="E84" s="1146"/>
      <c r="F84" s="1146"/>
      <c r="G84" s="730"/>
      <c r="H84" s="743"/>
      <c r="I84" s="1146"/>
      <c r="J84" s="1146"/>
      <c r="K84" s="1146"/>
      <c r="L84" s="1146"/>
      <c r="M84" s="1146"/>
      <c r="N84" s="1010"/>
    </row>
    <row r="85" spans="1:14" x14ac:dyDescent="0.3">
      <c r="A85" s="1031"/>
      <c r="B85" s="1146"/>
      <c r="C85" s="1146"/>
      <c r="D85" s="1146"/>
      <c r="E85" s="1146"/>
      <c r="F85" s="1146"/>
      <c r="G85" s="730"/>
      <c r="H85" s="743"/>
      <c r="I85" s="1146"/>
      <c r="J85" s="1146"/>
      <c r="K85" s="1146"/>
      <c r="L85" s="1146"/>
      <c r="M85" s="1146"/>
      <c r="N85" s="1010"/>
    </row>
    <row r="86" spans="1:14" x14ac:dyDescent="0.3">
      <c r="A86" s="1031"/>
      <c r="B86" s="1146"/>
      <c r="C86" s="1146"/>
      <c r="D86" s="1146"/>
      <c r="E86" s="1146"/>
      <c r="F86" s="1146"/>
      <c r="G86" s="730"/>
      <c r="H86" s="743"/>
      <c r="I86" s="1146"/>
      <c r="J86" s="1146"/>
      <c r="K86" s="1146"/>
      <c r="L86" s="1146"/>
      <c r="M86" s="1146"/>
      <c r="N86" s="1010"/>
    </row>
    <row r="87" spans="1:14" x14ac:dyDescent="0.3">
      <c r="A87" s="1031"/>
      <c r="B87" s="1146"/>
      <c r="C87" s="1146"/>
      <c r="D87" s="1146"/>
      <c r="E87" s="1146"/>
      <c r="F87" s="1146"/>
      <c r="G87" s="730"/>
      <c r="H87" s="743"/>
      <c r="I87" s="1146"/>
      <c r="J87" s="1146"/>
      <c r="K87" s="1146"/>
      <c r="L87" s="1146"/>
      <c r="M87" s="1146"/>
      <c r="N87" s="1010"/>
    </row>
    <row r="88" spans="1:14" x14ac:dyDescent="0.3">
      <c r="A88" s="1031"/>
      <c r="B88" s="1146"/>
      <c r="C88" s="1146"/>
      <c r="D88" s="1146"/>
      <c r="E88" s="1146"/>
      <c r="F88" s="1146"/>
      <c r="G88" s="730"/>
      <c r="H88" s="743"/>
      <c r="I88" s="1146"/>
      <c r="J88" s="1146"/>
      <c r="K88" s="1146"/>
      <c r="L88" s="1146"/>
      <c r="M88" s="1146"/>
      <c r="N88" s="1010"/>
    </row>
    <row r="89" spans="1:14" x14ac:dyDescent="0.3">
      <c r="A89" s="1031"/>
      <c r="B89" s="1146"/>
      <c r="C89" s="1146"/>
      <c r="D89" s="1146"/>
      <c r="E89" s="1146"/>
      <c r="F89" s="1146"/>
      <c r="G89" s="730"/>
      <c r="H89" s="743"/>
      <c r="I89" s="1146"/>
      <c r="J89" s="1146"/>
      <c r="K89" s="1146"/>
      <c r="L89" s="1146"/>
      <c r="M89" s="1146"/>
      <c r="N89" s="1010"/>
    </row>
    <row r="90" spans="1:14" x14ac:dyDescent="0.3">
      <c r="A90" s="1179"/>
      <c r="B90" s="725"/>
      <c r="C90" s="725"/>
      <c r="D90" s="725"/>
      <c r="E90" s="725"/>
      <c r="F90" s="725"/>
      <c r="G90" s="726"/>
      <c r="H90" s="744"/>
      <c r="I90" s="725"/>
      <c r="J90" s="725"/>
      <c r="K90" s="725"/>
      <c r="L90" s="725"/>
      <c r="M90" s="725"/>
      <c r="N90" s="1180"/>
    </row>
    <row r="91" spans="1:14" x14ac:dyDescent="0.3">
      <c r="A91" s="1177" t="s">
        <v>1468</v>
      </c>
      <c r="B91" s="723"/>
      <c r="C91" s="723"/>
      <c r="D91" s="723"/>
      <c r="E91" s="723"/>
      <c r="F91" s="723"/>
      <c r="G91" s="724"/>
      <c r="H91" s="1117" t="s">
        <v>1468</v>
      </c>
      <c r="I91" s="723"/>
      <c r="J91" s="723"/>
      <c r="K91" s="723"/>
      <c r="L91" s="723"/>
      <c r="M91" s="723"/>
      <c r="N91" s="1178"/>
    </row>
    <row r="92" spans="1:14" x14ac:dyDescent="0.3">
      <c r="A92" s="1031"/>
      <c r="B92" s="1146"/>
      <c r="C92" s="1146"/>
      <c r="D92" s="1146"/>
      <c r="E92" s="1146"/>
      <c r="F92" s="1146"/>
      <c r="G92" s="730"/>
      <c r="H92" s="743"/>
      <c r="I92" s="1146"/>
      <c r="J92" s="1146"/>
      <c r="K92" s="1146"/>
      <c r="L92" s="1146"/>
      <c r="M92" s="1146"/>
      <c r="N92" s="1010"/>
    </row>
    <row r="93" spans="1:14" x14ac:dyDescent="0.3">
      <c r="A93" s="1031"/>
      <c r="B93" s="1146"/>
      <c r="C93" s="1146"/>
      <c r="D93" s="1146"/>
      <c r="E93" s="1146"/>
      <c r="F93" s="1146"/>
      <c r="G93" s="730"/>
      <c r="H93" s="743"/>
      <c r="I93" s="1146"/>
      <c r="J93" s="1146"/>
      <c r="K93" s="1146"/>
      <c r="L93" s="1146"/>
      <c r="M93" s="1146"/>
      <c r="N93" s="1010"/>
    </row>
    <row r="94" spans="1:14" x14ac:dyDescent="0.3">
      <c r="A94" s="1031"/>
      <c r="B94" s="1146"/>
      <c r="C94" s="1146"/>
      <c r="D94" s="1146"/>
      <c r="E94" s="1146"/>
      <c r="F94" s="1146"/>
      <c r="G94" s="730"/>
      <c r="H94" s="743"/>
      <c r="I94" s="1146"/>
      <c r="J94" s="1146"/>
      <c r="K94" s="1146"/>
      <c r="L94" s="1146"/>
      <c r="M94" s="1146"/>
      <c r="N94" s="1010"/>
    </row>
    <row r="95" spans="1:14" x14ac:dyDescent="0.3">
      <c r="A95" s="1031"/>
      <c r="B95" s="1146"/>
      <c r="C95" s="1146"/>
      <c r="D95" s="1146"/>
      <c r="E95" s="1146"/>
      <c r="F95" s="1146"/>
      <c r="G95" s="730"/>
      <c r="H95" s="743"/>
      <c r="I95" s="1146"/>
      <c r="J95" s="1146"/>
      <c r="K95" s="1146"/>
      <c r="L95" s="1146"/>
      <c r="M95" s="1146"/>
      <c r="N95" s="1010"/>
    </row>
    <row r="96" spans="1:14" x14ac:dyDescent="0.3">
      <c r="A96" s="1031"/>
      <c r="B96" s="1146"/>
      <c r="C96" s="1146"/>
      <c r="D96" s="1146"/>
      <c r="E96" s="1146"/>
      <c r="F96" s="1146"/>
      <c r="G96" s="730"/>
      <c r="H96" s="743"/>
      <c r="I96" s="1146"/>
      <c r="J96" s="1146"/>
      <c r="K96" s="1146"/>
      <c r="L96" s="1146"/>
      <c r="M96" s="1146"/>
      <c r="N96" s="1010"/>
    </row>
    <row r="97" spans="1:14" x14ac:dyDescent="0.3">
      <c r="A97" s="1031"/>
      <c r="B97" s="1146"/>
      <c r="C97" s="1146"/>
      <c r="D97" s="1146"/>
      <c r="E97" s="1146"/>
      <c r="F97" s="1146"/>
      <c r="G97" s="730"/>
      <c r="H97" s="743"/>
      <c r="I97" s="1146"/>
      <c r="J97" s="1146"/>
      <c r="K97" s="1146"/>
      <c r="L97" s="1146"/>
      <c r="M97" s="1146"/>
      <c r="N97" s="1010"/>
    </row>
    <row r="98" spans="1:14" x14ac:dyDescent="0.3">
      <c r="A98" s="1031"/>
      <c r="B98" s="1146"/>
      <c r="C98" s="1146"/>
      <c r="D98" s="1146"/>
      <c r="E98" s="1146"/>
      <c r="F98" s="1146"/>
      <c r="G98" s="730"/>
      <c r="H98" s="743"/>
      <c r="I98" s="1146"/>
      <c r="J98" s="1146"/>
      <c r="K98" s="1146"/>
      <c r="L98" s="1146"/>
      <c r="M98" s="1146"/>
      <c r="N98" s="1010"/>
    </row>
    <row r="99" spans="1:14" x14ac:dyDescent="0.3">
      <c r="A99" s="1031"/>
      <c r="B99" s="1146"/>
      <c r="C99" s="1146"/>
      <c r="D99" s="1146"/>
      <c r="E99" s="1146"/>
      <c r="F99" s="1146"/>
      <c r="G99" s="730"/>
      <c r="H99" s="743"/>
      <c r="I99" s="1146"/>
      <c r="J99" s="1146"/>
      <c r="K99" s="1146"/>
      <c r="L99" s="1146"/>
      <c r="M99" s="1146"/>
      <c r="N99" s="1010"/>
    </row>
    <row r="100" spans="1:14" x14ac:dyDescent="0.3">
      <c r="A100" s="1031"/>
      <c r="B100" s="1146"/>
      <c r="C100" s="1146"/>
      <c r="D100" s="1146"/>
      <c r="E100" s="1146"/>
      <c r="F100" s="1146"/>
      <c r="G100" s="730"/>
      <c r="H100" s="743"/>
      <c r="I100" s="1146"/>
      <c r="J100" s="1146"/>
      <c r="K100" s="1146"/>
      <c r="L100" s="1146"/>
      <c r="M100" s="1146"/>
      <c r="N100" s="1010"/>
    </row>
    <row r="101" spans="1:14" x14ac:dyDescent="0.3">
      <c r="A101" s="1031"/>
      <c r="B101" s="1146"/>
      <c r="C101" s="1146"/>
      <c r="D101" s="1146"/>
      <c r="E101" s="1146"/>
      <c r="F101" s="1146"/>
      <c r="G101" s="730"/>
      <c r="H101" s="743"/>
      <c r="I101" s="1146"/>
      <c r="J101" s="1146"/>
      <c r="K101" s="1146"/>
      <c r="L101" s="1146"/>
      <c r="M101" s="1146"/>
      <c r="N101" s="1010"/>
    </row>
    <row r="102" spans="1:14" x14ac:dyDescent="0.3">
      <c r="A102" s="1031"/>
      <c r="B102" s="1146"/>
      <c r="C102" s="1146"/>
      <c r="D102" s="1146"/>
      <c r="E102" s="1146"/>
      <c r="F102" s="1146"/>
      <c r="G102" s="730"/>
      <c r="H102" s="743"/>
      <c r="I102" s="1146"/>
      <c r="J102" s="1146"/>
      <c r="K102" s="1146"/>
      <c r="L102" s="1146"/>
      <c r="M102" s="1146"/>
      <c r="N102" s="1010"/>
    </row>
    <row r="103" spans="1:14" x14ac:dyDescent="0.3">
      <c r="A103" s="1031"/>
      <c r="B103" s="1146"/>
      <c r="C103" s="1146"/>
      <c r="D103" s="1146"/>
      <c r="E103" s="1146"/>
      <c r="F103" s="1146"/>
      <c r="G103" s="730"/>
      <c r="H103" s="743"/>
      <c r="I103" s="1146"/>
      <c r="J103" s="1146"/>
      <c r="K103" s="1146"/>
      <c r="L103" s="1146"/>
      <c r="M103" s="1146"/>
      <c r="N103" s="1010"/>
    </row>
    <row r="104" spans="1:14" x14ac:dyDescent="0.3">
      <c r="A104" s="1031"/>
      <c r="B104" s="1146"/>
      <c r="C104" s="1146"/>
      <c r="D104" s="1146"/>
      <c r="E104" s="1146"/>
      <c r="F104" s="1146"/>
      <c r="G104" s="730"/>
      <c r="H104" s="743"/>
      <c r="I104" s="1146"/>
      <c r="J104" s="1146"/>
      <c r="K104" s="1146"/>
      <c r="L104" s="1146"/>
      <c r="M104" s="1146"/>
      <c r="N104" s="1010"/>
    </row>
    <row r="105" spans="1:14" x14ac:dyDescent="0.3">
      <c r="A105" s="1031"/>
      <c r="B105" s="1146"/>
      <c r="C105" s="1146"/>
      <c r="D105" s="1146"/>
      <c r="E105" s="1146"/>
      <c r="F105" s="1146"/>
      <c r="G105" s="730"/>
      <c r="H105" s="743"/>
      <c r="I105" s="1146"/>
      <c r="J105" s="1146"/>
      <c r="K105" s="1146"/>
      <c r="L105" s="1146"/>
      <c r="M105" s="1146"/>
      <c r="N105" s="1010"/>
    </row>
    <row r="106" spans="1:14" x14ac:dyDescent="0.3">
      <c r="A106" s="1179"/>
      <c r="B106" s="725"/>
      <c r="C106" s="725"/>
      <c r="D106" s="725"/>
      <c r="E106" s="725"/>
      <c r="F106" s="725"/>
      <c r="G106" s="726"/>
      <c r="H106" s="744"/>
      <c r="I106" s="725"/>
      <c r="J106" s="725"/>
      <c r="K106" s="725"/>
      <c r="L106" s="725"/>
      <c r="M106" s="725"/>
      <c r="N106" s="1180"/>
    </row>
    <row r="107" spans="1:14" x14ac:dyDescent="0.3">
      <c r="A107" s="1177" t="s">
        <v>1468</v>
      </c>
      <c r="B107" s="723"/>
      <c r="C107" s="723"/>
      <c r="D107" s="723"/>
      <c r="E107" s="723"/>
      <c r="F107" s="723"/>
      <c r="G107" s="724"/>
      <c r="H107" s="1117" t="s">
        <v>1468</v>
      </c>
      <c r="I107" s="723"/>
      <c r="J107" s="723"/>
      <c r="K107" s="723"/>
      <c r="L107" s="723"/>
      <c r="M107" s="723"/>
      <c r="N107" s="1178"/>
    </row>
    <row r="108" spans="1:14" x14ac:dyDescent="0.3">
      <c r="A108" s="1031"/>
      <c r="B108" s="1146"/>
      <c r="C108" s="1146"/>
      <c r="D108" s="1146"/>
      <c r="E108" s="1146"/>
      <c r="F108" s="1146"/>
      <c r="G108" s="730"/>
      <c r="H108" s="743"/>
      <c r="I108" s="1146"/>
      <c r="J108" s="1146"/>
      <c r="K108" s="1146"/>
      <c r="L108" s="1146"/>
      <c r="M108" s="1146"/>
      <c r="N108" s="1010"/>
    </row>
    <row r="109" spans="1:14" x14ac:dyDescent="0.3">
      <c r="A109" s="1031"/>
      <c r="B109" s="1146"/>
      <c r="C109" s="1146"/>
      <c r="D109" s="1146"/>
      <c r="E109" s="1146"/>
      <c r="F109" s="1146"/>
      <c r="G109" s="730"/>
      <c r="H109" s="743"/>
      <c r="I109" s="1146"/>
      <c r="J109" s="1146"/>
      <c r="K109" s="1146"/>
      <c r="L109" s="1146"/>
      <c r="M109" s="1146"/>
      <c r="N109" s="1010"/>
    </row>
    <row r="110" spans="1:14" x14ac:dyDescent="0.3">
      <c r="A110" s="1031"/>
      <c r="B110" s="1146"/>
      <c r="C110" s="1146"/>
      <c r="D110" s="1146"/>
      <c r="E110" s="1146"/>
      <c r="F110" s="1146"/>
      <c r="G110" s="730"/>
      <c r="H110" s="743"/>
      <c r="I110" s="1146"/>
      <c r="J110" s="1146"/>
      <c r="K110" s="1146"/>
      <c r="L110" s="1146"/>
      <c r="M110" s="1146"/>
      <c r="N110" s="1010"/>
    </row>
    <row r="111" spans="1:14" x14ac:dyDescent="0.3">
      <c r="A111" s="1031"/>
      <c r="B111" s="1146"/>
      <c r="C111" s="1146"/>
      <c r="D111" s="1146"/>
      <c r="E111" s="1146"/>
      <c r="F111" s="1146"/>
      <c r="G111" s="730"/>
      <c r="H111" s="743"/>
      <c r="I111" s="1146"/>
      <c r="J111" s="1146"/>
      <c r="K111" s="1146"/>
      <c r="L111" s="1146"/>
      <c r="M111" s="1146"/>
      <c r="N111" s="1010"/>
    </row>
    <row r="112" spans="1:14" x14ac:dyDescent="0.3">
      <c r="A112" s="1031"/>
      <c r="B112" s="1146"/>
      <c r="C112" s="1146"/>
      <c r="D112" s="1146"/>
      <c r="E112" s="1146"/>
      <c r="F112" s="1146"/>
      <c r="G112" s="730"/>
      <c r="H112" s="743"/>
      <c r="I112" s="1146"/>
      <c r="J112" s="1146"/>
      <c r="K112" s="1146"/>
      <c r="L112" s="1146"/>
      <c r="M112" s="1146"/>
      <c r="N112" s="1010"/>
    </row>
    <row r="113" spans="1:14" x14ac:dyDescent="0.3">
      <c r="A113" s="1031"/>
      <c r="B113" s="1146"/>
      <c r="C113" s="1146"/>
      <c r="D113" s="1146"/>
      <c r="E113" s="1146"/>
      <c r="F113" s="1146"/>
      <c r="G113" s="730"/>
      <c r="H113" s="743"/>
      <c r="I113" s="1146"/>
      <c r="J113" s="1146"/>
      <c r="K113" s="1146"/>
      <c r="L113" s="1146"/>
      <c r="M113" s="1146"/>
      <c r="N113" s="1010"/>
    </row>
    <row r="114" spans="1:14" x14ac:dyDescent="0.3">
      <c r="A114" s="1031"/>
      <c r="B114" s="1146"/>
      <c r="C114" s="1146"/>
      <c r="D114" s="1146"/>
      <c r="E114" s="1146"/>
      <c r="F114" s="1146"/>
      <c r="G114" s="730"/>
      <c r="H114" s="743"/>
      <c r="I114" s="1146"/>
      <c r="J114" s="1146"/>
      <c r="K114" s="1146"/>
      <c r="L114" s="1146"/>
      <c r="M114" s="1146"/>
      <c r="N114" s="1010"/>
    </row>
    <row r="115" spans="1:14" x14ac:dyDescent="0.3">
      <c r="A115" s="1031"/>
      <c r="B115" s="1146"/>
      <c r="C115" s="1146"/>
      <c r="D115" s="1146"/>
      <c r="E115" s="1146"/>
      <c r="F115" s="1146"/>
      <c r="G115" s="730"/>
      <c r="H115" s="743"/>
      <c r="I115" s="1146"/>
      <c r="J115" s="1146"/>
      <c r="K115" s="1146"/>
      <c r="L115" s="1146"/>
      <c r="M115" s="1146"/>
      <c r="N115" s="1010"/>
    </row>
    <row r="116" spans="1:14" x14ac:dyDescent="0.3">
      <c r="A116" s="1031"/>
      <c r="B116" s="1146"/>
      <c r="C116" s="1146"/>
      <c r="D116" s="1146"/>
      <c r="E116" s="1146"/>
      <c r="F116" s="1146"/>
      <c r="G116" s="730"/>
      <c r="H116" s="743"/>
      <c r="I116" s="1146"/>
      <c r="J116" s="1146"/>
      <c r="K116" s="1146"/>
      <c r="L116" s="1146"/>
      <c r="M116" s="1146"/>
      <c r="N116" s="1010"/>
    </row>
    <row r="117" spans="1:14" x14ac:dyDescent="0.3">
      <c r="A117" s="1031"/>
      <c r="B117" s="1146"/>
      <c r="C117" s="1146"/>
      <c r="D117" s="1146"/>
      <c r="E117" s="1146"/>
      <c r="F117" s="1146"/>
      <c r="G117" s="730"/>
      <c r="H117" s="743"/>
      <c r="I117" s="1146"/>
      <c r="J117" s="1146"/>
      <c r="K117" s="1146"/>
      <c r="L117" s="1146"/>
      <c r="M117" s="1146"/>
      <c r="N117" s="1010"/>
    </row>
    <row r="118" spans="1:14" x14ac:dyDescent="0.3">
      <c r="A118" s="1031"/>
      <c r="B118" s="1146"/>
      <c r="C118" s="1146"/>
      <c r="D118" s="1146"/>
      <c r="E118" s="1146"/>
      <c r="F118" s="1146"/>
      <c r="G118" s="730"/>
      <c r="H118" s="743"/>
      <c r="I118" s="1146"/>
      <c r="J118" s="1146"/>
      <c r="K118" s="1146"/>
      <c r="L118" s="1146"/>
      <c r="M118" s="1146"/>
      <c r="N118" s="1010"/>
    </row>
    <row r="119" spans="1:14" x14ac:dyDescent="0.3">
      <c r="A119" s="1031"/>
      <c r="B119" s="1146"/>
      <c r="C119" s="1146"/>
      <c r="D119" s="1146"/>
      <c r="E119" s="1146"/>
      <c r="F119" s="1146"/>
      <c r="G119" s="730"/>
      <c r="H119" s="743"/>
      <c r="I119" s="1146"/>
      <c r="J119" s="1146"/>
      <c r="K119" s="1146"/>
      <c r="L119" s="1146"/>
      <c r="M119" s="1146"/>
      <c r="N119" s="1010"/>
    </row>
    <row r="120" spans="1:14" x14ac:dyDescent="0.3">
      <c r="A120" s="1031"/>
      <c r="B120" s="1146"/>
      <c r="C120" s="1146"/>
      <c r="D120" s="1146"/>
      <c r="E120" s="1146"/>
      <c r="F120" s="1146"/>
      <c r="G120" s="730"/>
      <c r="H120" s="743"/>
      <c r="I120" s="1146"/>
      <c r="J120" s="1146"/>
      <c r="K120" s="1146"/>
      <c r="L120" s="1146"/>
      <c r="M120" s="1146"/>
      <c r="N120" s="1010"/>
    </row>
    <row r="121" spans="1:14" x14ac:dyDescent="0.3">
      <c r="A121" s="1031"/>
      <c r="B121" s="1146"/>
      <c r="C121" s="1146"/>
      <c r="D121" s="1146"/>
      <c r="E121" s="1146"/>
      <c r="F121" s="1146"/>
      <c r="G121" s="730"/>
      <c r="H121" s="743"/>
      <c r="I121" s="1146"/>
      <c r="J121" s="1146"/>
      <c r="K121" s="1146"/>
      <c r="L121" s="1146"/>
      <c r="M121" s="1146"/>
      <c r="N121" s="1010"/>
    </row>
    <row r="122" spans="1:14" x14ac:dyDescent="0.3">
      <c r="A122" s="1179"/>
      <c r="B122" s="725"/>
      <c r="C122" s="725"/>
      <c r="D122" s="725"/>
      <c r="E122" s="725"/>
      <c r="F122" s="725"/>
      <c r="G122" s="726"/>
      <c r="H122" s="744"/>
      <c r="I122" s="725"/>
      <c r="J122" s="725"/>
      <c r="K122" s="725"/>
      <c r="L122" s="725"/>
      <c r="M122" s="725"/>
      <c r="N122" s="1180"/>
    </row>
    <row r="123" spans="1:14" x14ac:dyDescent="0.3">
      <c r="A123" s="1181"/>
      <c r="B123" s="1146"/>
      <c r="C123" s="1146"/>
      <c r="D123" s="1146"/>
      <c r="E123" s="1146"/>
      <c r="F123" s="1146"/>
      <c r="G123" s="730"/>
      <c r="H123" s="1099"/>
      <c r="I123" s="1146"/>
      <c r="J123" s="1146"/>
      <c r="K123" s="1146"/>
      <c r="L123" s="1146"/>
      <c r="M123" s="1146"/>
      <c r="N123" s="1010"/>
    </row>
    <row r="124" spans="1:14" x14ac:dyDescent="0.3">
      <c r="A124" s="1182" t="s">
        <v>1613</v>
      </c>
      <c r="B124" s="1146"/>
      <c r="C124" s="1146"/>
      <c r="D124" s="1146"/>
      <c r="E124" s="1146"/>
      <c r="F124" s="1146"/>
      <c r="G124" s="1146"/>
      <c r="H124" s="1146"/>
      <c r="I124" s="1146"/>
      <c r="J124" s="1146"/>
      <c r="K124" s="1146"/>
      <c r="L124" s="1146"/>
      <c r="M124" s="1146"/>
      <c r="N124" s="1183"/>
    </row>
    <row r="125" spans="1:14" ht="14.4" customHeight="1" x14ac:dyDescent="0.3">
      <c r="A125" s="1184" t="s">
        <v>38</v>
      </c>
      <c r="B125" s="1146"/>
      <c r="C125" s="1146"/>
      <c r="D125" s="1146"/>
      <c r="E125" s="1185" t="s">
        <v>1614</v>
      </c>
      <c r="F125" s="1146"/>
      <c r="G125" s="1146"/>
      <c r="H125" s="1146"/>
      <c r="I125" s="1146"/>
      <c r="J125" s="1069" t="s">
        <v>1615</v>
      </c>
      <c r="K125" s="1146"/>
      <c r="L125" s="1146"/>
      <c r="M125" s="1146"/>
      <c r="N125" s="1010"/>
    </row>
    <row r="126" spans="1:14" x14ac:dyDescent="0.3">
      <c r="A126" s="1186" t="s">
        <v>40</v>
      </c>
      <c r="B126" s="1091"/>
      <c r="C126" s="1008"/>
      <c r="D126" s="1008"/>
      <c r="E126" s="1073" t="s">
        <v>40</v>
      </c>
      <c r="F126" s="1091"/>
      <c r="G126" s="1008"/>
      <c r="H126" s="1008"/>
      <c r="I126" s="1008"/>
      <c r="J126" s="1073" t="s">
        <v>40</v>
      </c>
      <c r="K126" s="1086"/>
      <c r="L126" s="1146"/>
      <c r="M126" s="1146"/>
      <c r="N126" s="1010"/>
    </row>
    <row r="127" spans="1:14" x14ac:dyDescent="0.3">
      <c r="A127" s="1020"/>
      <c r="B127" s="507"/>
      <c r="C127" s="507"/>
      <c r="D127" s="507"/>
      <c r="E127" s="507"/>
      <c r="F127" s="507"/>
      <c r="G127" s="507"/>
      <c r="H127" s="507"/>
      <c r="I127" s="507"/>
      <c r="J127" s="507"/>
      <c r="K127" s="1146"/>
      <c r="L127" s="1146"/>
      <c r="M127" s="1146"/>
      <c r="N127" s="1010"/>
    </row>
    <row r="128" spans="1:14" x14ac:dyDescent="0.3">
      <c r="A128" s="1186" t="s">
        <v>41</v>
      </c>
      <c r="B128" s="1091"/>
      <c r="C128" s="1008"/>
      <c r="D128" s="1008"/>
      <c r="E128" s="102" t="s">
        <v>41</v>
      </c>
      <c r="F128" s="1091"/>
      <c r="G128" s="1008"/>
      <c r="H128" s="1008"/>
      <c r="I128" s="1008"/>
      <c r="J128" s="1073" t="s">
        <v>41</v>
      </c>
      <c r="K128" s="1086"/>
      <c r="L128" s="1146"/>
      <c r="M128" s="1146"/>
      <c r="N128" s="1010"/>
    </row>
    <row r="129" spans="1:15" x14ac:dyDescent="0.3">
      <c r="A129" s="1020"/>
      <c r="B129" s="507"/>
      <c r="C129" s="507"/>
      <c r="D129" s="507"/>
      <c r="E129" s="102"/>
      <c r="F129" s="507"/>
      <c r="G129" s="507"/>
      <c r="H129" s="507"/>
      <c r="I129" s="507"/>
      <c r="J129" s="507"/>
      <c r="K129" s="1086"/>
      <c r="L129" s="1146"/>
      <c r="M129" s="1146"/>
      <c r="N129" s="1010"/>
    </row>
    <row r="130" spans="1:15" x14ac:dyDescent="0.3">
      <c r="A130" s="1187" t="s">
        <v>42</v>
      </c>
      <c r="B130" s="1113"/>
      <c r="C130" s="1008"/>
      <c r="D130" s="1008"/>
      <c r="E130" s="1100" t="s">
        <v>42</v>
      </c>
      <c r="F130" s="1113"/>
      <c r="G130" s="1008"/>
      <c r="H130" s="1008"/>
      <c r="I130" s="1008"/>
      <c r="J130" s="1100" t="s">
        <v>42</v>
      </c>
      <c r="K130" s="1078"/>
      <c r="L130" s="1146"/>
      <c r="M130" s="1146"/>
      <c r="N130" s="1010"/>
    </row>
    <row r="131" spans="1:15" x14ac:dyDescent="0.3">
      <c r="A131" s="1020"/>
      <c r="B131" s="507"/>
      <c r="C131" s="507"/>
      <c r="D131" s="507"/>
      <c r="E131" s="507"/>
      <c r="F131" s="507"/>
      <c r="G131" s="507"/>
      <c r="H131" s="507"/>
      <c r="I131" s="507"/>
      <c r="J131" s="507"/>
      <c r="K131" s="507"/>
      <c r="L131" s="507"/>
      <c r="M131" s="507"/>
      <c r="N131" s="1000"/>
    </row>
    <row r="132" spans="1:15" x14ac:dyDescent="0.3">
      <c r="A132" s="233" t="s">
        <v>43</v>
      </c>
      <c r="N132" s="249" t="str">
        <f>M8</f>
        <v>RYR-IM-001</v>
      </c>
      <c r="O132" s="26"/>
    </row>
    <row r="133" spans="1:15" x14ac:dyDescent="0.3">
      <c r="N133" s="250"/>
      <c r="O133" s="27"/>
    </row>
  </sheetData>
  <mergeCells count="221">
    <mergeCell ref="A128:A129"/>
    <mergeCell ref="A46:C46"/>
    <mergeCell ref="A48:N48"/>
    <mergeCell ref="E62:F62"/>
    <mergeCell ref="A51:B51"/>
    <mergeCell ref="A37:C37"/>
    <mergeCell ref="A59:N59"/>
    <mergeCell ref="E23:E24"/>
    <mergeCell ref="J128:J129"/>
    <mergeCell ref="G58:H58"/>
    <mergeCell ref="C54:F54"/>
    <mergeCell ref="K129:N129"/>
    <mergeCell ref="A71:N71"/>
    <mergeCell ref="G69:I69"/>
    <mergeCell ref="J38:N38"/>
    <mergeCell ref="K126:N127"/>
    <mergeCell ref="A125:D125"/>
    <mergeCell ref="A91:G106"/>
    <mergeCell ref="K64:L64"/>
    <mergeCell ref="M64:N64"/>
    <mergeCell ref="I57:J57"/>
    <mergeCell ref="J40:N40"/>
    <mergeCell ref="I54:J54"/>
    <mergeCell ref="M10:N10"/>
    <mergeCell ref="E63:F63"/>
    <mergeCell ref="H107:N122"/>
    <mergeCell ref="G57:H57"/>
    <mergeCell ref="K49:N49"/>
    <mergeCell ref="A15:D15"/>
    <mergeCell ref="A56:B56"/>
    <mergeCell ref="J27:N27"/>
    <mergeCell ref="A43:C43"/>
    <mergeCell ref="I58:J58"/>
    <mergeCell ref="E65:F65"/>
    <mergeCell ref="H91:N106"/>
    <mergeCell ref="J35:N35"/>
    <mergeCell ref="A63:C63"/>
    <mergeCell ref="J20:N20"/>
    <mergeCell ref="J25:N25"/>
    <mergeCell ref="C52:F52"/>
    <mergeCell ref="M8:N8"/>
    <mergeCell ref="A53:B53"/>
    <mergeCell ref="C50:F50"/>
    <mergeCell ref="A60:F60"/>
    <mergeCell ref="C56:F56"/>
    <mergeCell ref="B128:D129"/>
    <mergeCell ref="M62:N62"/>
    <mergeCell ref="K58:N58"/>
    <mergeCell ref="J46:N46"/>
    <mergeCell ref="H23:H24"/>
    <mergeCell ref="H64:J64"/>
    <mergeCell ref="F128:I129"/>
    <mergeCell ref="J39:N39"/>
    <mergeCell ref="L15:N15"/>
    <mergeCell ref="A66:C66"/>
    <mergeCell ref="G23:G24"/>
    <mergeCell ref="E8:K9"/>
    <mergeCell ref="J29:N29"/>
    <mergeCell ref="K53:N53"/>
    <mergeCell ref="E67:F67"/>
    <mergeCell ref="H75:N90"/>
    <mergeCell ref="A21:C21"/>
    <mergeCell ref="A26:C26"/>
    <mergeCell ref="A13:D13"/>
    <mergeCell ref="A64:C64"/>
    <mergeCell ref="I14:K14"/>
    <mergeCell ref="A32:C32"/>
    <mergeCell ref="K63:L63"/>
    <mergeCell ref="A29:C29"/>
    <mergeCell ref="B130:D131"/>
    <mergeCell ref="I56:J56"/>
    <mergeCell ref="A38:C38"/>
    <mergeCell ref="G49:H49"/>
    <mergeCell ref="E14:H14"/>
    <mergeCell ref="A130:A131"/>
    <mergeCell ref="F130:I131"/>
    <mergeCell ref="J130:J131"/>
    <mergeCell ref="A107:G122"/>
    <mergeCell ref="H63:J63"/>
    <mergeCell ref="G51:H51"/>
    <mergeCell ref="I51:J51"/>
    <mergeCell ref="G54:H54"/>
    <mergeCell ref="J43:N43"/>
    <mergeCell ref="K65:L65"/>
    <mergeCell ref="A61:C61"/>
    <mergeCell ref="A72:N72"/>
    <mergeCell ref="E15:H15"/>
    <mergeCell ref="G50:H50"/>
    <mergeCell ref="F22:G22"/>
    <mergeCell ref="J41:N41"/>
    <mergeCell ref="E61:F61"/>
    <mergeCell ref="A30:C30"/>
    <mergeCell ref="G21:I21"/>
    <mergeCell ref="A22:E22"/>
    <mergeCell ref="I23:I24"/>
    <mergeCell ref="D20:F20"/>
    <mergeCell ref="I15:K15"/>
    <mergeCell ref="J47:N47"/>
    <mergeCell ref="C51:F51"/>
    <mergeCell ref="A16:D16"/>
    <mergeCell ref="I52:J52"/>
    <mergeCell ref="A34:C34"/>
    <mergeCell ref="A54:B54"/>
    <mergeCell ref="H22:J22"/>
    <mergeCell ref="E125:I125"/>
    <mergeCell ref="K66:L66"/>
    <mergeCell ref="E130:E131"/>
    <mergeCell ref="M66:N66"/>
    <mergeCell ref="J42:N42"/>
    <mergeCell ref="K52:N52"/>
    <mergeCell ref="M63:N63"/>
    <mergeCell ref="E66:F66"/>
    <mergeCell ref="E126:E127"/>
    <mergeCell ref="M68:N68"/>
    <mergeCell ref="H67:L67"/>
    <mergeCell ref="J44:N44"/>
    <mergeCell ref="H61:J61"/>
    <mergeCell ref="M65:N65"/>
    <mergeCell ref="K51:N51"/>
    <mergeCell ref="H60:N60"/>
    <mergeCell ref="K50:N50"/>
    <mergeCell ref="M67:N67"/>
    <mergeCell ref="E64:F64"/>
    <mergeCell ref="H66:J66"/>
    <mergeCell ref="F126:I127"/>
    <mergeCell ref="A18:N18"/>
    <mergeCell ref="A123:G123"/>
    <mergeCell ref="K54:N54"/>
    <mergeCell ref="A57:B57"/>
    <mergeCell ref="K55:N55"/>
    <mergeCell ref="J32:N32"/>
    <mergeCell ref="E1:N5"/>
    <mergeCell ref="H123:N123"/>
    <mergeCell ref="A52:B52"/>
    <mergeCell ref="K56:N56"/>
    <mergeCell ref="A75:G90"/>
    <mergeCell ref="D23:D24"/>
    <mergeCell ref="D21:F21"/>
    <mergeCell ref="A23:C24"/>
    <mergeCell ref="A25:C25"/>
    <mergeCell ref="L14:N14"/>
    <mergeCell ref="A49:B49"/>
    <mergeCell ref="J26:N26"/>
    <mergeCell ref="A44:C44"/>
    <mergeCell ref="A12:N12"/>
    <mergeCell ref="A31:C31"/>
    <mergeCell ref="A40:C40"/>
    <mergeCell ref="J23:N24"/>
    <mergeCell ref="E16:H16"/>
    <mergeCell ref="G52:H52"/>
    <mergeCell ref="I49:J49"/>
    <mergeCell ref="B126:D127"/>
    <mergeCell ref="A27:C27"/>
    <mergeCell ref="A73:N73"/>
    <mergeCell ref="K57:N57"/>
    <mergeCell ref="M9:N9"/>
    <mergeCell ref="J28:N28"/>
    <mergeCell ref="J37:N37"/>
    <mergeCell ref="C57:F57"/>
    <mergeCell ref="A42:C42"/>
    <mergeCell ref="C53:F53"/>
    <mergeCell ref="A124:N124"/>
    <mergeCell ref="A47:C47"/>
    <mergeCell ref="M11:N11"/>
    <mergeCell ref="J30:N30"/>
    <mergeCell ref="H65:J65"/>
    <mergeCell ref="A62:C62"/>
    <mergeCell ref="G20:I20"/>
    <mergeCell ref="F23:F24"/>
    <mergeCell ref="C58:F58"/>
    <mergeCell ref="A20:C20"/>
    <mergeCell ref="A55:B55"/>
    <mergeCell ref="A28:C28"/>
    <mergeCell ref="K130:N131"/>
    <mergeCell ref="A74:N74"/>
    <mergeCell ref="A50:B50"/>
    <mergeCell ref="H62:J62"/>
    <mergeCell ref="A68:L68"/>
    <mergeCell ref="I55:J55"/>
    <mergeCell ref="A39:C39"/>
    <mergeCell ref="K61:L61"/>
    <mergeCell ref="J31:N31"/>
    <mergeCell ref="C55:F55"/>
    <mergeCell ref="M61:N61"/>
    <mergeCell ref="G55:H55"/>
    <mergeCell ref="K128:N128"/>
    <mergeCell ref="A70:N70"/>
    <mergeCell ref="J34:N34"/>
    <mergeCell ref="A67:D67"/>
    <mergeCell ref="A33:C33"/>
    <mergeCell ref="C49:F49"/>
    <mergeCell ref="A126:A127"/>
    <mergeCell ref="G53:H53"/>
    <mergeCell ref="I53:J53"/>
    <mergeCell ref="J36:N36"/>
    <mergeCell ref="A35:C35"/>
    <mergeCell ref="J45:N45"/>
    <mergeCell ref="L7:N7"/>
    <mergeCell ref="A17:N17"/>
    <mergeCell ref="L16:N16"/>
    <mergeCell ref="J125:N125"/>
    <mergeCell ref="A36:C36"/>
    <mergeCell ref="K22:N22"/>
    <mergeCell ref="J21:N21"/>
    <mergeCell ref="A45:C45"/>
    <mergeCell ref="J126:J127"/>
    <mergeCell ref="A19:N19"/>
    <mergeCell ref="K62:L62"/>
    <mergeCell ref="A65:C65"/>
    <mergeCell ref="A69:F69"/>
    <mergeCell ref="A58:B58"/>
    <mergeCell ref="A1:D11"/>
    <mergeCell ref="J69:L69"/>
    <mergeCell ref="M69:N69"/>
    <mergeCell ref="E10:K10"/>
    <mergeCell ref="I50:J50"/>
    <mergeCell ref="J33:N33"/>
    <mergeCell ref="G56:H56"/>
    <mergeCell ref="A14:D14"/>
    <mergeCell ref="I16:K16"/>
    <mergeCell ref="A41:C41"/>
  </mergeCells>
  <pageMargins left="0.29527559055118108" right="0.29527559055118108" top="0.19685039370078741" bottom="0.19685039370078741" header="0.51181102362204722" footer="0.51181102362204722"/>
  <pageSetup scale="65" fitToHeight="0" orientation="portrait" horizontalDpi="300" verticalDpi="300"/>
  <rowBreaks count="1" manualBreakCount="1">
    <brk id="73" max="1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