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omments1.xml" ContentType="application/vnd.openxmlformats-officedocument.spreadsheetml.comments+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13_ncr:20001_{D0E7D60B-A583-42D0-9723-BEF753503D19}" xr6:coauthVersionLast="47" xr6:coauthVersionMax="47" xr10:uidLastSave="{00000000-0000-0000-0000-000000000000}"/>
  <bookViews>
    <workbookView xWindow="-108" yWindow="-108" windowWidth="23256" windowHeight="12456" tabRatio="500" firstSheet="0" activeTab="0" xr2:uid="{00000000-000D-0000-FFFF-FFFF00000000}"/>
  </bookViews>
  <sheets>
    <sheet name="Apu's" sheetId="1" r:id="rId1"/>
  </sheets>
  <definedNames>
    <definedName name="_xlnm.Print_Area" localSheetId="0">'Apu''s'!$A$1:$N$55</definedName>
  </definedNames>
  <calcPr calcId="191029" iterateDelta="1E-4"/>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46" i="9" l="1"/>
  <c r="F38" i="3"/>
  <c r="F85" i="3"/>
  <c r="B32" i="11"/>
  <c r="D32" i="11" s="1"/>
  <c r="C32" i="11"/>
  <c r="N132" i="10"/>
  <c r="G40" i="10" l="1"/>
  <c r="G41" i="10"/>
  <c r="G42" i="10"/>
  <c r="G43" i="10"/>
  <c r="G44" i="10"/>
  <c r="G45" i="10"/>
  <c r="G46" i="10"/>
  <c r="M33" i="16"/>
  <c r="B26" i="11"/>
  <c r="B21" i="11"/>
  <c r="B18" i="11"/>
  <c r="T145" i="13"/>
  <c r="S145" i="13"/>
  <c r="P145" i="13"/>
  <c r="O145" i="13"/>
  <c r="N145" i="13"/>
  <c r="M145" i="13"/>
  <c r="L145" i="13"/>
  <c r="K145" i="13"/>
  <c r="J145" i="13"/>
  <c r="I145" i="13"/>
  <c r="H145" i="13"/>
  <c r="G145" i="13"/>
  <c r="F145" i="13"/>
  <c r="E145" i="13"/>
  <c r="D145" i="13"/>
  <c r="C145" i="13"/>
  <c r="B145" i="13"/>
  <c r="T144" i="13"/>
  <c r="S144" i="13"/>
  <c r="P144" i="13"/>
  <c r="O144" i="13"/>
  <c r="N144" i="13"/>
  <c r="M144" i="13"/>
  <c r="L144" i="13"/>
  <c r="K144" i="13"/>
  <c r="J144" i="13"/>
  <c r="I144" i="13"/>
  <c r="H144" i="13"/>
  <c r="G144" i="13"/>
  <c r="F144" i="13"/>
  <c r="E144" i="13"/>
  <c r="D144" i="13"/>
  <c r="C144" i="13"/>
  <c r="B144" i="13"/>
  <c r="T143" i="13"/>
  <c r="S143" i="13"/>
  <c r="P143" i="13"/>
  <c r="O143" i="13"/>
  <c r="N143" i="13"/>
  <c r="M143" i="13"/>
  <c r="L143" i="13"/>
  <c r="K143" i="13"/>
  <c r="J143" i="13"/>
  <c r="I143" i="13"/>
  <c r="H143" i="13"/>
  <c r="G143" i="13"/>
  <c r="F143" i="13"/>
  <c r="E143" i="13"/>
  <c r="D143" i="13"/>
  <c r="C143" i="13"/>
  <c r="B143" i="13"/>
  <c r="T142" i="13"/>
  <c r="S142" i="13"/>
  <c r="P142" i="13"/>
  <c r="O142" i="13"/>
  <c r="N142" i="13"/>
  <c r="M142" i="13"/>
  <c r="L142" i="13"/>
  <c r="K142" i="13"/>
  <c r="J142" i="13"/>
  <c r="I142" i="13"/>
  <c r="H142" i="13"/>
  <c r="G142" i="13"/>
  <c r="F142" i="13"/>
  <c r="E142" i="13"/>
  <c r="D142" i="13"/>
  <c r="C142" i="13"/>
  <c r="B142" i="13"/>
  <c r="T141" i="13"/>
  <c r="S141" i="13"/>
  <c r="P141" i="13"/>
  <c r="O141" i="13"/>
  <c r="N141" i="13"/>
  <c r="M141" i="13"/>
  <c r="L141" i="13"/>
  <c r="K141" i="13"/>
  <c r="J141" i="13"/>
  <c r="I141" i="13"/>
  <c r="H141" i="13"/>
  <c r="G141" i="13"/>
  <c r="F141" i="13"/>
  <c r="E141" i="13"/>
  <c r="D141" i="13"/>
  <c r="C141" i="13"/>
  <c r="B141" i="13"/>
  <c r="T140" i="13"/>
  <c r="S140" i="13"/>
  <c r="P140" i="13"/>
  <c r="O140" i="13"/>
  <c r="N140" i="13"/>
  <c r="M140" i="13"/>
  <c r="L140" i="13"/>
  <c r="K140" i="13"/>
  <c r="J140" i="13"/>
  <c r="I140" i="13"/>
  <c r="H140" i="13"/>
  <c r="G140" i="13"/>
  <c r="F140" i="13"/>
  <c r="E140" i="13"/>
  <c r="D140" i="13"/>
  <c r="C140" i="13"/>
  <c r="B140" i="13"/>
  <c r="T139" i="13"/>
  <c r="S139" i="13"/>
  <c r="P139" i="13"/>
  <c r="O139" i="13"/>
  <c r="N139" i="13"/>
  <c r="M139" i="13"/>
  <c r="L139" i="13"/>
  <c r="K139" i="13"/>
  <c r="J139" i="13"/>
  <c r="I139" i="13"/>
  <c r="H139" i="13"/>
  <c r="G139" i="13"/>
  <c r="F139" i="13"/>
  <c r="E139" i="13"/>
  <c r="D139" i="13"/>
  <c r="C139" i="13"/>
  <c r="B139" i="13"/>
  <c r="T138" i="13"/>
  <c r="S138" i="13"/>
  <c r="P138" i="13"/>
  <c r="O138" i="13"/>
  <c r="N138" i="13"/>
  <c r="M138" i="13"/>
  <c r="L138" i="13"/>
  <c r="K138" i="13"/>
  <c r="J138" i="13"/>
  <c r="I138" i="13"/>
  <c r="H138" i="13"/>
  <c r="G138" i="13"/>
  <c r="F138" i="13"/>
  <c r="E138" i="13"/>
  <c r="D138" i="13"/>
  <c r="C138" i="13"/>
  <c r="B138" i="13"/>
  <c r="T137" i="13"/>
  <c r="S137" i="13"/>
  <c r="P137" i="13"/>
  <c r="O137" i="13"/>
  <c r="N137" i="13"/>
  <c r="M137" i="13"/>
  <c r="L137" i="13"/>
  <c r="K137" i="13"/>
  <c r="J137" i="13"/>
  <c r="I137" i="13"/>
  <c r="H137" i="13"/>
  <c r="G137" i="13"/>
  <c r="F137" i="13"/>
  <c r="E137" i="13"/>
  <c r="D137" i="13"/>
  <c r="C137" i="13"/>
  <c r="B137" i="13"/>
  <c r="T136" i="13"/>
  <c r="S136" i="13"/>
  <c r="P136" i="13"/>
  <c r="O136" i="13"/>
  <c r="N136" i="13"/>
  <c r="M136" i="13"/>
  <c r="L136" i="13"/>
  <c r="K136" i="13"/>
  <c r="J136" i="13"/>
  <c r="I136" i="13"/>
  <c r="H136" i="13"/>
  <c r="G136" i="13"/>
  <c r="F136" i="13"/>
  <c r="E136" i="13"/>
  <c r="D136" i="13"/>
  <c r="C136" i="13"/>
  <c r="B136" i="13"/>
  <c r="T135" i="13"/>
  <c r="S135" i="13"/>
  <c r="P135" i="13"/>
  <c r="O135" i="13"/>
  <c r="N135" i="13"/>
  <c r="M135" i="13"/>
  <c r="L135" i="13"/>
  <c r="K135" i="13"/>
  <c r="J135" i="13"/>
  <c r="I135" i="13"/>
  <c r="H135" i="13"/>
  <c r="G135" i="13"/>
  <c r="F135" i="13"/>
  <c r="E135" i="13"/>
  <c r="D135" i="13"/>
  <c r="C135" i="13"/>
  <c r="B135" i="13"/>
  <c r="T134" i="13"/>
  <c r="S134" i="13"/>
  <c r="P134" i="13"/>
  <c r="O134" i="13"/>
  <c r="N134" i="13"/>
  <c r="M134" i="13"/>
  <c r="L134" i="13"/>
  <c r="K134" i="13"/>
  <c r="J134" i="13"/>
  <c r="I134" i="13"/>
  <c r="H134" i="13"/>
  <c r="G134" i="13"/>
  <c r="F134" i="13"/>
  <c r="E134" i="13"/>
  <c r="D134" i="13"/>
  <c r="C134" i="13"/>
  <c r="B134" i="13"/>
  <c r="T133" i="13"/>
  <c r="S133" i="13"/>
  <c r="P133" i="13"/>
  <c r="O133" i="13"/>
  <c r="N133" i="13"/>
  <c r="M133" i="13"/>
  <c r="L133" i="13"/>
  <c r="K133" i="13"/>
  <c r="J133" i="13"/>
  <c r="I133" i="13"/>
  <c r="H133" i="13"/>
  <c r="G133" i="13"/>
  <c r="F133" i="13"/>
  <c r="E133" i="13"/>
  <c r="D133" i="13"/>
  <c r="C133" i="13"/>
  <c r="B133" i="13"/>
  <c r="T132" i="13"/>
  <c r="S132" i="13"/>
  <c r="P132" i="13"/>
  <c r="O132" i="13"/>
  <c r="N132" i="13"/>
  <c r="M132" i="13"/>
  <c r="L132" i="13"/>
  <c r="K132" i="13"/>
  <c r="J132" i="13"/>
  <c r="I132" i="13"/>
  <c r="H132" i="13"/>
  <c r="G132" i="13"/>
  <c r="F132" i="13"/>
  <c r="E132" i="13"/>
  <c r="D132" i="13"/>
  <c r="C132" i="13"/>
  <c r="B132" i="13"/>
  <c r="T131" i="13"/>
  <c r="S131" i="13"/>
  <c r="P131" i="13"/>
  <c r="O131" i="13"/>
  <c r="N131" i="13"/>
  <c r="M131" i="13"/>
  <c r="L131" i="13"/>
  <c r="K131" i="13"/>
  <c r="J131" i="13"/>
  <c r="I131" i="13"/>
  <c r="H131" i="13"/>
  <c r="G131" i="13"/>
  <c r="F131" i="13"/>
  <c r="E131" i="13"/>
  <c r="D131" i="13"/>
  <c r="C131" i="13"/>
  <c r="B131" i="13"/>
  <c r="T130" i="13"/>
  <c r="S130" i="13"/>
  <c r="P130" i="13"/>
  <c r="O130" i="13"/>
  <c r="N130" i="13"/>
  <c r="M130" i="13"/>
  <c r="L130" i="13"/>
  <c r="K130" i="13"/>
  <c r="J130" i="13"/>
  <c r="I130" i="13"/>
  <c r="H130" i="13"/>
  <c r="G130" i="13"/>
  <c r="F130" i="13"/>
  <c r="E130" i="13"/>
  <c r="D130" i="13"/>
  <c r="C130" i="13"/>
  <c r="B130" i="13"/>
  <c r="T129" i="13"/>
  <c r="S129" i="13"/>
  <c r="P129" i="13"/>
  <c r="O129" i="13"/>
  <c r="N129" i="13"/>
  <c r="M129" i="13"/>
  <c r="L129" i="13"/>
  <c r="K129" i="13"/>
  <c r="J129" i="13"/>
  <c r="I129" i="13"/>
  <c r="H129" i="13"/>
  <c r="G129" i="13"/>
  <c r="F129" i="13"/>
  <c r="E129" i="13"/>
  <c r="D129" i="13"/>
  <c r="C129" i="13"/>
  <c r="B129" i="13"/>
  <c r="T128" i="13"/>
  <c r="S128" i="13"/>
  <c r="P128" i="13"/>
  <c r="O128" i="13"/>
  <c r="N128" i="13"/>
  <c r="M128" i="13"/>
  <c r="L128" i="13"/>
  <c r="K128" i="13"/>
  <c r="J128" i="13"/>
  <c r="I128" i="13"/>
  <c r="H128" i="13"/>
  <c r="G128" i="13"/>
  <c r="F128" i="13"/>
  <c r="E128" i="13"/>
  <c r="D128" i="13"/>
  <c r="C128" i="13"/>
  <c r="B128" i="13"/>
  <c r="T127" i="13"/>
  <c r="S127" i="13"/>
  <c r="P127" i="13"/>
  <c r="O127" i="13"/>
  <c r="N127" i="13"/>
  <c r="M127" i="13"/>
  <c r="L127" i="13"/>
  <c r="K127" i="13"/>
  <c r="J127" i="13"/>
  <c r="I127" i="13"/>
  <c r="H127" i="13"/>
  <c r="G127" i="13"/>
  <c r="F127" i="13"/>
  <c r="E127" i="13"/>
  <c r="D127" i="13"/>
  <c r="C127" i="13"/>
  <c r="B127" i="13"/>
  <c r="T126" i="13"/>
  <c r="S126" i="13"/>
  <c r="P126" i="13"/>
  <c r="O126" i="13"/>
  <c r="N126" i="13"/>
  <c r="M126" i="13"/>
  <c r="L126" i="13"/>
  <c r="K126" i="13"/>
  <c r="J126" i="13"/>
  <c r="I126" i="13"/>
  <c r="H126" i="13"/>
  <c r="G126" i="13"/>
  <c r="F126" i="13"/>
  <c r="E126" i="13"/>
  <c r="D126" i="13"/>
  <c r="C126" i="13"/>
  <c r="B126" i="13"/>
  <c r="T125" i="13"/>
  <c r="S125" i="13"/>
  <c r="P125" i="13"/>
  <c r="O125" i="13"/>
  <c r="N125" i="13"/>
  <c r="M125" i="13"/>
  <c r="L125" i="13"/>
  <c r="K125" i="13"/>
  <c r="J125" i="13"/>
  <c r="I125" i="13"/>
  <c r="H125" i="13"/>
  <c r="G125" i="13"/>
  <c r="F125" i="13"/>
  <c r="E125" i="13"/>
  <c r="D125" i="13"/>
  <c r="C125" i="13"/>
  <c r="B125" i="13"/>
  <c r="T124" i="13"/>
  <c r="S124" i="13"/>
  <c r="P124" i="13"/>
  <c r="O124" i="13"/>
  <c r="N124" i="13"/>
  <c r="M124" i="13"/>
  <c r="L124" i="13"/>
  <c r="K124" i="13"/>
  <c r="J124" i="13"/>
  <c r="I124" i="13"/>
  <c r="H124" i="13"/>
  <c r="G124" i="13"/>
  <c r="F124" i="13"/>
  <c r="E124" i="13"/>
  <c r="D124" i="13"/>
  <c r="C124" i="13"/>
  <c r="B124" i="13"/>
  <c r="T123" i="13"/>
  <c r="S123" i="13"/>
  <c r="P123" i="13"/>
  <c r="O123" i="13"/>
  <c r="N123" i="13"/>
  <c r="M123" i="13"/>
  <c r="L123" i="13"/>
  <c r="K123" i="13"/>
  <c r="J123" i="13"/>
  <c r="I123" i="13"/>
  <c r="H123" i="13"/>
  <c r="G123" i="13"/>
  <c r="F123" i="13"/>
  <c r="E123" i="13"/>
  <c r="D123" i="13"/>
  <c r="C123" i="13"/>
  <c r="B123" i="13"/>
  <c r="T122" i="13"/>
  <c r="S122" i="13"/>
  <c r="P122" i="13"/>
  <c r="O122" i="13"/>
  <c r="N122" i="13"/>
  <c r="M122" i="13"/>
  <c r="L122" i="13"/>
  <c r="K122" i="13"/>
  <c r="J122" i="13"/>
  <c r="I122" i="13"/>
  <c r="H122" i="13"/>
  <c r="G122" i="13"/>
  <c r="F122" i="13"/>
  <c r="E122" i="13"/>
  <c r="D122" i="13"/>
  <c r="C122" i="13"/>
  <c r="B122" i="13"/>
  <c r="T121" i="13"/>
  <c r="S121" i="13"/>
  <c r="P121" i="13"/>
  <c r="O121" i="13"/>
  <c r="N121" i="13"/>
  <c r="M121" i="13"/>
  <c r="L121" i="13"/>
  <c r="K121" i="13"/>
  <c r="J121" i="13"/>
  <c r="I121" i="13"/>
  <c r="H121" i="13"/>
  <c r="G121" i="13"/>
  <c r="F121" i="13"/>
  <c r="E121" i="13"/>
  <c r="D121" i="13"/>
  <c r="C121" i="13"/>
  <c r="B121" i="13"/>
  <c r="T120" i="13"/>
  <c r="S120" i="13"/>
  <c r="P120" i="13"/>
  <c r="O120" i="13"/>
  <c r="N120" i="13"/>
  <c r="M120" i="13"/>
  <c r="L120" i="13"/>
  <c r="K120" i="13"/>
  <c r="J120" i="13"/>
  <c r="I120" i="13"/>
  <c r="H120" i="13"/>
  <c r="G120" i="13"/>
  <c r="F120" i="13"/>
  <c r="E120" i="13"/>
  <c r="D120" i="13"/>
  <c r="C120" i="13"/>
  <c r="B120" i="13"/>
  <c r="T119" i="13"/>
  <c r="S119" i="13"/>
  <c r="P119" i="13"/>
  <c r="O119" i="13"/>
  <c r="N119" i="13"/>
  <c r="M119" i="13"/>
  <c r="L119" i="13"/>
  <c r="K119" i="13"/>
  <c r="J119" i="13"/>
  <c r="I119" i="13"/>
  <c r="H119" i="13"/>
  <c r="G119" i="13"/>
  <c r="F119" i="13"/>
  <c r="E119" i="13"/>
  <c r="D119" i="13"/>
  <c r="C119" i="13"/>
  <c r="B119" i="13"/>
  <c r="T118" i="13"/>
  <c r="S118" i="13"/>
  <c r="P118" i="13"/>
  <c r="O118" i="13"/>
  <c r="N118" i="13"/>
  <c r="M118" i="13"/>
  <c r="L118" i="13"/>
  <c r="K118" i="13"/>
  <c r="J118" i="13"/>
  <c r="I118" i="13"/>
  <c r="H118" i="13"/>
  <c r="G118" i="13"/>
  <c r="F118" i="13"/>
  <c r="E118" i="13"/>
  <c r="D118" i="13"/>
  <c r="C118" i="13"/>
  <c r="B118" i="13"/>
  <c r="T117" i="13"/>
  <c r="S117" i="13"/>
  <c r="P117" i="13"/>
  <c r="O117" i="13"/>
  <c r="N117" i="13"/>
  <c r="M117" i="13"/>
  <c r="L117" i="13"/>
  <c r="K117" i="13"/>
  <c r="J117" i="13"/>
  <c r="I117" i="13"/>
  <c r="H117" i="13"/>
  <c r="G117" i="13"/>
  <c r="F117" i="13"/>
  <c r="E117" i="13"/>
  <c r="D117" i="13"/>
  <c r="C117" i="13"/>
  <c r="B117" i="13"/>
  <c r="T116" i="13"/>
  <c r="S116" i="13"/>
  <c r="P116" i="13"/>
  <c r="O116" i="13"/>
  <c r="N116" i="13"/>
  <c r="M116" i="13"/>
  <c r="L116" i="13"/>
  <c r="K116" i="13"/>
  <c r="J116" i="13"/>
  <c r="I116" i="13"/>
  <c r="H116" i="13"/>
  <c r="G116" i="13"/>
  <c r="F116" i="13"/>
  <c r="E116" i="13"/>
  <c r="D116" i="13"/>
  <c r="C116" i="13"/>
  <c r="B116" i="13"/>
  <c r="T115" i="13"/>
  <c r="S115" i="13"/>
  <c r="P115" i="13"/>
  <c r="O115" i="13"/>
  <c r="N115" i="13"/>
  <c r="M115" i="13"/>
  <c r="L115" i="13"/>
  <c r="K115" i="13"/>
  <c r="J115" i="13"/>
  <c r="I115" i="13"/>
  <c r="H115" i="13"/>
  <c r="G115" i="13"/>
  <c r="F115" i="13"/>
  <c r="E115" i="13"/>
  <c r="D115" i="13"/>
  <c r="C115" i="13"/>
  <c r="B115" i="13"/>
  <c r="T114" i="13"/>
  <c r="S114" i="13"/>
  <c r="P114" i="13"/>
  <c r="O114" i="13"/>
  <c r="N114" i="13"/>
  <c r="M114" i="13"/>
  <c r="L114" i="13"/>
  <c r="K114" i="13"/>
  <c r="J114" i="13"/>
  <c r="I114" i="13"/>
  <c r="H114" i="13"/>
  <c r="G114" i="13"/>
  <c r="F114" i="13"/>
  <c r="E114" i="13"/>
  <c r="D114" i="13"/>
  <c r="C114" i="13"/>
  <c r="B114" i="13"/>
  <c r="T113" i="13"/>
  <c r="S113" i="13"/>
  <c r="P113" i="13"/>
  <c r="O113" i="13"/>
  <c r="N113" i="13"/>
  <c r="M113" i="13"/>
  <c r="L113" i="13"/>
  <c r="K113" i="13"/>
  <c r="J113" i="13"/>
  <c r="I113" i="13"/>
  <c r="H113" i="13"/>
  <c r="G113" i="13"/>
  <c r="F113" i="13"/>
  <c r="E113" i="13"/>
  <c r="D113" i="13"/>
  <c r="C113" i="13"/>
  <c r="B113" i="13"/>
  <c r="T112" i="13"/>
  <c r="S112" i="13"/>
  <c r="P112" i="13"/>
  <c r="O112" i="13"/>
  <c r="N112" i="13"/>
  <c r="M112" i="13"/>
  <c r="L112" i="13"/>
  <c r="K112" i="13"/>
  <c r="J112" i="13"/>
  <c r="I112" i="13"/>
  <c r="H112" i="13"/>
  <c r="G112" i="13"/>
  <c r="F112" i="13"/>
  <c r="E112" i="13"/>
  <c r="D112" i="13"/>
  <c r="C112" i="13"/>
  <c r="B112" i="13"/>
  <c r="T111" i="13"/>
  <c r="S111" i="13"/>
  <c r="P111" i="13"/>
  <c r="O111" i="13"/>
  <c r="N111" i="13"/>
  <c r="M111" i="13"/>
  <c r="L111" i="13"/>
  <c r="K111" i="13"/>
  <c r="J111" i="13"/>
  <c r="I111" i="13"/>
  <c r="H111" i="13"/>
  <c r="G111" i="13"/>
  <c r="F111" i="13"/>
  <c r="E111" i="13"/>
  <c r="D111" i="13"/>
  <c r="C111" i="13"/>
  <c r="B111" i="13"/>
  <c r="T110" i="13"/>
  <c r="S110" i="13"/>
  <c r="P110" i="13"/>
  <c r="O110" i="13"/>
  <c r="N110" i="13"/>
  <c r="M110" i="13"/>
  <c r="L110" i="13"/>
  <c r="K110" i="13"/>
  <c r="J110" i="13"/>
  <c r="I110" i="13"/>
  <c r="H110" i="13"/>
  <c r="G110" i="13"/>
  <c r="F110" i="13"/>
  <c r="E110" i="13"/>
  <c r="D110" i="13"/>
  <c r="C110" i="13"/>
  <c r="B110" i="13"/>
  <c r="T109" i="13"/>
  <c r="S109" i="13"/>
  <c r="P109" i="13"/>
  <c r="O109" i="13"/>
  <c r="N109" i="13"/>
  <c r="M109" i="13"/>
  <c r="L109" i="13"/>
  <c r="K109" i="13"/>
  <c r="J109" i="13"/>
  <c r="I109" i="13"/>
  <c r="H109" i="13"/>
  <c r="G109" i="13"/>
  <c r="F109" i="13"/>
  <c r="E109" i="13"/>
  <c r="D109" i="13"/>
  <c r="C109" i="13"/>
  <c r="B109" i="13"/>
  <c r="T108" i="13"/>
  <c r="S108" i="13"/>
  <c r="P108" i="13"/>
  <c r="O108" i="13"/>
  <c r="N108" i="13"/>
  <c r="M108" i="13"/>
  <c r="L108" i="13"/>
  <c r="K108" i="13"/>
  <c r="J108" i="13"/>
  <c r="I108" i="13"/>
  <c r="H108" i="13"/>
  <c r="G108" i="13"/>
  <c r="F108" i="13"/>
  <c r="E108" i="13"/>
  <c r="D108" i="13"/>
  <c r="C108" i="13"/>
  <c r="B108" i="13"/>
  <c r="T107" i="13"/>
  <c r="S107" i="13"/>
  <c r="P107" i="13"/>
  <c r="O107" i="13"/>
  <c r="N107" i="13"/>
  <c r="M107" i="13"/>
  <c r="L107" i="13"/>
  <c r="K107" i="13"/>
  <c r="J107" i="13"/>
  <c r="I107" i="13"/>
  <c r="H107" i="13"/>
  <c r="G107" i="13"/>
  <c r="F107" i="13"/>
  <c r="E107" i="13"/>
  <c r="D107" i="13"/>
  <c r="C107" i="13"/>
  <c r="B107" i="13"/>
  <c r="T106" i="13"/>
  <c r="S106" i="13"/>
  <c r="P106" i="13"/>
  <c r="O106" i="13"/>
  <c r="N106" i="13"/>
  <c r="M106" i="13"/>
  <c r="L106" i="13"/>
  <c r="K106" i="13"/>
  <c r="J106" i="13"/>
  <c r="I106" i="13"/>
  <c r="H106" i="13"/>
  <c r="G106" i="13"/>
  <c r="F106" i="13"/>
  <c r="E106" i="13"/>
  <c r="D106" i="13"/>
  <c r="C106" i="13"/>
  <c r="B106" i="13"/>
  <c r="T105" i="13"/>
  <c r="S105" i="13"/>
  <c r="P105" i="13"/>
  <c r="O105" i="13"/>
  <c r="N105" i="13"/>
  <c r="M105" i="13"/>
  <c r="L105" i="13"/>
  <c r="K105" i="13"/>
  <c r="J105" i="13"/>
  <c r="I105" i="13"/>
  <c r="H105" i="13"/>
  <c r="G105" i="13"/>
  <c r="F105" i="13"/>
  <c r="E105" i="13"/>
  <c r="D105" i="13"/>
  <c r="C105" i="13"/>
  <c r="B105" i="13"/>
  <c r="T104" i="13"/>
  <c r="S104" i="13"/>
  <c r="P104" i="13"/>
  <c r="O104" i="13"/>
  <c r="N104" i="13"/>
  <c r="M104" i="13"/>
  <c r="L104" i="13"/>
  <c r="K104" i="13"/>
  <c r="J104" i="13"/>
  <c r="I104" i="13"/>
  <c r="H104" i="13"/>
  <c r="G104" i="13"/>
  <c r="F104" i="13"/>
  <c r="E104" i="13"/>
  <c r="D104" i="13"/>
  <c r="C104" i="13"/>
  <c r="B104" i="13"/>
  <c r="T103" i="13"/>
  <c r="S103" i="13"/>
  <c r="P103" i="13"/>
  <c r="O103" i="13"/>
  <c r="N103" i="13"/>
  <c r="M103" i="13"/>
  <c r="L103" i="13"/>
  <c r="K103" i="13"/>
  <c r="J103" i="13"/>
  <c r="I103" i="13"/>
  <c r="H103" i="13"/>
  <c r="G103" i="13"/>
  <c r="F103" i="13"/>
  <c r="E103" i="13"/>
  <c r="D103" i="13"/>
  <c r="C103" i="13"/>
  <c r="B103" i="13"/>
  <c r="T102" i="13"/>
  <c r="S102" i="13"/>
  <c r="P102" i="13"/>
  <c r="O102" i="13"/>
  <c r="N102" i="13"/>
  <c r="M102" i="13"/>
  <c r="L102" i="13"/>
  <c r="K102" i="13"/>
  <c r="J102" i="13"/>
  <c r="I102" i="13"/>
  <c r="H102" i="13"/>
  <c r="G102" i="13"/>
  <c r="F102" i="13"/>
  <c r="E102" i="13"/>
  <c r="D102" i="13"/>
  <c r="C102" i="13"/>
  <c r="B102" i="13"/>
  <c r="T101" i="13"/>
  <c r="S101" i="13"/>
  <c r="P101" i="13"/>
  <c r="O101" i="13"/>
  <c r="N101" i="13"/>
  <c r="M101" i="13"/>
  <c r="L101" i="13"/>
  <c r="K101" i="13"/>
  <c r="J101" i="13"/>
  <c r="I101" i="13"/>
  <c r="H101" i="13"/>
  <c r="G101" i="13"/>
  <c r="F101" i="13"/>
  <c r="E101" i="13"/>
  <c r="D101" i="13"/>
  <c r="C101" i="13"/>
  <c r="B101" i="13"/>
  <c r="T100" i="13"/>
  <c r="S100" i="13"/>
  <c r="P100" i="13"/>
  <c r="O100" i="13"/>
  <c r="N100" i="13"/>
  <c r="M100" i="13"/>
  <c r="L100" i="13"/>
  <c r="K100" i="13"/>
  <c r="J100" i="13"/>
  <c r="I100" i="13"/>
  <c r="H100" i="13"/>
  <c r="G100" i="13"/>
  <c r="F100" i="13"/>
  <c r="E100" i="13"/>
  <c r="D100" i="13"/>
  <c r="C100" i="13"/>
  <c r="B100" i="13"/>
  <c r="T99" i="13"/>
  <c r="S99" i="13"/>
  <c r="P99" i="13"/>
  <c r="O99" i="13"/>
  <c r="N99" i="13"/>
  <c r="M99" i="13"/>
  <c r="L99" i="13"/>
  <c r="K99" i="13"/>
  <c r="J99" i="13"/>
  <c r="I99" i="13"/>
  <c r="H99" i="13"/>
  <c r="G99" i="13"/>
  <c r="F99" i="13"/>
  <c r="E99" i="13"/>
  <c r="D99" i="13"/>
  <c r="C99" i="13"/>
  <c r="B99" i="13"/>
  <c r="T98" i="13"/>
  <c r="S98" i="13"/>
  <c r="P98" i="13"/>
  <c r="O98" i="13"/>
  <c r="N98" i="13"/>
  <c r="M98" i="13"/>
  <c r="L98" i="13"/>
  <c r="K98" i="13"/>
  <c r="J98" i="13"/>
  <c r="I98" i="13"/>
  <c r="H98" i="13"/>
  <c r="G98" i="13"/>
  <c r="F98" i="13"/>
  <c r="E98" i="13"/>
  <c r="D98" i="13"/>
  <c r="C98" i="13"/>
  <c r="B98" i="13"/>
  <c r="T97" i="13"/>
  <c r="S97" i="13"/>
  <c r="P97" i="13"/>
  <c r="O97" i="13"/>
  <c r="N97" i="13"/>
  <c r="M97" i="13"/>
  <c r="L97" i="13"/>
  <c r="K97" i="13"/>
  <c r="J97" i="13"/>
  <c r="I97" i="13"/>
  <c r="H97" i="13"/>
  <c r="G97" i="13"/>
  <c r="F97" i="13"/>
  <c r="E97" i="13"/>
  <c r="D97" i="13"/>
  <c r="C97" i="13"/>
  <c r="B97" i="13"/>
  <c r="T96" i="13"/>
  <c r="S96" i="13"/>
  <c r="P96" i="13"/>
  <c r="O96" i="13"/>
  <c r="N96" i="13"/>
  <c r="M96" i="13"/>
  <c r="L96" i="13"/>
  <c r="K96" i="13"/>
  <c r="J96" i="13"/>
  <c r="I96" i="13"/>
  <c r="H96" i="13"/>
  <c r="G96" i="13"/>
  <c r="F96" i="13"/>
  <c r="E96" i="13"/>
  <c r="D96" i="13"/>
  <c r="C96" i="13"/>
  <c r="B96" i="13"/>
  <c r="T95" i="13"/>
  <c r="S95" i="13"/>
  <c r="P95" i="13"/>
  <c r="O95" i="13"/>
  <c r="N95" i="13"/>
  <c r="M95" i="13"/>
  <c r="L95" i="13"/>
  <c r="K95" i="13"/>
  <c r="J95" i="13"/>
  <c r="I95" i="13"/>
  <c r="H95" i="13"/>
  <c r="G95" i="13"/>
  <c r="F95" i="13"/>
  <c r="E95" i="13"/>
  <c r="D95" i="13"/>
  <c r="C95" i="13"/>
  <c r="B95" i="13"/>
  <c r="T94" i="13"/>
  <c r="S94" i="13"/>
  <c r="P94" i="13"/>
  <c r="O94" i="13"/>
  <c r="N94" i="13"/>
  <c r="M94" i="13"/>
  <c r="L94" i="13"/>
  <c r="K94" i="13"/>
  <c r="J94" i="13"/>
  <c r="I94" i="13"/>
  <c r="H94" i="13"/>
  <c r="G94" i="13"/>
  <c r="F94" i="13"/>
  <c r="E94" i="13"/>
  <c r="D94" i="13"/>
  <c r="C94" i="13"/>
  <c r="B94" i="13"/>
  <c r="T93" i="13"/>
  <c r="S93" i="13"/>
  <c r="P93" i="13"/>
  <c r="O93" i="13"/>
  <c r="N93" i="13"/>
  <c r="M93" i="13"/>
  <c r="L93" i="13"/>
  <c r="K93" i="13"/>
  <c r="J93" i="13"/>
  <c r="I93" i="13"/>
  <c r="H93" i="13"/>
  <c r="G93" i="13"/>
  <c r="F93" i="13"/>
  <c r="E93" i="13"/>
  <c r="D93" i="13"/>
  <c r="C93" i="13"/>
  <c r="B93" i="13"/>
  <c r="T92" i="13"/>
  <c r="S92" i="13"/>
  <c r="P92" i="13"/>
  <c r="O92" i="13"/>
  <c r="N92" i="13"/>
  <c r="M92" i="13"/>
  <c r="L92" i="13"/>
  <c r="K92" i="13"/>
  <c r="J92" i="13"/>
  <c r="I92" i="13"/>
  <c r="H92" i="13"/>
  <c r="G92" i="13"/>
  <c r="F92" i="13"/>
  <c r="E92" i="13"/>
  <c r="D92" i="13"/>
  <c r="C92" i="13"/>
  <c r="B92" i="13"/>
  <c r="T91" i="13"/>
  <c r="S91" i="13"/>
  <c r="P91" i="13"/>
  <c r="O91" i="13"/>
  <c r="N91" i="13"/>
  <c r="M91" i="13"/>
  <c r="L91" i="13"/>
  <c r="K91" i="13"/>
  <c r="J91" i="13"/>
  <c r="I91" i="13"/>
  <c r="H91" i="13"/>
  <c r="G91" i="13"/>
  <c r="F91" i="13"/>
  <c r="E91" i="13"/>
  <c r="D91" i="13"/>
  <c r="C91" i="13"/>
  <c r="B91" i="13"/>
  <c r="T90" i="13"/>
  <c r="S90" i="13"/>
  <c r="P90" i="13"/>
  <c r="O90" i="13"/>
  <c r="N90" i="13"/>
  <c r="M90" i="13"/>
  <c r="L90" i="13"/>
  <c r="K90" i="13"/>
  <c r="J90" i="13"/>
  <c r="I90" i="13"/>
  <c r="H90" i="13"/>
  <c r="G90" i="13"/>
  <c r="F90" i="13"/>
  <c r="E90" i="13"/>
  <c r="D90" i="13"/>
  <c r="C90" i="13"/>
  <c r="B90" i="13"/>
  <c r="T89" i="13"/>
  <c r="S89" i="13"/>
  <c r="P89" i="13"/>
  <c r="O89" i="13"/>
  <c r="N89" i="13"/>
  <c r="M89" i="13"/>
  <c r="L89" i="13"/>
  <c r="K89" i="13"/>
  <c r="J89" i="13"/>
  <c r="I89" i="13"/>
  <c r="H89" i="13"/>
  <c r="G89" i="13"/>
  <c r="F89" i="13"/>
  <c r="E89" i="13"/>
  <c r="D89" i="13"/>
  <c r="C89" i="13"/>
  <c r="B89" i="13"/>
  <c r="T88" i="13"/>
  <c r="S88" i="13"/>
  <c r="P88" i="13"/>
  <c r="O88" i="13"/>
  <c r="N88" i="13"/>
  <c r="M88" i="13"/>
  <c r="L88" i="13"/>
  <c r="K88" i="13"/>
  <c r="J88" i="13"/>
  <c r="I88" i="13"/>
  <c r="H88" i="13"/>
  <c r="G88" i="13"/>
  <c r="F88" i="13"/>
  <c r="E88" i="13"/>
  <c r="D88" i="13"/>
  <c r="C88" i="13"/>
  <c r="B88" i="13"/>
  <c r="T87" i="13"/>
  <c r="S87" i="13"/>
  <c r="P87" i="13"/>
  <c r="O87" i="13"/>
  <c r="N87" i="13"/>
  <c r="M87" i="13"/>
  <c r="L87" i="13"/>
  <c r="K87" i="13"/>
  <c r="J87" i="13"/>
  <c r="I87" i="13"/>
  <c r="H87" i="13"/>
  <c r="G87" i="13"/>
  <c r="F87" i="13"/>
  <c r="E87" i="13"/>
  <c r="D87" i="13"/>
  <c r="C87" i="13"/>
  <c r="B87" i="13"/>
  <c r="T86" i="13"/>
  <c r="S86" i="13"/>
  <c r="P86" i="13"/>
  <c r="O86" i="13"/>
  <c r="N86" i="13"/>
  <c r="M86" i="13"/>
  <c r="L86" i="13"/>
  <c r="K86" i="13"/>
  <c r="J86" i="13"/>
  <c r="I86" i="13"/>
  <c r="H86" i="13"/>
  <c r="G86" i="13"/>
  <c r="F86" i="13"/>
  <c r="E86" i="13"/>
  <c r="D86" i="13"/>
  <c r="C86" i="13"/>
  <c r="B86" i="13"/>
  <c r="T85" i="13"/>
  <c r="S85" i="13"/>
  <c r="P85" i="13"/>
  <c r="O85" i="13"/>
  <c r="N85" i="13"/>
  <c r="M85" i="13"/>
  <c r="L85" i="13"/>
  <c r="K85" i="13"/>
  <c r="J85" i="13"/>
  <c r="I85" i="13"/>
  <c r="H85" i="13"/>
  <c r="G85" i="13"/>
  <c r="F85" i="13"/>
  <c r="E85" i="13"/>
  <c r="D85" i="13"/>
  <c r="C85" i="13"/>
  <c r="B85" i="13"/>
  <c r="T84" i="13"/>
  <c r="S84" i="13"/>
  <c r="P84" i="13"/>
  <c r="O84" i="13"/>
  <c r="N84" i="13"/>
  <c r="M84" i="13"/>
  <c r="L84" i="13"/>
  <c r="K84" i="13"/>
  <c r="J84" i="13"/>
  <c r="I84" i="13"/>
  <c r="H84" i="13"/>
  <c r="G84" i="13"/>
  <c r="F84" i="13"/>
  <c r="E84" i="13"/>
  <c r="D84" i="13"/>
  <c r="C84" i="13"/>
  <c r="B84" i="13"/>
  <c r="T83" i="13"/>
  <c r="S83" i="13"/>
  <c r="P83" i="13"/>
  <c r="O83" i="13"/>
  <c r="N83" i="13"/>
  <c r="M83" i="13"/>
  <c r="L83" i="13"/>
  <c r="K83" i="13"/>
  <c r="J83" i="13"/>
  <c r="I83" i="13"/>
  <c r="H83" i="13"/>
  <c r="G83" i="13"/>
  <c r="F83" i="13"/>
  <c r="E83" i="13"/>
  <c r="D83" i="13"/>
  <c r="C83" i="13"/>
  <c r="B83" i="13"/>
  <c r="T82" i="13"/>
  <c r="S82" i="13"/>
  <c r="P82" i="13"/>
  <c r="O82" i="13"/>
  <c r="N82" i="13"/>
  <c r="M82" i="13"/>
  <c r="L82" i="13"/>
  <c r="K82" i="13"/>
  <c r="J82" i="13"/>
  <c r="I82" i="13"/>
  <c r="H82" i="13"/>
  <c r="G82" i="13"/>
  <c r="F82" i="13"/>
  <c r="E82" i="13"/>
  <c r="D82" i="13"/>
  <c r="C82" i="13"/>
  <c r="B82" i="13"/>
  <c r="T81" i="13"/>
  <c r="S81" i="13"/>
  <c r="P81" i="13"/>
  <c r="O81" i="13"/>
  <c r="N81" i="13"/>
  <c r="M81" i="13"/>
  <c r="L81" i="13"/>
  <c r="K81" i="13"/>
  <c r="J81" i="13"/>
  <c r="I81" i="13"/>
  <c r="H81" i="13"/>
  <c r="G81" i="13"/>
  <c r="F81" i="13"/>
  <c r="E81" i="13"/>
  <c r="D81" i="13"/>
  <c r="C81" i="13"/>
  <c r="B81" i="13"/>
  <c r="T80" i="13"/>
  <c r="S80" i="13"/>
  <c r="P80" i="13"/>
  <c r="O80" i="13"/>
  <c r="N80" i="13"/>
  <c r="M80" i="13"/>
  <c r="L80" i="13"/>
  <c r="K80" i="13"/>
  <c r="J80" i="13"/>
  <c r="I80" i="13"/>
  <c r="H80" i="13"/>
  <c r="G80" i="13"/>
  <c r="F80" i="13"/>
  <c r="E80" i="13"/>
  <c r="D80" i="13"/>
  <c r="C80" i="13"/>
  <c r="B80" i="13"/>
  <c r="T79" i="13"/>
  <c r="S79" i="13"/>
  <c r="P79" i="13"/>
  <c r="O79" i="13"/>
  <c r="N79" i="13"/>
  <c r="M79" i="13"/>
  <c r="L79" i="13"/>
  <c r="K79" i="13"/>
  <c r="J79" i="13"/>
  <c r="I79" i="13"/>
  <c r="H79" i="13"/>
  <c r="G79" i="13"/>
  <c r="F79" i="13"/>
  <c r="E79" i="13"/>
  <c r="D79" i="13"/>
  <c r="C79" i="13"/>
  <c r="B79" i="13"/>
  <c r="T78" i="13"/>
  <c r="S78" i="13"/>
  <c r="P78" i="13"/>
  <c r="O78" i="13"/>
  <c r="N78" i="13"/>
  <c r="M78" i="13"/>
  <c r="L78" i="13"/>
  <c r="K78" i="13"/>
  <c r="J78" i="13"/>
  <c r="I78" i="13"/>
  <c r="H78" i="13"/>
  <c r="G78" i="13"/>
  <c r="F78" i="13"/>
  <c r="E78" i="13"/>
  <c r="D78" i="13"/>
  <c r="C78" i="13"/>
  <c r="B78" i="13"/>
  <c r="T77" i="13"/>
  <c r="S77" i="13"/>
  <c r="P77" i="13"/>
  <c r="O77" i="13"/>
  <c r="N77" i="13"/>
  <c r="M77" i="13"/>
  <c r="L77" i="13"/>
  <c r="K77" i="13"/>
  <c r="J77" i="13"/>
  <c r="I77" i="13"/>
  <c r="H77" i="13"/>
  <c r="G77" i="13"/>
  <c r="F77" i="13"/>
  <c r="E77" i="13"/>
  <c r="D77" i="13"/>
  <c r="C77" i="13"/>
  <c r="B77" i="13"/>
  <c r="T76" i="13"/>
  <c r="S76" i="13"/>
  <c r="P76" i="13"/>
  <c r="O76" i="13"/>
  <c r="N76" i="13"/>
  <c r="M76" i="13"/>
  <c r="L76" i="13"/>
  <c r="K76" i="13"/>
  <c r="J76" i="13"/>
  <c r="I76" i="13"/>
  <c r="H76" i="13"/>
  <c r="G76" i="13"/>
  <c r="F76" i="13"/>
  <c r="E76" i="13"/>
  <c r="D76" i="13"/>
  <c r="C76" i="13"/>
  <c r="B76" i="13"/>
  <c r="T75" i="13"/>
  <c r="S75" i="13"/>
  <c r="P75" i="13"/>
  <c r="O75" i="13"/>
  <c r="N75" i="13"/>
  <c r="M75" i="13"/>
  <c r="L75" i="13"/>
  <c r="K75" i="13"/>
  <c r="J75" i="13"/>
  <c r="I75" i="13"/>
  <c r="H75" i="13"/>
  <c r="G75" i="13"/>
  <c r="F75" i="13"/>
  <c r="E75" i="13"/>
  <c r="D75" i="13"/>
  <c r="C75" i="13"/>
  <c r="B75" i="13"/>
  <c r="T74" i="13"/>
  <c r="S74" i="13"/>
  <c r="P74" i="13"/>
  <c r="O74" i="13"/>
  <c r="N74" i="13"/>
  <c r="M74" i="13"/>
  <c r="L74" i="13"/>
  <c r="K74" i="13"/>
  <c r="J74" i="13"/>
  <c r="I74" i="13"/>
  <c r="H74" i="13"/>
  <c r="G74" i="13"/>
  <c r="F74" i="13"/>
  <c r="E74" i="13"/>
  <c r="D74" i="13"/>
  <c r="C74" i="13"/>
  <c r="B74" i="13"/>
  <c r="T73" i="13"/>
  <c r="S73" i="13"/>
  <c r="P73" i="13"/>
  <c r="O73" i="13"/>
  <c r="N73" i="13"/>
  <c r="M73" i="13"/>
  <c r="L73" i="13"/>
  <c r="K73" i="13"/>
  <c r="J73" i="13"/>
  <c r="I73" i="13"/>
  <c r="H73" i="13"/>
  <c r="G73" i="13"/>
  <c r="F73" i="13"/>
  <c r="E73" i="13"/>
  <c r="D73" i="13"/>
  <c r="C73" i="13"/>
  <c r="B73" i="13"/>
  <c r="T72" i="13"/>
  <c r="S72" i="13"/>
  <c r="P72" i="13"/>
  <c r="O72" i="13"/>
  <c r="N72" i="13"/>
  <c r="M72" i="13"/>
  <c r="L72" i="13"/>
  <c r="K72" i="13"/>
  <c r="J72" i="13"/>
  <c r="I72" i="13"/>
  <c r="H72" i="13"/>
  <c r="G72" i="13"/>
  <c r="F72" i="13"/>
  <c r="E72" i="13"/>
  <c r="D72" i="13"/>
  <c r="C72" i="13"/>
  <c r="B72" i="13"/>
  <c r="T71" i="13"/>
  <c r="S71" i="13"/>
  <c r="P71" i="13"/>
  <c r="O71" i="13"/>
  <c r="N71" i="13"/>
  <c r="M71" i="13"/>
  <c r="L71" i="13"/>
  <c r="K71" i="13"/>
  <c r="J71" i="13"/>
  <c r="I71" i="13"/>
  <c r="H71" i="13"/>
  <c r="G71" i="13"/>
  <c r="F71" i="13"/>
  <c r="E71" i="13"/>
  <c r="D71" i="13"/>
  <c r="C71" i="13"/>
  <c r="B71" i="13"/>
  <c r="T70" i="13"/>
  <c r="S70" i="13"/>
  <c r="P70" i="13"/>
  <c r="O70" i="13"/>
  <c r="N70" i="13"/>
  <c r="M70" i="13"/>
  <c r="L70" i="13"/>
  <c r="K70" i="13"/>
  <c r="J70" i="13"/>
  <c r="I70" i="13"/>
  <c r="H70" i="13"/>
  <c r="G70" i="13"/>
  <c r="F70" i="13"/>
  <c r="E70" i="13"/>
  <c r="D70" i="13"/>
  <c r="C70" i="13"/>
  <c r="B70" i="13"/>
  <c r="T69" i="13"/>
  <c r="S69" i="13"/>
  <c r="P69" i="13"/>
  <c r="O69" i="13"/>
  <c r="N69" i="13"/>
  <c r="M69" i="13"/>
  <c r="L69" i="13"/>
  <c r="K69" i="13"/>
  <c r="J69" i="13"/>
  <c r="I69" i="13"/>
  <c r="H69" i="13"/>
  <c r="G69" i="13"/>
  <c r="F69" i="13"/>
  <c r="E69" i="13"/>
  <c r="D69" i="13"/>
  <c r="C69" i="13"/>
  <c r="B69" i="13"/>
  <c r="T68" i="13"/>
  <c r="S68" i="13"/>
  <c r="P68" i="13"/>
  <c r="O68" i="13"/>
  <c r="N68" i="13"/>
  <c r="M68" i="13"/>
  <c r="L68" i="13"/>
  <c r="K68" i="13"/>
  <c r="J68" i="13"/>
  <c r="I68" i="13"/>
  <c r="H68" i="13"/>
  <c r="G68" i="13"/>
  <c r="F68" i="13"/>
  <c r="E68" i="13"/>
  <c r="D68" i="13"/>
  <c r="C68" i="13"/>
  <c r="B68" i="13"/>
  <c r="T67" i="13"/>
  <c r="S67" i="13"/>
  <c r="P67" i="13"/>
  <c r="O67" i="13"/>
  <c r="N67" i="13"/>
  <c r="M67" i="13"/>
  <c r="L67" i="13"/>
  <c r="K67" i="13"/>
  <c r="J67" i="13"/>
  <c r="I67" i="13"/>
  <c r="H67" i="13"/>
  <c r="G67" i="13"/>
  <c r="F67" i="13"/>
  <c r="E67" i="13"/>
  <c r="D67" i="13"/>
  <c r="C67" i="13"/>
  <c r="B67" i="13"/>
  <c r="T66" i="13"/>
  <c r="S66" i="13"/>
  <c r="P66" i="13"/>
  <c r="O66" i="13"/>
  <c r="N66" i="13"/>
  <c r="M66" i="13"/>
  <c r="L66" i="13"/>
  <c r="K66" i="13"/>
  <c r="J66" i="13"/>
  <c r="I66" i="13"/>
  <c r="H66" i="13"/>
  <c r="G66" i="13"/>
  <c r="F66" i="13"/>
  <c r="E66" i="13"/>
  <c r="D66" i="13"/>
  <c r="C66" i="13"/>
  <c r="B66" i="13"/>
  <c r="T65" i="13"/>
  <c r="S65" i="13"/>
  <c r="P65" i="13"/>
  <c r="O65" i="13"/>
  <c r="N65" i="13"/>
  <c r="M65" i="13"/>
  <c r="L65" i="13"/>
  <c r="K65" i="13"/>
  <c r="J65" i="13"/>
  <c r="I65" i="13"/>
  <c r="H65" i="13"/>
  <c r="G65" i="13"/>
  <c r="F65" i="13"/>
  <c r="E65" i="13"/>
  <c r="D65" i="13"/>
  <c r="C65" i="13"/>
  <c r="B65" i="13"/>
  <c r="T64" i="13"/>
  <c r="S64" i="13"/>
  <c r="P64" i="13"/>
  <c r="O64" i="13"/>
  <c r="N64" i="13"/>
  <c r="M64" i="13"/>
  <c r="L64" i="13"/>
  <c r="K64" i="13"/>
  <c r="J64" i="13"/>
  <c r="I64" i="13"/>
  <c r="H64" i="13"/>
  <c r="G64" i="13"/>
  <c r="F64" i="13"/>
  <c r="E64" i="13"/>
  <c r="D64" i="13"/>
  <c r="C64" i="13"/>
  <c r="B64" i="13"/>
  <c r="T63" i="13"/>
  <c r="S63" i="13"/>
  <c r="P63" i="13"/>
  <c r="O63" i="13"/>
  <c r="N63" i="13"/>
  <c r="M63" i="13"/>
  <c r="L63" i="13"/>
  <c r="K63" i="13"/>
  <c r="J63" i="13"/>
  <c r="I63" i="13"/>
  <c r="H63" i="13"/>
  <c r="G63" i="13"/>
  <c r="F63" i="13"/>
  <c r="E63" i="13"/>
  <c r="D63" i="13"/>
  <c r="C63" i="13"/>
  <c r="B63" i="13"/>
  <c r="T62" i="13"/>
  <c r="S62" i="13"/>
  <c r="P62" i="13"/>
  <c r="O62" i="13"/>
  <c r="N62" i="13"/>
  <c r="M62" i="13"/>
  <c r="L62" i="13"/>
  <c r="K62" i="13"/>
  <c r="J62" i="13"/>
  <c r="I62" i="13"/>
  <c r="H62" i="13"/>
  <c r="G62" i="13"/>
  <c r="F62" i="13"/>
  <c r="E62" i="13"/>
  <c r="D62" i="13"/>
  <c r="C62" i="13"/>
  <c r="B62" i="13"/>
  <c r="T61" i="13"/>
  <c r="S61" i="13"/>
  <c r="P61" i="13"/>
  <c r="O61" i="13"/>
  <c r="N61" i="13"/>
  <c r="M61" i="13"/>
  <c r="L61" i="13"/>
  <c r="K61" i="13"/>
  <c r="J61" i="13"/>
  <c r="I61" i="13"/>
  <c r="H61" i="13"/>
  <c r="G61" i="13"/>
  <c r="F61" i="13"/>
  <c r="E61" i="13"/>
  <c r="D61" i="13"/>
  <c r="C61" i="13"/>
  <c r="B61" i="13"/>
  <c r="T60" i="13"/>
  <c r="S60" i="13"/>
  <c r="P60" i="13"/>
  <c r="O60" i="13"/>
  <c r="N60" i="13"/>
  <c r="M60" i="13"/>
  <c r="L60" i="13"/>
  <c r="K60" i="13"/>
  <c r="J60" i="13"/>
  <c r="I60" i="13"/>
  <c r="H60" i="13"/>
  <c r="G60" i="13"/>
  <c r="F60" i="13"/>
  <c r="E60" i="13"/>
  <c r="D60" i="13"/>
  <c r="C60" i="13"/>
  <c r="B60" i="13"/>
  <c r="T59" i="13"/>
  <c r="S59" i="13"/>
  <c r="P59" i="13"/>
  <c r="O59" i="13"/>
  <c r="N59" i="13"/>
  <c r="M59" i="13"/>
  <c r="L59" i="13"/>
  <c r="K59" i="13"/>
  <c r="J59" i="13"/>
  <c r="I59" i="13"/>
  <c r="H59" i="13"/>
  <c r="G59" i="13"/>
  <c r="F59" i="13"/>
  <c r="E59" i="13"/>
  <c r="D59" i="13"/>
  <c r="C59" i="13"/>
  <c r="B59" i="13"/>
  <c r="T58" i="13"/>
  <c r="S58" i="13"/>
  <c r="P58" i="13"/>
  <c r="O58" i="13"/>
  <c r="N58" i="13"/>
  <c r="M58" i="13"/>
  <c r="L58" i="13"/>
  <c r="K58" i="13"/>
  <c r="J58" i="13"/>
  <c r="I58" i="13"/>
  <c r="H58" i="13"/>
  <c r="G58" i="13"/>
  <c r="F58" i="13"/>
  <c r="E58" i="13"/>
  <c r="D58" i="13"/>
  <c r="C58" i="13"/>
  <c r="B58" i="13"/>
  <c r="T57" i="13"/>
  <c r="S57" i="13"/>
  <c r="P57" i="13"/>
  <c r="O57" i="13"/>
  <c r="N57" i="13"/>
  <c r="M57" i="13"/>
  <c r="L57" i="13"/>
  <c r="K57" i="13"/>
  <c r="J57" i="13"/>
  <c r="I57" i="13"/>
  <c r="H57" i="13"/>
  <c r="G57" i="13"/>
  <c r="F57" i="13"/>
  <c r="E57" i="13"/>
  <c r="D57" i="13"/>
  <c r="C57" i="13"/>
  <c r="B57" i="13"/>
  <c r="T56" i="13"/>
  <c r="S56" i="13"/>
  <c r="P56" i="13"/>
  <c r="O56" i="13"/>
  <c r="N56" i="13"/>
  <c r="M56" i="13"/>
  <c r="L56" i="13"/>
  <c r="K56" i="13"/>
  <c r="J56" i="13"/>
  <c r="I56" i="13"/>
  <c r="H56" i="13"/>
  <c r="G56" i="13"/>
  <c r="F56" i="13"/>
  <c r="E56" i="13"/>
  <c r="D56" i="13"/>
  <c r="C56" i="13"/>
  <c r="B56" i="13"/>
  <c r="T55" i="13"/>
  <c r="S55" i="13"/>
  <c r="P55" i="13"/>
  <c r="O55" i="13"/>
  <c r="N55" i="13"/>
  <c r="M55" i="13"/>
  <c r="L55" i="13"/>
  <c r="K55" i="13"/>
  <c r="J55" i="13"/>
  <c r="I55" i="13"/>
  <c r="H55" i="13"/>
  <c r="G55" i="13"/>
  <c r="F55" i="13"/>
  <c r="E55" i="13"/>
  <c r="D55" i="13"/>
  <c r="C55" i="13"/>
  <c r="B55" i="13"/>
  <c r="T54" i="13"/>
  <c r="S54" i="13"/>
  <c r="P54" i="13"/>
  <c r="O54" i="13"/>
  <c r="N54" i="13"/>
  <c r="M54" i="13"/>
  <c r="L54" i="13"/>
  <c r="K54" i="13"/>
  <c r="J54" i="13"/>
  <c r="I54" i="13"/>
  <c r="H54" i="13"/>
  <c r="G54" i="13"/>
  <c r="F54" i="13"/>
  <c r="E54" i="13"/>
  <c r="D54" i="13"/>
  <c r="C54" i="13"/>
  <c r="B54" i="13"/>
  <c r="T53" i="13"/>
  <c r="S53" i="13"/>
  <c r="P53" i="13"/>
  <c r="O53" i="13"/>
  <c r="N53" i="13"/>
  <c r="M53" i="13"/>
  <c r="L53" i="13"/>
  <c r="K53" i="13"/>
  <c r="J53" i="13"/>
  <c r="I53" i="13"/>
  <c r="H53" i="13"/>
  <c r="G53" i="13"/>
  <c r="F53" i="13"/>
  <c r="E53" i="13"/>
  <c r="D53" i="13"/>
  <c r="C53" i="13"/>
  <c r="B53" i="13"/>
  <c r="T52" i="13"/>
  <c r="S52" i="13"/>
  <c r="P52" i="13"/>
  <c r="O52" i="13"/>
  <c r="N52" i="13"/>
  <c r="M52" i="13"/>
  <c r="L52" i="13"/>
  <c r="K52" i="13"/>
  <c r="J52" i="13"/>
  <c r="I52" i="13"/>
  <c r="H52" i="13"/>
  <c r="G52" i="13"/>
  <c r="F52" i="13"/>
  <c r="E52" i="13"/>
  <c r="D52" i="13"/>
  <c r="C52" i="13"/>
  <c r="B52" i="13"/>
  <c r="T51" i="13"/>
  <c r="S51" i="13"/>
  <c r="P51" i="13"/>
  <c r="O51" i="13"/>
  <c r="N51" i="13"/>
  <c r="M51" i="13"/>
  <c r="L51" i="13"/>
  <c r="K51" i="13"/>
  <c r="J51" i="13"/>
  <c r="I51" i="13"/>
  <c r="H51" i="13"/>
  <c r="G51" i="13"/>
  <c r="F51" i="13"/>
  <c r="E51" i="13"/>
  <c r="D51" i="13"/>
  <c r="C51" i="13"/>
  <c r="B51" i="13"/>
  <c r="T50" i="13"/>
  <c r="S50" i="13"/>
  <c r="P50" i="13"/>
  <c r="O50" i="13"/>
  <c r="N50" i="13"/>
  <c r="M50" i="13"/>
  <c r="L50" i="13"/>
  <c r="K50" i="13"/>
  <c r="J50" i="13"/>
  <c r="I50" i="13"/>
  <c r="H50" i="13"/>
  <c r="G50" i="13"/>
  <c r="F50" i="13"/>
  <c r="E50" i="13"/>
  <c r="D50" i="13"/>
  <c r="C50" i="13"/>
  <c r="B50" i="13"/>
  <c r="T49" i="13"/>
  <c r="S49" i="13"/>
  <c r="P49" i="13"/>
  <c r="O49" i="13"/>
  <c r="N49" i="13"/>
  <c r="M49" i="13"/>
  <c r="L49" i="13"/>
  <c r="K49" i="13"/>
  <c r="J49" i="13"/>
  <c r="I49" i="13"/>
  <c r="H49" i="13"/>
  <c r="G49" i="13"/>
  <c r="F49" i="13"/>
  <c r="E49" i="13"/>
  <c r="D49" i="13"/>
  <c r="C49" i="13"/>
  <c r="B49" i="13"/>
  <c r="T48" i="13"/>
  <c r="S48" i="13"/>
  <c r="P48" i="13"/>
  <c r="O48" i="13"/>
  <c r="N48" i="13"/>
  <c r="M48" i="13"/>
  <c r="L48" i="13"/>
  <c r="K48" i="13"/>
  <c r="J48" i="13"/>
  <c r="I48" i="13"/>
  <c r="H48" i="13"/>
  <c r="G48" i="13"/>
  <c r="F48" i="13"/>
  <c r="E48" i="13"/>
  <c r="D48" i="13"/>
  <c r="C48" i="13"/>
  <c r="B48" i="13"/>
  <c r="T47" i="13"/>
  <c r="S47" i="13"/>
  <c r="P47" i="13"/>
  <c r="O47" i="13"/>
  <c r="N47" i="13"/>
  <c r="M47" i="13"/>
  <c r="L47" i="13"/>
  <c r="K47" i="13"/>
  <c r="J47" i="13"/>
  <c r="I47" i="13"/>
  <c r="H47" i="13"/>
  <c r="G47" i="13"/>
  <c r="F47" i="13"/>
  <c r="E47" i="13"/>
  <c r="D47" i="13"/>
  <c r="C47" i="13"/>
  <c r="B47" i="13"/>
  <c r="T46" i="13"/>
  <c r="S46" i="13"/>
  <c r="P46" i="13"/>
  <c r="O46" i="13"/>
  <c r="N46" i="13"/>
  <c r="M46" i="13"/>
  <c r="L46" i="13"/>
  <c r="K46" i="13"/>
  <c r="J46" i="13"/>
  <c r="I46" i="13"/>
  <c r="H46" i="13"/>
  <c r="G46" i="13"/>
  <c r="F46" i="13"/>
  <c r="E46" i="13"/>
  <c r="D46" i="13"/>
  <c r="C46" i="13"/>
  <c r="B46" i="13"/>
  <c r="T45" i="13"/>
  <c r="S45" i="13"/>
  <c r="P45" i="13"/>
  <c r="O45" i="13"/>
  <c r="N45" i="13"/>
  <c r="M45" i="13"/>
  <c r="L45" i="13"/>
  <c r="K45" i="13"/>
  <c r="J45" i="13"/>
  <c r="I45" i="13"/>
  <c r="H45" i="13"/>
  <c r="G45" i="13"/>
  <c r="F45" i="13"/>
  <c r="E45" i="13"/>
  <c r="D45" i="13"/>
  <c r="C45" i="13"/>
  <c r="B45" i="13"/>
  <c r="T44" i="13"/>
  <c r="S44" i="13"/>
  <c r="P44" i="13"/>
  <c r="O44" i="13"/>
  <c r="N44" i="13"/>
  <c r="M44" i="13"/>
  <c r="L44" i="13"/>
  <c r="K44" i="13"/>
  <c r="J44" i="13"/>
  <c r="I44" i="13"/>
  <c r="H44" i="13"/>
  <c r="G44" i="13"/>
  <c r="F44" i="13"/>
  <c r="E44" i="13"/>
  <c r="D44" i="13"/>
  <c r="C44" i="13"/>
  <c r="B44" i="13"/>
  <c r="T43" i="13"/>
  <c r="S43" i="13"/>
  <c r="P43" i="13"/>
  <c r="O43" i="13"/>
  <c r="N43" i="13"/>
  <c r="M43" i="13"/>
  <c r="L43" i="13"/>
  <c r="K43" i="13"/>
  <c r="J43" i="13"/>
  <c r="I43" i="13"/>
  <c r="H43" i="13"/>
  <c r="G43" i="13"/>
  <c r="F43" i="13"/>
  <c r="E43" i="13"/>
  <c r="D43" i="13"/>
  <c r="C43" i="13"/>
  <c r="B43" i="13"/>
  <c r="T42" i="13"/>
  <c r="S42" i="13"/>
  <c r="P42" i="13"/>
  <c r="O42" i="13"/>
  <c r="N42" i="13"/>
  <c r="M42" i="13"/>
  <c r="L42" i="13"/>
  <c r="K42" i="13"/>
  <c r="J42" i="13"/>
  <c r="I42" i="13"/>
  <c r="H42" i="13"/>
  <c r="G42" i="13"/>
  <c r="F42" i="13"/>
  <c r="E42" i="13"/>
  <c r="D42" i="13"/>
  <c r="C42" i="13"/>
  <c r="B42" i="13"/>
  <c r="T41" i="13"/>
  <c r="S41" i="13"/>
  <c r="P41" i="13"/>
  <c r="O41" i="13"/>
  <c r="N41" i="13"/>
  <c r="M41" i="13"/>
  <c r="L41" i="13"/>
  <c r="K41" i="13"/>
  <c r="J41" i="13"/>
  <c r="I41" i="13"/>
  <c r="H41" i="13"/>
  <c r="G41" i="13"/>
  <c r="F41" i="13"/>
  <c r="E41" i="13"/>
  <c r="D41" i="13"/>
  <c r="C41" i="13"/>
  <c r="B41" i="13"/>
  <c r="T40" i="13"/>
  <c r="S40" i="13"/>
  <c r="P40" i="13"/>
  <c r="O40" i="13"/>
  <c r="N40" i="13"/>
  <c r="M40" i="13"/>
  <c r="L40" i="13"/>
  <c r="K40" i="13"/>
  <c r="J40" i="13"/>
  <c r="I40" i="13"/>
  <c r="H40" i="13"/>
  <c r="G40" i="13"/>
  <c r="F40" i="13"/>
  <c r="E40" i="13"/>
  <c r="D40" i="13"/>
  <c r="C40" i="13"/>
  <c r="B40" i="13"/>
  <c r="T39" i="13"/>
  <c r="S39" i="13"/>
  <c r="P39" i="13"/>
  <c r="O39" i="13"/>
  <c r="N39" i="13"/>
  <c r="M39" i="13"/>
  <c r="L39" i="13"/>
  <c r="K39" i="13"/>
  <c r="J39" i="13"/>
  <c r="I39" i="13"/>
  <c r="H39" i="13"/>
  <c r="G39" i="13"/>
  <c r="F39" i="13"/>
  <c r="E39" i="13"/>
  <c r="D39" i="13"/>
  <c r="C39" i="13"/>
  <c r="B39" i="13"/>
  <c r="T38" i="13"/>
  <c r="S38" i="13"/>
  <c r="P38" i="13"/>
  <c r="O38" i="13"/>
  <c r="N38" i="13"/>
  <c r="M38" i="13"/>
  <c r="L38" i="13"/>
  <c r="K38" i="13"/>
  <c r="J38" i="13"/>
  <c r="I38" i="13"/>
  <c r="H38" i="13"/>
  <c r="G38" i="13"/>
  <c r="F38" i="13"/>
  <c r="E38" i="13"/>
  <c r="D38" i="13"/>
  <c r="C38" i="13"/>
  <c r="B38" i="13"/>
  <c r="T37" i="13"/>
  <c r="S37" i="13"/>
  <c r="P37" i="13"/>
  <c r="O37" i="13"/>
  <c r="N37" i="13"/>
  <c r="M37" i="13"/>
  <c r="L37" i="13"/>
  <c r="K37" i="13"/>
  <c r="J37" i="13"/>
  <c r="I37" i="13"/>
  <c r="H37" i="13"/>
  <c r="G37" i="13"/>
  <c r="F37" i="13"/>
  <c r="E37" i="13"/>
  <c r="D37" i="13"/>
  <c r="C37" i="13"/>
  <c r="B37" i="13"/>
  <c r="T36" i="13"/>
  <c r="S36" i="13"/>
  <c r="P36" i="13"/>
  <c r="O36" i="13"/>
  <c r="N36" i="13"/>
  <c r="M36" i="13"/>
  <c r="L36" i="13"/>
  <c r="K36" i="13"/>
  <c r="J36" i="13"/>
  <c r="I36" i="13"/>
  <c r="H36" i="13"/>
  <c r="G36" i="13"/>
  <c r="F36" i="13"/>
  <c r="E36" i="13"/>
  <c r="D36" i="13"/>
  <c r="C36" i="13"/>
  <c r="B36" i="13"/>
  <c r="T35" i="13"/>
  <c r="S35" i="13"/>
  <c r="P35" i="13"/>
  <c r="O35" i="13"/>
  <c r="N35" i="13"/>
  <c r="M35" i="13"/>
  <c r="L35" i="13"/>
  <c r="K35" i="13"/>
  <c r="J35" i="13"/>
  <c r="I35" i="13"/>
  <c r="H35" i="13"/>
  <c r="G35" i="13"/>
  <c r="F35" i="13"/>
  <c r="E35" i="13"/>
  <c r="D35" i="13"/>
  <c r="C35" i="13"/>
  <c r="B35" i="13"/>
  <c r="T34" i="13"/>
  <c r="S34" i="13"/>
  <c r="P34" i="13"/>
  <c r="O34" i="13"/>
  <c r="N34" i="13"/>
  <c r="M34" i="13"/>
  <c r="L34" i="13"/>
  <c r="K34" i="13"/>
  <c r="J34" i="13"/>
  <c r="I34" i="13"/>
  <c r="H34" i="13"/>
  <c r="G34" i="13"/>
  <c r="F34" i="13"/>
  <c r="E34" i="13"/>
  <c r="D34" i="13"/>
  <c r="C34" i="13"/>
  <c r="B34" i="13"/>
  <c r="T33" i="13"/>
  <c r="S33" i="13"/>
  <c r="P33" i="13"/>
  <c r="O33" i="13"/>
  <c r="N33" i="13"/>
  <c r="M33" i="13"/>
  <c r="L33" i="13"/>
  <c r="K33" i="13"/>
  <c r="J33" i="13"/>
  <c r="I33" i="13"/>
  <c r="H33" i="13"/>
  <c r="G33" i="13"/>
  <c r="F33" i="13"/>
  <c r="E33" i="13"/>
  <c r="D33" i="13"/>
  <c r="C33" i="13"/>
  <c r="B33" i="13"/>
  <c r="T32" i="13"/>
  <c r="S32" i="13"/>
  <c r="P32" i="13"/>
  <c r="O32" i="13"/>
  <c r="N32" i="13"/>
  <c r="M32" i="13"/>
  <c r="L32" i="13"/>
  <c r="K32" i="13"/>
  <c r="J32" i="13"/>
  <c r="I32" i="13"/>
  <c r="H32" i="13"/>
  <c r="G32" i="13"/>
  <c r="F32" i="13"/>
  <c r="E32" i="13"/>
  <c r="D32" i="13"/>
  <c r="C32" i="13"/>
  <c r="B32" i="13"/>
  <c r="T31" i="13"/>
  <c r="S31" i="13"/>
  <c r="P31" i="13"/>
  <c r="O31" i="13"/>
  <c r="N31" i="13"/>
  <c r="M31" i="13"/>
  <c r="L31" i="13"/>
  <c r="K31" i="13"/>
  <c r="J31" i="13"/>
  <c r="I31" i="13"/>
  <c r="H31" i="13"/>
  <c r="G31" i="13"/>
  <c r="F31" i="13"/>
  <c r="E31" i="13"/>
  <c r="D31" i="13"/>
  <c r="C31" i="13"/>
  <c r="B31" i="13"/>
  <c r="T30" i="13"/>
  <c r="S30" i="13"/>
  <c r="P30" i="13"/>
  <c r="O30" i="13"/>
  <c r="N30" i="13"/>
  <c r="M30" i="13"/>
  <c r="L30" i="13"/>
  <c r="K30" i="13"/>
  <c r="J30" i="13"/>
  <c r="I30" i="13"/>
  <c r="H30" i="13"/>
  <c r="G30" i="13"/>
  <c r="F30" i="13"/>
  <c r="E30" i="13"/>
  <c r="D30" i="13"/>
  <c r="C30" i="13"/>
  <c r="B30" i="13"/>
  <c r="T29" i="13"/>
  <c r="S29" i="13"/>
  <c r="P29" i="13"/>
  <c r="O29" i="13"/>
  <c r="N29" i="13"/>
  <c r="M29" i="13"/>
  <c r="L29" i="13"/>
  <c r="K29" i="13"/>
  <c r="J29" i="13"/>
  <c r="I29" i="13"/>
  <c r="H29" i="13"/>
  <c r="G29" i="13"/>
  <c r="F29" i="13"/>
  <c r="E29" i="13"/>
  <c r="D29" i="13"/>
  <c r="C29" i="13"/>
  <c r="B29" i="13"/>
  <c r="T28" i="13"/>
  <c r="S28" i="13"/>
  <c r="P28" i="13"/>
  <c r="O28" i="13"/>
  <c r="N28" i="13"/>
  <c r="M28" i="13"/>
  <c r="L28" i="13"/>
  <c r="K28" i="13"/>
  <c r="J28" i="13"/>
  <c r="I28" i="13"/>
  <c r="H28" i="13"/>
  <c r="G28" i="13"/>
  <c r="F28" i="13"/>
  <c r="E28" i="13"/>
  <c r="D28" i="13"/>
  <c r="C28" i="13"/>
  <c r="B28" i="13"/>
  <c r="T27" i="13"/>
  <c r="S27" i="13"/>
  <c r="P27" i="13"/>
  <c r="O27" i="13"/>
  <c r="N27" i="13"/>
  <c r="M27" i="13"/>
  <c r="L27" i="13"/>
  <c r="K27" i="13"/>
  <c r="J27" i="13"/>
  <c r="I27" i="13"/>
  <c r="H27" i="13"/>
  <c r="G27" i="13"/>
  <c r="F27" i="13"/>
  <c r="E27" i="13"/>
  <c r="D27" i="13"/>
  <c r="C27" i="13"/>
  <c r="B27" i="13"/>
  <c r="T26" i="13"/>
  <c r="S26" i="13"/>
  <c r="P26" i="13"/>
  <c r="O26" i="13"/>
  <c r="N26" i="13"/>
  <c r="M26" i="13"/>
  <c r="L26" i="13"/>
  <c r="K26" i="13"/>
  <c r="J26" i="13"/>
  <c r="I26" i="13"/>
  <c r="H26" i="13"/>
  <c r="G26" i="13"/>
  <c r="F26" i="13"/>
  <c r="E26" i="13"/>
  <c r="D26" i="13"/>
  <c r="C26" i="13"/>
  <c r="B26" i="13"/>
  <c r="T25" i="13"/>
  <c r="S25" i="13"/>
  <c r="P25" i="13"/>
  <c r="O25" i="13"/>
  <c r="N25" i="13"/>
  <c r="M25" i="13"/>
  <c r="L25" i="13"/>
  <c r="K25" i="13"/>
  <c r="J25" i="13"/>
  <c r="I25" i="13"/>
  <c r="H25" i="13"/>
  <c r="G25" i="13"/>
  <c r="F25" i="13"/>
  <c r="E25" i="13"/>
  <c r="D25" i="13"/>
  <c r="C25" i="13"/>
  <c r="B25" i="13"/>
  <c r="T24" i="13"/>
  <c r="S24" i="13"/>
  <c r="P24" i="13"/>
  <c r="O24" i="13"/>
  <c r="N24" i="13"/>
  <c r="M24" i="13"/>
  <c r="L24" i="13"/>
  <c r="K24" i="13"/>
  <c r="J24" i="13"/>
  <c r="I24" i="13"/>
  <c r="H24" i="13"/>
  <c r="G24" i="13"/>
  <c r="F24" i="13"/>
  <c r="E24" i="13"/>
  <c r="D24" i="13"/>
  <c r="C24" i="13"/>
  <c r="B24" i="13"/>
  <c r="T23" i="13"/>
  <c r="S23" i="13"/>
  <c r="P23" i="13"/>
  <c r="O23" i="13"/>
  <c r="N23" i="13"/>
  <c r="M23" i="13"/>
  <c r="L23" i="13"/>
  <c r="K23" i="13"/>
  <c r="J23" i="13"/>
  <c r="I23" i="13"/>
  <c r="H23" i="13"/>
  <c r="G23" i="13"/>
  <c r="F23" i="13"/>
  <c r="E23" i="13"/>
  <c r="D23" i="13"/>
  <c r="C23" i="13"/>
  <c r="B23" i="13"/>
  <c r="T22" i="13"/>
  <c r="S22" i="13"/>
  <c r="P22" i="13"/>
  <c r="O22" i="13"/>
  <c r="N22" i="13"/>
  <c r="M22" i="13"/>
  <c r="L22" i="13"/>
  <c r="K22" i="13"/>
  <c r="J22" i="13"/>
  <c r="I22" i="13"/>
  <c r="H22" i="13"/>
  <c r="G22" i="13"/>
  <c r="F22" i="13"/>
  <c r="E22" i="13"/>
  <c r="D22" i="13"/>
  <c r="C22" i="13"/>
  <c r="B22" i="13"/>
  <c r="T21" i="13"/>
  <c r="S21" i="13"/>
  <c r="P21" i="13"/>
  <c r="O21" i="13"/>
  <c r="N21" i="13"/>
  <c r="M21" i="13"/>
  <c r="L21" i="13"/>
  <c r="K21" i="13"/>
  <c r="J21" i="13"/>
  <c r="I21" i="13"/>
  <c r="H21" i="13"/>
  <c r="G21" i="13"/>
  <c r="F21" i="13"/>
  <c r="E21" i="13"/>
  <c r="D21" i="13"/>
  <c r="C21" i="13"/>
  <c r="B21" i="13"/>
  <c r="T20" i="13"/>
  <c r="S20" i="13"/>
  <c r="P20" i="13"/>
  <c r="O20" i="13"/>
  <c r="N20" i="13"/>
  <c r="M20" i="13"/>
  <c r="L20" i="13"/>
  <c r="K20" i="13"/>
  <c r="J20" i="13"/>
  <c r="I20" i="13"/>
  <c r="H20" i="13"/>
  <c r="G20" i="13"/>
  <c r="F20" i="13"/>
  <c r="E20" i="13"/>
  <c r="D20" i="13"/>
  <c r="C20" i="13"/>
  <c r="B20" i="13"/>
  <c r="T19" i="13"/>
  <c r="S19" i="13"/>
  <c r="P19" i="13"/>
  <c r="O19" i="13"/>
  <c r="N19" i="13"/>
  <c r="M19" i="13"/>
  <c r="L19" i="13"/>
  <c r="K19" i="13"/>
  <c r="J19" i="13"/>
  <c r="I19" i="13"/>
  <c r="H19" i="13"/>
  <c r="G19" i="13"/>
  <c r="F19" i="13"/>
  <c r="E19" i="13"/>
  <c r="D19" i="13"/>
  <c r="C19" i="13"/>
  <c r="B19" i="13"/>
  <c r="T18" i="13"/>
  <c r="S18" i="13"/>
  <c r="P18" i="13"/>
  <c r="O18" i="13"/>
  <c r="N18" i="13"/>
  <c r="M18" i="13"/>
  <c r="L18" i="13"/>
  <c r="K18" i="13"/>
  <c r="J18" i="13"/>
  <c r="I18" i="13"/>
  <c r="H18" i="13"/>
  <c r="G18" i="13"/>
  <c r="F18" i="13"/>
  <c r="E18" i="13"/>
  <c r="D18" i="13"/>
  <c r="C18" i="13"/>
  <c r="B18" i="13"/>
  <c r="T17" i="13"/>
  <c r="S17" i="13"/>
  <c r="P17" i="13"/>
  <c r="O17" i="13"/>
  <c r="N17" i="13"/>
  <c r="M17" i="13"/>
  <c r="L17" i="13"/>
  <c r="K17" i="13"/>
  <c r="J17" i="13"/>
  <c r="I17" i="13"/>
  <c r="H17" i="13"/>
  <c r="G17" i="13"/>
  <c r="F17" i="13"/>
  <c r="E17" i="13"/>
  <c r="D17" i="13"/>
  <c r="C17" i="13"/>
  <c r="B17" i="13"/>
  <c r="T16" i="13"/>
  <c r="S16" i="13"/>
  <c r="P16" i="13"/>
  <c r="O16" i="13"/>
  <c r="N16" i="13"/>
  <c r="M16" i="13"/>
  <c r="L16" i="13"/>
  <c r="K16" i="13"/>
  <c r="J16" i="13"/>
  <c r="I16" i="13"/>
  <c r="H16" i="13"/>
  <c r="G16" i="13"/>
  <c r="F16" i="13"/>
  <c r="E16" i="13"/>
  <c r="D16" i="13"/>
  <c r="C16" i="13"/>
  <c r="B16" i="13"/>
  <c r="T15" i="13"/>
  <c r="S15" i="13"/>
  <c r="P15" i="13"/>
  <c r="O15" i="13"/>
  <c r="N15" i="13"/>
  <c r="M15" i="13"/>
  <c r="L15" i="13"/>
  <c r="K15" i="13"/>
  <c r="J15" i="13"/>
  <c r="I15" i="13"/>
  <c r="H15" i="13"/>
  <c r="G15" i="13"/>
  <c r="F15" i="13"/>
  <c r="E15" i="13"/>
  <c r="D15" i="13"/>
  <c r="C15" i="13"/>
  <c r="B15" i="13"/>
  <c r="T14" i="13"/>
  <c r="S14" i="13"/>
  <c r="P14" i="13"/>
  <c r="O14" i="13"/>
  <c r="N14" i="13"/>
  <c r="M14" i="13"/>
  <c r="L14" i="13"/>
  <c r="K14" i="13"/>
  <c r="J14" i="13"/>
  <c r="I14" i="13"/>
  <c r="H14" i="13"/>
  <c r="G14" i="13"/>
  <c r="F14" i="13"/>
  <c r="E14" i="13"/>
  <c r="D14" i="13"/>
  <c r="C14" i="13"/>
  <c r="B14" i="13"/>
  <c r="T13" i="13"/>
  <c r="S13" i="13"/>
  <c r="P13" i="13"/>
  <c r="O13" i="13"/>
  <c r="N13" i="13"/>
  <c r="M13" i="13"/>
  <c r="L13" i="13"/>
  <c r="K13" i="13"/>
  <c r="J13" i="13"/>
  <c r="I13" i="13"/>
  <c r="H13" i="13"/>
  <c r="G13" i="13"/>
  <c r="F13" i="13"/>
  <c r="E13" i="13"/>
  <c r="D13" i="13"/>
  <c r="C13" i="13"/>
  <c r="B13" i="13"/>
  <c r="T12" i="13"/>
  <c r="S12" i="13"/>
  <c r="P12" i="13"/>
  <c r="O12" i="13"/>
  <c r="N12" i="13"/>
  <c r="M12" i="13"/>
  <c r="L12" i="13"/>
  <c r="K12" i="13"/>
  <c r="J12" i="13"/>
  <c r="I12" i="13"/>
  <c r="H12" i="13"/>
  <c r="G12" i="13"/>
  <c r="F12" i="13"/>
  <c r="E12" i="13"/>
  <c r="D12" i="13"/>
  <c r="C12" i="13"/>
  <c r="B12" i="13"/>
  <c r="T11" i="13"/>
  <c r="S11" i="13"/>
  <c r="P11" i="13"/>
  <c r="O11" i="13"/>
  <c r="N11" i="13"/>
  <c r="M11" i="13"/>
  <c r="L11" i="13"/>
  <c r="K11" i="13"/>
  <c r="J11" i="13"/>
  <c r="I11" i="13"/>
  <c r="H11" i="13"/>
  <c r="G11" i="13"/>
  <c r="F11" i="13"/>
  <c r="E11" i="13"/>
  <c r="D11" i="13"/>
  <c r="C11" i="13"/>
  <c r="B11" i="13"/>
  <c r="T10" i="13"/>
  <c r="S10" i="13"/>
  <c r="P10" i="13"/>
  <c r="O10" i="13"/>
  <c r="N10" i="13"/>
  <c r="M10" i="13"/>
  <c r="L10" i="13"/>
  <c r="K10" i="13"/>
  <c r="J10" i="13"/>
  <c r="I10" i="13"/>
  <c r="H10" i="13"/>
  <c r="G10" i="13"/>
  <c r="F10" i="13"/>
  <c r="E10" i="13"/>
  <c r="D10" i="13"/>
  <c r="C10" i="13"/>
  <c r="B10" i="13"/>
  <c r="T9" i="13"/>
  <c r="S9" i="13"/>
  <c r="P9" i="13"/>
  <c r="O9" i="13"/>
  <c r="N9" i="13"/>
  <c r="M9" i="13"/>
  <c r="L9" i="13"/>
  <c r="K9" i="13"/>
  <c r="J9" i="13"/>
  <c r="I9" i="13"/>
  <c r="H9" i="13"/>
  <c r="G9" i="13"/>
  <c r="F9" i="13"/>
  <c r="E9" i="13"/>
  <c r="D9" i="13"/>
  <c r="C9" i="13"/>
  <c r="B9" i="13"/>
  <c r="S145" i="12"/>
  <c r="Q145" i="13" s="1"/>
  <c r="S144" i="12"/>
  <c r="T144" i="12" s="1"/>
  <c r="R144" i="13" s="1"/>
  <c r="S143" i="12"/>
  <c r="T143" i="12" s="1"/>
  <c r="R143" i="13" s="1"/>
  <c r="S142" i="12"/>
  <c r="Q142" i="13" s="1"/>
  <c r="S141" i="12"/>
  <c r="Q141" i="13" s="1"/>
  <c r="S140" i="12"/>
  <c r="Q140" i="13" s="1"/>
  <c r="S139" i="12"/>
  <c r="Q139" i="13" s="1"/>
  <c r="S138" i="12"/>
  <c r="T138" i="12" s="1"/>
  <c r="R138" i="13" s="1"/>
  <c r="S137" i="12"/>
  <c r="T137" i="12" s="1"/>
  <c r="S136" i="12"/>
  <c r="Q136" i="13" s="1"/>
  <c r="S135" i="12"/>
  <c r="Q135" i="13" s="1"/>
  <c r="S134" i="12"/>
  <c r="Q134" i="13" s="1"/>
  <c r="S133" i="12"/>
  <c r="Q133" i="13" s="1"/>
  <c r="S132" i="12"/>
  <c r="T132" i="12" s="1"/>
  <c r="R132" i="13" s="1"/>
  <c r="S131" i="12"/>
  <c r="T131" i="12" s="1"/>
  <c r="R131" i="13" s="1"/>
  <c r="S130" i="12"/>
  <c r="Q130" i="13" s="1"/>
  <c r="S129" i="12"/>
  <c r="Q129" i="13" s="1"/>
  <c r="S128" i="12"/>
  <c r="Q128" i="13" s="1"/>
  <c r="S127" i="12"/>
  <c r="Q127" i="13" s="1"/>
  <c r="S126" i="12"/>
  <c r="T126" i="12" s="1"/>
  <c r="R126" i="13" s="1"/>
  <c r="S125" i="12"/>
  <c r="T125" i="12" s="1"/>
  <c r="R125" i="13" s="1"/>
  <c r="S124" i="12"/>
  <c r="T124" i="12" s="1"/>
  <c r="R124" i="13" s="1"/>
  <c r="S123" i="12"/>
  <c r="Q123" i="13" s="1"/>
  <c r="S122" i="12"/>
  <c r="Q122" i="13" s="1"/>
  <c r="S121" i="12"/>
  <c r="Q121" i="13" s="1"/>
  <c r="S120" i="12"/>
  <c r="T120" i="12" s="1"/>
  <c r="R120" i="13" s="1"/>
  <c r="S119" i="12"/>
  <c r="T119" i="12" s="1"/>
  <c r="R119" i="13" s="1"/>
  <c r="S118" i="12"/>
  <c r="Q118" i="13" s="1"/>
  <c r="S117" i="12"/>
  <c r="Q117" i="13" s="1"/>
  <c r="S116" i="12"/>
  <c r="Q116" i="13" s="1"/>
  <c r="S115" i="12"/>
  <c r="Q115" i="13" s="1"/>
  <c r="S114" i="12"/>
  <c r="T114" i="12" s="1"/>
  <c r="R114" i="13" s="1"/>
  <c r="S113" i="12"/>
  <c r="T113" i="12" s="1"/>
  <c r="R113" i="13" s="1"/>
  <c r="S112" i="12"/>
  <c r="Q112" i="13" s="1"/>
  <c r="S111" i="12"/>
  <c r="Q111" i="13" s="1"/>
  <c r="S110" i="12"/>
  <c r="Q110" i="13" s="1"/>
  <c r="S109" i="12"/>
  <c r="Q109" i="13" s="1"/>
  <c r="S108" i="12"/>
  <c r="T108" i="12" s="1"/>
  <c r="R108" i="13" s="1"/>
  <c r="S107" i="12"/>
  <c r="T107" i="12" s="1"/>
  <c r="R107" i="13" s="1"/>
  <c r="S106" i="12"/>
  <c r="Q106" i="13" s="1"/>
  <c r="S105" i="12"/>
  <c r="Q105" i="13" s="1"/>
  <c r="S104" i="12"/>
  <c r="Q104" i="13" s="1"/>
  <c r="S103" i="12"/>
  <c r="Q103" i="13" s="1"/>
  <c r="S102" i="12"/>
  <c r="T102" i="12" s="1"/>
  <c r="R102" i="13" s="1"/>
  <c r="S101" i="12"/>
  <c r="T101" i="12" s="1"/>
  <c r="R101" i="13" s="1"/>
  <c r="S100" i="12"/>
  <c r="Q100" i="13" s="1"/>
  <c r="S99" i="12"/>
  <c r="Q99" i="13" s="1"/>
  <c r="S98" i="12"/>
  <c r="Q98" i="13" s="1"/>
  <c r="S97" i="12"/>
  <c r="Q97" i="13" s="1"/>
  <c r="S96" i="12"/>
  <c r="T96" i="12" s="1"/>
  <c r="R96" i="13" s="1"/>
  <c r="S95" i="12"/>
  <c r="T95" i="12" s="1"/>
  <c r="S94" i="12"/>
  <c r="Q94" i="13" s="1"/>
  <c r="S93" i="12"/>
  <c r="Q93" i="13" s="1"/>
  <c r="S92" i="12"/>
  <c r="Q92" i="13" s="1"/>
  <c r="S91" i="12"/>
  <c r="Q91" i="13" s="1"/>
  <c r="S90" i="12"/>
  <c r="T90" i="12" s="1"/>
  <c r="R90" i="13" s="1"/>
  <c r="S89" i="12"/>
  <c r="T89" i="12" s="1"/>
  <c r="R89" i="13" s="1"/>
  <c r="S88" i="12"/>
  <c r="T88" i="12" s="1"/>
  <c r="R88" i="13" s="1"/>
  <c r="S87" i="12"/>
  <c r="Q87" i="13" s="1"/>
  <c r="S86" i="12"/>
  <c r="Q86" i="13" s="1"/>
  <c r="S85" i="12"/>
  <c r="Q85" i="13" s="1"/>
  <c r="S84" i="12"/>
  <c r="T84" i="12" s="1"/>
  <c r="S83" i="12"/>
  <c r="T83" i="12" s="1"/>
  <c r="R83" i="13" s="1"/>
  <c r="S82" i="12"/>
  <c r="Q82" i="13" s="1"/>
  <c r="S81" i="12"/>
  <c r="Q81" i="13" s="1"/>
  <c r="S80" i="12"/>
  <c r="Q80" i="13" s="1"/>
  <c r="S79" i="12"/>
  <c r="Q79" i="13" s="1"/>
  <c r="S78" i="12"/>
  <c r="T78" i="12" s="1"/>
  <c r="R78" i="13" s="1"/>
  <c r="S77" i="12"/>
  <c r="T77" i="12" s="1"/>
  <c r="R77" i="13" s="1"/>
  <c r="S76" i="12"/>
  <c r="T76" i="12" s="1"/>
  <c r="R76" i="13" s="1"/>
  <c r="S75" i="12"/>
  <c r="Q75" i="13" s="1"/>
  <c r="S74" i="12"/>
  <c r="Q74" i="13" s="1"/>
  <c r="S73" i="12"/>
  <c r="Q73" i="13" s="1"/>
  <c r="S72" i="12"/>
  <c r="T72" i="12" s="1"/>
  <c r="R72" i="13" s="1"/>
  <c r="S71" i="12"/>
  <c r="T71" i="12" s="1"/>
  <c r="S70" i="12"/>
  <c r="Q70" i="13" s="1"/>
  <c r="S69" i="12"/>
  <c r="Q69" i="13" s="1"/>
  <c r="S68" i="12"/>
  <c r="Q68" i="13" s="1"/>
  <c r="S67" i="12"/>
  <c r="Q67" i="13" s="1"/>
  <c r="S66" i="12"/>
  <c r="T66" i="12" s="1"/>
  <c r="R66" i="13" s="1"/>
  <c r="S65" i="12"/>
  <c r="T65" i="12" s="1"/>
  <c r="R65" i="13" s="1"/>
  <c r="S64" i="12"/>
  <c r="Q64" i="13" s="1"/>
  <c r="S63" i="12"/>
  <c r="Q63" i="13" s="1"/>
  <c r="S62" i="12"/>
  <c r="Q62" i="13" s="1"/>
  <c r="S61" i="12"/>
  <c r="Q61" i="13" s="1"/>
  <c r="S60" i="12"/>
  <c r="T60" i="12" s="1"/>
  <c r="R60" i="13" s="1"/>
  <c r="S59" i="12"/>
  <c r="T59" i="12" s="1"/>
  <c r="R59" i="13" s="1"/>
  <c r="S58" i="12"/>
  <c r="Q58" i="13" s="1"/>
  <c r="S57" i="12"/>
  <c r="Q57" i="13" s="1"/>
  <c r="S56" i="12"/>
  <c r="Q56" i="13" s="1"/>
  <c r="S55" i="12"/>
  <c r="Q55" i="13" s="1"/>
  <c r="S54" i="12"/>
  <c r="T54" i="12" s="1"/>
  <c r="R54" i="13" s="1"/>
  <c r="S53" i="12"/>
  <c r="T53" i="12" s="1"/>
  <c r="R53" i="13" s="1"/>
  <c r="S52" i="12"/>
  <c r="T52" i="12" s="1"/>
  <c r="R52" i="13" s="1"/>
  <c r="S51" i="12"/>
  <c r="Q51" i="13" s="1"/>
  <c r="S50" i="12"/>
  <c r="Q50" i="13" s="1"/>
  <c r="S49" i="12"/>
  <c r="Q49" i="13" s="1"/>
  <c r="S48" i="12"/>
  <c r="T48" i="12" s="1"/>
  <c r="R48" i="13" s="1"/>
  <c r="S47" i="12"/>
  <c r="T47" i="12" s="1"/>
  <c r="R47" i="13" s="1"/>
  <c r="S46" i="12"/>
  <c r="Q46" i="13" s="1"/>
  <c r="S45" i="12"/>
  <c r="Q45" i="13" s="1"/>
  <c r="S44" i="12"/>
  <c r="Q44" i="13" s="1"/>
  <c r="S43" i="12"/>
  <c r="Q43" i="13" s="1"/>
  <c r="S42" i="12"/>
  <c r="T42" i="12" s="1"/>
  <c r="R42" i="13" s="1"/>
  <c r="S41" i="12"/>
  <c r="T41" i="12" s="1"/>
  <c r="R41" i="13" s="1"/>
  <c r="S40" i="12"/>
  <c r="Q40" i="13" s="1"/>
  <c r="S39" i="12"/>
  <c r="Q39" i="13" s="1"/>
  <c r="S38" i="12"/>
  <c r="Q38" i="13" s="1"/>
  <c r="S37" i="12"/>
  <c r="Q37" i="13" s="1"/>
  <c r="S36" i="12"/>
  <c r="T36" i="12" s="1"/>
  <c r="S35" i="12"/>
  <c r="T35" i="12" s="1"/>
  <c r="R35" i="13" s="1"/>
  <c r="S34" i="12"/>
  <c r="Q34" i="13" s="1"/>
  <c r="S33" i="12"/>
  <c r="Q33" i="13" s="1"/>
  <c r="S32" i="12"/>
  <c r="Q32" i="13" s="1"/>
  <c r="S31" i="12"/>
  <c r="Q31" i="13" s="1"/>
  <c r="S30" i="12"/>
  <c r="T30" i="12" s="1"/>
  <c r="R30" i="13" s="1"/>
  <c r="S29" i="12"/>
  <c r="T29" i="12" s="1"/>
  <c r="S28" i="12"/>
  <c r="Q28" i="13" s="1"/>
  <c r="S27" i="12"/>
  <c r="Q27" i="13" s="1"/>
  <c r="S26" i="12"/>
  <c r="Q26" i="13" s="1"/>
  <c r="S25" i="12"/>
  <c r="Q25" i="13" s="1"/>
  <c r="S24" i="12"/>
  <c r="T24" i="12" s="1"/>
  <c r="R24" i="13" s="1"/>
  <c r="S23" i="12"/>
  <c r="T23" i="12" s="1"/>
  <c r="R23" i="13" s="1"/>
  <c r="S22" i="12"/>
  <c r="Q22" i="13" s="1"/>
  <c r="S21" i="12"/>
  <c r="Q21" i="13" s="1"/>
  <c r="S20" i="12"/>
  <c r="Q20" i="13" s="1"/>
  <c r="S19" i="12"/>
  <c r="Q19" i="13" s="1"/>
  <c r="S18" i="12"/>
  <c r="T18" i="12" s="1"/>
  <c r="S17" i="12"/>
  <c r="T17" i="12" s="1"/>
  <c r="R17" i="13" s="1"/>
  <c r="S16" i="12"/>
  <c r="T16" i="12" s="1"/>
  <c r="R16" i="13" s="1"/>
  <c r="S15" i="12"/>
  <c r="Q15" i="13" s="1"/>
  <c r="S14" i="12"/>
  <c r="Q14" i="13" s="1"/>
  <c r="S13" i="12"/>
  <c r="Q13" i="13" s="1"/>
  <c r="S12" i="12"/>
  <c r="T12" i="12" s="1"/>
  <c r="R12" i="13" s="1"/>
  <c r="S11" i="12"/>
  <c r="T11" i="12" s="1"/>
  <c r="R11" i="13" s="1"/>
  <c r="S10" i="12"/>
  <c r="Q10" i="13" s="1"/>
  <c r="S9" i="12"/>
  <c r="Q9" i="13" s="1"/>
  <c r="B15" i="11"/>
  <c r="B23" i="11"/>
  <c r="B24" i="11"/>
  <c r="B22" i="11"/>
  <c r="B33" i="11"/>
  <c r="B16" i="11"/>
  <c r="B19" i="11"/>
  <c r="B27" i="11"/>
  <c r="B28" i="11"/>
  <c r="B31" i="11"/>
  <c r="B20" i="11"/>
  <c r="B29" i="11"/>
  <c r="B30" i="11"/>
  <c r="B17" i="11"/>
  <c r="B25" i="11"/>
  <c r="B34" i="11"/>
  <c r="J11" i="11"/>
  <c r="G11" i="11"/>
  <c r="A11" i="11"/>
  <c r="G38" i="10"/>
  <c r="A38" i="10"/>
  <c r="G37" i="10"/>
  <c r="A37" i="10"/>
  <c r="G36" i="10"/>
  <c r="A36" i="10"/>
  <c r="G35" i="10"/>
  <c r="A35" i="10"/>
  <c r="G34" i="10"/>
  <c r="A34" i="10"/>
  <c r="G33" i="10"/>
  <c r="A33" i="10"/>
  <c r="G32" i="10"/>
  <c r="A32" i="10"/>
  <c r="G31" i="10"/>
  <c r="A31" i="10"/>
  <c r="G30" i="10"/>
  <c r="A30" i="10"/>
  <c r="G29" i="10"/>
  <c r="A29" i="10"/>
  <c r="G28" i="10"/>
  <c r="A28" i="10"/>
  <c r="G27" i="10"/>
  <c r="A27" i="10"/>
  <c r="G26" i="10"/>
  <c r="A26" i="10"/>
  <c r="G25" i="10"/>
  <c r="A25" i="10"/>
  <c r="G37" i="9"/>
  <c r="A37" i="9"/>
  <c r="G36" i="9"/>
  <c r="A36" i="9"/>
  <c r="G35" i="9"/>
  <c r="A35" i="9"/>
  <c r="G34" i="9"/>
  <c r="A34" i="9"/>
  <c r="G33" i="9"/>
  <c r="A33" i="9"/>
  <c r="G32" i="9"/>
  <c r="A32" i="9"/>
  <c r="G31" i="9"/>
  <c r="A31" i="9"/>
  <c r="G30" i="9"/>
  <c r="A30" i="9"/>
  <c r="G29" i="9"/>
  <c r="A29" i="9"/>
  <c r="G28" i="9"/>
  <c r="A28" i="9"/>
  <c r="G27" i="9"/>
  <c r="A27" i="9"/>
  <c r="G26" i="9"/>
  <c r="A26" i="9"/>
  <c r="G25" i="9"/>
  <c r="A25" i="9"/>
  <c r="G24" i="9"/>
  <c r="A24" i="9"/>
  <c r="M88" i="8"/>
  <c r="N86" i="7"/>
  <c r="E37" i="7"/>
  <c r="N36" i="7"/>
  <c r="K33" i="7"/>
  <c r="J33" i="7"/>
  <c r="I33" i="7"/>
  <c r="K32" i="7"/>
  <c r="J32" i="7"/>
  <c r="I32" i="7"/>
  <c r="K31" i="7"/>
  <c r="J31" i="7"/>
  <c r="I31" i="7"/>
  <c r="K30" i="7"/>
  <c r="J30" i="7"/>
  <c r="I30" i="7"/>
  <c r="K29" i="7"/>
  <c r="J29" i="7"/>
  <c r="I29" i="7"/>
  <c r="K28" i="7"/>
  <c r="J28" i="7"/>
  <c r="I28" i="7"/>
  <c r="K27" i="7"/>
  <c r="J27" i="7"/>
  <c r="I27" i="7"/>
  <c r="K26" i="7"/>
  <c r="J26" i="7"/>
  <c r="I26" i="7"/>
  <c r="M100" i="6"/>
  <c r="D33" i="6"/>
  <c r="H25" i="6"/>
  <c r="H24" i="6"/>
  <c r="H23" i="6"/>
  <c r="H22" i="6"/>
  <c r="H21" i="6"/>
  <c r="H20" i="6"/>
  <c r="H19" i="6"/>
  <c r="H18" i="6"/>
  <c r="H17" i="6"/>
  <c r="H16" i="6"/>
  <c r="K136" i="5"/>
  <c r="F133" i="3"/>
  <c r="F137" i="3" s="1"/>
  <c r="F126" i="3"/>
  <c r="F125" i="3"/>
  <c r="F124" i="3"/>
  <c r="F130" i="3" s="1"/>
  <c r="F120" i="3"/>
  <c r="F121" i="3" s="1"/>
  <c r="F115" i="3"/>
  <c r="F114" i="3"/>
  <c r="F113" i="3"/>
  <c r="F112" i="3"/>
  <c r="F106" i="3"/>
  <c r="F105" i="3"/>
  <c r="F104" i="3"/>
  <c r="F103" i="3"/>
  <c r="F102" i="3"/>
  <c r="F101" i="3"/>
  <c r="F96" i="3"/>
  <c r="F95" i="3"/>
  <c r="F90" i="3"/>
  <c r="F84" i="3"/>
  <c r="F83" i="3"/>
  <c r="F82" i="3"/>
  <c r="F81" i="3"/>
  <c r="F80" i="3"/>
  <c r="F79" i="3"/>
  <c r="F74" i="3"/>
  <c r="F73" i="3"/>
  <c r="F75" i="3" s="1"/>
  <c r="F72" i="3"/>
  <c r="F71" i="3"/>
  <c r="F70" i="3"/>
  <c r="F69" i="3"/>
  <c r="F68" i="3"/>
  <c r="F64" i="3"/>
  <c r="F63" i="3"/>
  <c r="F62" i="3"/>
  <c r="F61" i="3"/>
  <c r="F57" i="3"/>
  <c r="F56" i="3"/>
  <c r="F55" i="3"/>
  <c r="F54" i="3"/>
  <c r="F53" i="3"/>
  <c r="F58" i="3" s="1"/>
  <c r="F47" i="3"/>
  <c r="F46" i="3"/>
  <c r="F45" i="3"/>
  <c r="F44" i="3"/>
  <c r="F43" i="3"/>
  <c r="F42" i="3"/>
  <c r="F41" i="3"/>
  <c r="F48" i="3" s="1"/>
  <c r="F37" i="3"/>
  <c r="F36" i="3"/>
  <c r="F35" i="3"/>
  <c r="F34" i="3"/>
  <c r="F33" i="3"/>
  <c r="F32" i="3"/>
  <c r="F31" i="3"/>
  <c r="F30" i="3"/>
  <c r="F29" i="3"/>
  <c r="F28" i="3"/>
  <c r="F27" i="3"/>
  <c r="F23" i="3"/>
  <c r="F22" i="3"/>
  <c r="F21" i="3"/>
  <c r="F20" i="3"/>
  <c r="F19" i="3"/>
  <c r="F18" i="3"/>
  <c r="F17" i="3"/>
  <c r="F16" i="3"/>
  <c r="F15" i="3"/>
  <c r="E32" i="2"/>
  <c r="B29" i="2"/>
  <c r="B13" i="2"/>
  <c r="B16" i="2" s="1"/>
  <c r="F56" i="1"/>
  <c r="F45" i="1"/>
  <c r="F44" i="1"/>
  <c r="F43" i="1"/>
  <c r="F42" i="1"/>
  <c r="F41" i="1"/>
  <c r="F40" i="1"/>
  <c r="F36" i="1"/>
  <c r="F35" i="1"/>
  <c r="F34" i="1"/>
  <c r="F33" i="1"/>
  <c r="F32" i="1"/>
  <c r="F31" i="1"/>
  <c r="F27" i="1"/>
  <c r="F26" i="1"/>
  <c r="F25" i="1"/>
  <c r="F24" i="1"/>
  <c r="F23" i="1"/>
  <c r="F22" i="1"/>
  <c r="F10" i="1"/>
  <c r="E10" i="1"/>
  <c r="D10" i="1"/>
  <c r="C10" i="1"/>
  <c r="A10" i="1"/>
  <c r="Q71" i="13" l="1"/>
  <c r="Q83" i="13"/>
  <c r="T37" i="12"/>
  <c r="R37" i="13" s="1"/>
  <c r="T136" i="12"/>
  <c r="R136" i="13" s="1"/>
  <c r="T31" i="12"/>
  <c r="R31" i="13" s="1"/>
  <c r="Q41" i="13"/>
  <c r="T13" i="12"/>
  <c r="R13" i="13" s="1"/>
  <c r="Q53" i="13"/>
  <c r="Q143" i="13"/>
  <c r="T103" i="12"/>
  <c r="R103" i="13" s="1"/>
  <c r="T145" i="12"/>
  <c r="R145" i="13" s="1"/>
  <c r="T109" i="12"/>
  <c r="R109" i="13" s="1"/>
  <c r="Q119" i="13"/>
  <c r="T79" i="12"/>
  <c r="R79" i="13" s="1"/>
  <c r="T43" i="12"/>
  <c r="R43" i="13" s="1"/>
  <c r="T121" i="12"/>
  <c r="R121" i="13" s="1"/>
  <c r="Q11" i="13"/>
  <c r="Q113" i="13"/>
  <c r="T49" i="12"/>
  <c r="R49" i="13" s="1"/>
  <c r="Q47" i="13"/>
  <c r="Q125" i="13"/>
  <c r="T115" i="12"/>
  <c r="R115" i="13" s="1"/>
  <c r="T85" i="12"/>
  <c r="R85" i="13" s="1"/>
  <c r="T139" i="12"/>
  <c r="R139" i="13" s="1"/>
  <c r="T61" i="12"/>
  <c r="R61" i="13" s="1"/>
  <c r="T133" i="12"/>
  <c r="R133" i="13" s="1"/>
  <c r="Q17" i="13"/>
  <c r="Q89" i="13"/>
  <c r="T55" i="12"/>
  <c r="R55" i="13" s="1"/>
  <c r="T127" i="12"/>
  <c r="T97" i="12"/>
  <c r="R97" i="13" s="1"/>
  <c r="Q77" i="13"/>
  <c r="T19" i="12"/>
  <c r="R19" i="13" s="1"/>
  <c r="T91" i="12"/>
  <c r="Q59" i="13"/>
  <c r="Q131" i="13"/>
  <c r="T73" i="12"/>
  <c r="R73" i="13" s="1"/>
  <c r="Q29" i="13"/>
  <c r="Q101" i="13"/>
  <c r="T25" i="12"/>
  <c r="R25" i="13" s="1"/>
  <c r="T67" i="12"/>
  <c r="R67" i="13" s="1"/>
  <c r="Q23" i="13"/>
  <c r="Q95" i="13"/>
  <c r="Q65" i="13"/>
  <c r="Q137" i="13"/>
  <c r="Q35" i="13"/>
  <c r="Q107" i="13"/>
  <c r="F37" i="1"/>
  <c r="F48" i="1" s="1"/>
  <c r="F46" i="1"/>
  <c r="F49" i="1" s="1"/>
  <c r="T10" i="12"/>
  <c r="R10" i="13" s="1"/>
  <c r="T28" i="12"/>
  <c r="R28" i="13" s="1"/>
  <c r="T46" i="12"/>
  <c r="R46" i="13" s="1"/>
  <c r="T64" i="12"/>
  <c r="T82" i="12"/>
  <c r="R82" i="13" s="1"/>
  <c r="T100" i="12"/>
  <c r="R100" i="13" s="1"/>
  <c r="T118" i="12"/>
  <c r="R118" i="13" s="1"/>
  <c r="Q52" i="13"/>
  <c r="Q76" i="13"/>
  <c r="Q124" i="13"/>
  <c r="R29" i="13"/>
  <c r="R137" i="13"/>
  <c r="R84" i="13"/>
  <c r="F116" i="3"/>
  <c r="T22" i="12"/>
  <c r="R22" i="13" s="1"/>
  <c r="T40" i="12"/>
  <c r="R40" i="13" s="1"/>
  <c r="T58" i="12"/>
  <c r="R58" i="13" s="1"/>
  <c r="T94" i="12"/>
  <c r="R94" i="13" s="1"/>
  <c r="T112" i="12"/>
  <c r="R112" i="13" s="1"/>
  <c r="T130" i="12"/>
  <c r="R130" i="13" s="1"/>
  <c r="R95" i="13"/>
  <c r="F28" i="1"/>
  <c r="F47" i="1" s="1"/>
  <c r="F97" i="3"/>
  <c r="Q16" i="13"/>
  <c r="Q88" i="13"/>
  <c r="H26" i="6"/>
  <c r="D29" i="6" s="1"/>
  <c r="F24" i="3"/>
  <c r="T34" i="12"/>
  <c r="R34" i="13" s="1"/>
  <c r="T70" i="12"/>
  <c r="R70" i="13" s="1"/>
  <c r="T106" i="12"/>
  <c r="T142" i="12"/>
  <c r="R142" i="13" s="1"/>
  <c r="R71" i="13"/>
  <c r="R18" i="13"/>
  <c r="R36" i="13"/>
  <c r="Q12" i="13"/>
  <c r="Q24" i="13"/>
  <c r="Q36" i="13"/>
  <c r="Q48" i="13"/>
  <c r="Q60" i="13"/>
  <c r="Q72" i="13"/>
  <c r="Q84" i="13"/>
  <c r="Q96" i="13"/>
  <c r="Q108" i="13"/>
  <c r="Q120" i="13"/>
  <c r="Q132" i="13"/>
  <c r="Q144" i="13"/>
  <c r="T14" i="12"/>
  <c r="R14" i="13" s="1"/>
  <c r="T20" i="12"/>
  <c r="R20" i="13" s="1"/>
  <c r="T26" i="12"/>
  <c r="R26" i="13" s="1"/>
  <c r="T32" i="12"/>
  <c r="R32" i="13" s="1"/>
  <c r="T38" i="12"/>
  <c r="R38" i="13" s="1"/>
  <c r="T44" i="12"/>
  <c r="R44" i="13" s="1"/>
  <c r="T50" i="12"/>
  <c r="T56" i="12"/>
  <c r="R56" i="13" s="1"/>
  <c r="T62" i="12"/>
  <c r="R62" i="13" s="1"/>
  <c r="T68" i="12"/>
  <c r="R68" i="13" s="1"/>
  <c r="T74" i="12"/>
  <c r="R74" i="13" s="1"/>
  <c r="T80" i="12"/>
  <c r="R80" i="13" s="1"/>
  <c r="T86" i="12"/>
  <c r="R86" i="13" s="1"/>
  <c r="T92" i="12"/>
  <c r="R92" i="13" s="1"/>
  <c r="T98" i="12"/>
  <c r="R98" i="13" s="1"/>
  <c r="T104" i="12"/>
  <c r="R104" i="13" s="1"/>
  <c r="T110" i="12"/>
  <c r="R110" i="13" s="1"/>
  <c r="T116" i="12"/>
  <c r="R116" i="13" s="1"/>
  <c r="T122" i="12"/>
  <c r="R122" i="13" s="1"/>
  <c r="T128" i="12"/>
  <c r="R128" i="13" s="1"/>
  <c r="T134" i="12"/>
  <c r="R134" i="13" s="1"/>
  <c r="T140" i="12"/>
  <c r="R140" i="13" s="1"/>
  <c r="T9" i="12"/>
  <c r="T15" i="12"/>
  <c r="R15" i="13" s="1"/>
  <c r="T21" i="12"/>
  <c r="R21" i="13" s="1"/>
  <c r="T27" i="12"/>
  <c r="R27" i="13" s="1"/>
  <c r="T33" i="12"/>
  <c r="R33" i="13" s="1"/>
  <c r="T39" i="12"/>
  <c r="R39" i="13" s="1"/>
  <c r="T45" i="12"/>
  <c r="R45" i="13" s="1"/>
  <c r="T51" i="12"/>
  <c r="R51" i="13" s="1"/>
  <c r="T57" i="12"/>
  <c r="T63" i="12"/>
  <c r="R63" i="13" s="1"/>
  <c r="T69" i="12"/>
  <c r="R69" i="13" s="1"/>
  <c r="T75" i="12"/>
  <c r="R75" i="13" s="1"/>
  <c r="T81" i="12"/>
  <c r="R81" i="13" s="1"/>
  <c r="T87" i="12"/>
  <c r="R87" i="13" s="1"/>
  <c r="T93" i="12"/>
  <c r="R93" i="13" s="1"/>
  <c r="T99" i="12"/>
  <c r="R99" i="13" s="1"/>
  <c r="T105" i="12"/>
  <c r="R105" i="13" s="1"/>
  <c r="T111" i="12"/>
  <c r="R111" i="13" s="1"/>
  <c r="T117" i="12"/>
  <c r="T123" i="12"/>
  <c r="T129" i="12"/>
  <c r="R129" i="13" s="1"/>
  <c r="T135" i="12"/>
  <c r="R135" i="13" s="1"/>
  <c r="T141" i="12"/>
  <c r="Q18" i="13"/>
  <c r="Q30" i="13"/>
  <c r="Q42" i="13"/>
  <c r="Q54" i="13"/>
  <c r="Q66" i="13"/>
  <c r="Q78" i="13"/>
  <c r="Q90" i="13"/>
  <c r="Q102" i="13"/>
  <c r="Q114" i="13"/>
  <c r="Q126" i="13"/>
  <c r="Q138" i="13"/>
  <c r="C23" i="11" l="1"/>
  <c r="D23" i="11" s="1"/>
  <c r="C31" i="11"/>
  <c r="D31" i="11" s="1"/>
  <c r="C33" i="11"/>
  <c r="D33" i="11" s="1"/>
  <c r="C17" i="11"/>
  <c r="D17" i="11" s="1"/>
  <c r="C16" i="11"/>
  <c r="D16" i="11" s="1"/>
  <c r="R127" i="13"/>
  <c r="C25" i="11"/>
  <c r="D25" i="11" s="1"/>
  <c r="C24" i="11"/>
  <c r="D24" i="11" s="1"/>
  <c r="R91" i="13"/>
  <c r="C26" i="11"/>
  <c r="D26" i="11" s="1"/>
  <c r="F50" i="1"/>
  <c r="R123" i="13"/>
  <c r="C30" i="11"/>
  <c r="D30" i="11" s="1"/>
  <c r="C22" i="11"/>
  <c r="D22" i="11" s="1"/>
  <c r="C21" i="11"/>
  <c r="D21" i="11" s="1"/>
  <c r="R64" i="13"/>
  <c r="C34" i="11"/>
  <c r="D34" i="11" s="1"/>
  <c r="R141" i="13"/>
  <c r="C29" i="11"/>
  <c r="D29" i="11" s="1"/>
  <c r="R117" i="13"/>
  <c r="D32" i="6"/>
  <c r="D31" i="6"/>
  <c r="C20" i="11"/>
  <c r="D20" i="11" s="1"/>
  <c r="R57" i="13"/>
  <c r="C28" i="11"/>
  <c r="D28" i="11" s="1"/>
  <c r="R106" i="13"/>
  <c r="C15" i="11"/>
  <c r="D15" i="11" s="1"/>
  <c r="D11" i="11"/>
  <c r="R9" i="13"/>
  <c r="C18" i="11"/>
  <c r="D18" i="11" s="1"/>
  <c r="C14" i="4"/>
  <c r="C19" i="11"/>
  <c r="D19" i="11" s="1"/>
  <c r="R50" i="13"/>
  <c r="C12" i="4"/>
  <c r="F139" i="3"/>
  <c r="C16" i="4"/>
  <c r="C13" i="4"/>
  <c r="C27" i="11"/>
  <c r="D27" i="11" s="1"/>
  <c r="F143" i="3" l="1"/>
  <c r="F146" i="3" s="1"/>
  <c r="F151" i="3"/>
  <c r="F142" i="3"/>
  <c r="F141" i="3"/>
  <c r="F144" i="3" s="1"/>
  <c r="E12" i="4"/>
  <c r="E13" i="4"/>
  <c r="E14" i="4"/>
  <c r="E16" i="4"/>
  <c r="F145" i="3" l="1"/>
  <c r="L14" i="9" l="1"/>
  <c r="L14" i="10"/>
  <c r="F152" i="3"/>
  <c r="G72" i="10" l="1"/>
  <c r="M67" i="10"/>
  <c r="A46" i="10"/>
  <c r="A45" i="10"/>
  <c r="A44" i="10"/>
  <c r="A43" i="10"/>
  <c r="A42" i="10"/>
  <c r="A41" i="10"/>
  <c r="A40" i="10"/>
  <c r="G39" i="10"/>
  <c r="A39" i="10"/>
  <c r="N121" i="9"/>
  <c r="G71" i="9"/>
  <c r="M66" i="9"/>
  <c r="E66" i="9"/>
  <c r="G45" i="9"/>
  <c r="A45" i="9"/>
  <c r="G44" i="9"/>
  <c r="A44" i="9"/>
  <c r="G43" i="9"/>
  <c r="A43" i="9"/>
  <c r="G42" i="9"/>
  <c r="A42" i="9"/>
  <c r="G41" i="9"/>
  <c r="A41" i="9"/>
  <c r="G40" i="9"/>
  <c r="A40" i="9"/>
  <c r="G39" i="9"/>
  <c r="A39" i="9"/>
  <c r="G38" i="9"/>
  <c r="A38" i="9"/>
  <c r="F41" i="4"/>
  <c r="F232" i="3"/>
  <c r="E229" i="3"/>
  <c r="E226" i="3"/>
  <c r="E225" i="3"/>
  <c r="E224" i="3"/>
  <c r="F219" i="3"/>
  <c r="F218" i="3"/>
  <c r="F217" i="3"/>
  <c r="F220" i="3" s="1"/>
  <c r="F216" i="3"/>
  <c r="F212" i="3"/>
  <c r="F213" i="3" s="1"/>
  <c r="F208" i="3"/>
  <c r="F207" i="3"/>
  <c r="F206" i="3"/>
  <c r="F205" i="3"/>
  <c r="F204" i="3"/>
  <c r="F209" i="3" s="1"/>
  <c r="F200" i="3"/>
  <c r="F199" i="3"/>
  <c r="F201" i="3" s="1"/>
  <c r="F198" i="3"/>
  <c r="F197" i="3"/>
  <c r="F193" i="3"/>
  <c r="F192" i="3"/>
  <c r="F191" i="3"/>
  <c r="F190" i="3"/>
  <c r="F189" i="3"/>
  <c r="F188" i="3"/>
  <c r="F187" i="3"/>
  <c r="F194" i="3" s="1"/>
  <c r="F183" i="3"/>
  <c r="F184" i="3" s="1"/>
  <c r="F182" i="3"/>
  <c r="F181" i="3"/>
  <c r="F177" i="3"/>
  <c r="F176" i="3"/>
  <c r="F175" i="3"/>
  <c r="F174" i="3"/>
  <c r="F178" i="3" s="1"/>
  <c r="F170" i="3"/>
  <c r="F169" i="3"/>
  <c r="F168" i="3"/>
  <c r="F167" i="3"/>
  <c r="F171" i="3" s="1"/>
  <c r="F166" i="3"/>
  <c r="F165" i="3"/>
  <c r="F161" i="3"/>
  <c r="F160" i="3"/>
  <c r="F159" i="3"/>
  <c r="F158" i="3"/>
  <c r="F157" i="3"/>
  <c r="F156" i="3"/>
  <c r="F155" i="3"/>
  <c r="F154" i="3"/>
  <c r="F153" i="3"/>
  <c r="F162" i="3" s="1"/>
  <c r="F147" i="3"/>
  <c r="F140" i="3"/>
  <c r="F138" i="3"/>
  <c r="F148" i="3" s="1"/>
  <c r="F132" i="3"/>
  <c r="F131" i="3"/>
  <c r="F134" i="3" s="1"/>
  <c r="F123" i="3"/>
  <c r="F122" i="3"/>
  <c r="F127" i="3" s="1"/>
  <c r="F117" i="3"/>
  <c r="F108" i="3"/>
  <c r="F107" i="3"/>
  <c r="F109" i="3" s="1"/>
  <c r="F94" i="3"/>
  <c r="F98" i="3" s="1"/>
  <c r="F89" i="3"/>
  <c r="F88" i="3"/>
  <c r="F91" i="3" s="1"/>
  <c r="F78" i="3"/>
  <c r="F60" i="3"/>
  <c r="F59" i="3"/>
  <c r="F52" i="3"/>
  <c r="F51" i="3"/>
  <c r="F65" i="3" s="1"/>
  <c r="M68" i="10" l="1"/>
  <c r="M67" i="9"/>
  <c r="C33" i="4"/>
  <c r="C27" i="4"/>
  <c r="C30" i="4"/>
  <c r="C28" i="4"/>
  <c r="C31" i="4"/>
  <c r="C29" i="4"/>
  <c r="C26" i="4"/>
  <c r="C25" i="4"/>
  <c r="C19" i="4"/>
  <c r="F222" i="3"/>
  <c r="D39" i="10" s="1"/>
  <c r="C32" i="4"/>
  <c r="C22" i="4"/>
  <c r="C20" i="4"/>
  <c r="C21" i="4"/>
  <c r="C17" i="4"/>
  <c r="C18" i="4"/>
  <c r="C15" i="4"/>
  <c r="C23" i="4"/>
  <c r="D28" i="10" l="1"/>
  <c r="D30" i="9"/>
  <c r="D41" i="9"/>
  <c r="H41" i="9" s="1"/>
  <c r="D35" i="10"/>
  <c r="D34" i="9"/>
  <c r="H34" i="9" s="1"/>
  <c r="D31" i="10"/>
  <c r="D44" i="9"/>
  <c r="D40" i="9"/>
  <c r="J40" i="9" s="1"/>
  <c r="D29" i="9"/>
  <c r="J29" i="9" s="1"/>
  <c r="D30" i="10"/>
  <c r="J30" i="10" s="1"/>
  <c r="D42" i="9"/>
  <c r="I42" i="9" s="1"/>
  <c r="D38" i="10"/>
  <c r="I38" i="10" s="1"/>
  <c r="D37" i="9"/>
  <c r="H37" i="9" s="1"/>
  <c r="D36" i="10"/>
  <c r="D41" i="10"/>
  <c r="D42" i="10"/>
  <c r="D44" i="10"/>
  <c r="D45" i="10"/>
  <c r="D43" i="10"/>
  <c r="D46" i="10"/>
  <c r="D40" i="10"/>
  <c r="F226" i="3"/>
  <c r="F229" i="3" s="1"/>
  <c r="C38" i="4" s="1"/>
  <c r="F225" i="3"/>
  <c r="F224" i="3"/>
  <c r="F227" i="3" s="1"/>
  <c r="C36" i="4" s="1"/>
  <c r="F234" i="3"/>
  <c r="D37" i="10"/>
  <c r="H37" i="10" s="1"/>
  <c r="D34" i="10"/>
  <c r="H34" i="10" s="1"/>
  <c r="D36" i="9"/>
  <c r="H36" i="9" s="1"/>
  <c r="D32" i="9"/>
  <c r="I32" i="9" s="1"/>
  <c r="D38" i="9"/>
  <c r="I34" i="9"/>
  <c r="E30" i="4"/>
  <c r="D30" i="4"/>
  <c r="E28" i="4"/>
  <c r="D28" i="4"/>
  <c r="E22" i="4"/>
  <c r="D22" i="4"/>
  <c r="I30" i="10"/>
  <c r="H30" i="10"/>
  <c r="I37" i="9"/>
  <c r="H30" i="9"/>
  <c r="I30" i="9"/>
  <c r="J30" i="9"/>
  <c r="E20" i="4"/>
  <c r="D20" i="4"/>
  <c r="I31" i="10"/>
  <c r="H31" i="10"/>
  <c r="J31" i="10"/>
  <c r="E18" i="4"/>
  <c r="D18" i="4"/>
  <c r="D32" i="4"/>
  <c r="E32" i="4"/>
  <c r="E25" i="4"/>
  <c r="D25" i="4"/>
  <c r="H36" i="10"/>
  <c r="I36" i="10"/>
  <c r="J36" i="10"/>
  <c r="H28" i="10"/>
  <c r="I28" i="10"/>
  <c r="J28" i="10"/>
  <c r="E15" i="4"/>
  <c r="D15" i="4"/>
  <c r="I35" i="10"/>
  <c r="H35" i="10"/>
  <c r="J35" i="10"/>
  <c r="J44" i="9"/>
  <c r="I44" i="9"/>
  <c r="H44" i="9"/>
  <c r="D26" i="4"/>
  <c r="E26" i="4"/>
  <c r="E17" i="4"/>
  <c r="D17" i="4"/>
  <c r="J41" i="9"/>
  <c r="I41" i="9"/>
  <c r="E27" i="4"/>
  <c r="D27" i="4"/>
  <c r="D24" i="9"/>
  <c r="D25" i="10"/>
  <c r="D25" i="9"/>
  <c r="D26" i="10"/>
  <c r="D12" i="4"/>
  <c r="D13" i="4"/>
  <c r="D27" i="10"/>
  <c r="D14" i="4"/>
  <c r="D16" i="4"/>
  <c r="D29" i="10"/>
  <c r="D28" i="9"/>
  <c r="D26" i="9"/>
  <c r="E29" i="4"/>
  <c r="D29" i="4"/>
  <c r="D39" i="9"/>
  <c r="D35" i="9"/>
  <c r="D33" i="9"/>
  <c r="D32" i="10"/>
  <c r="E31" i="4"/>
  <c r="D31" i="4"/>
  <c r="E23" i="4"/>
  <c r="D23" i="4"/>
  <c r="E21" i="4"/>
  <c r="D21" i="4"/>
  <c r="D31" i="9"/>
  <c r="E33" i="4"/>
  <c r="D33" i="4"/>
  <c r="D27" i="9"/>
  <c r="D33" i="10"/>
  <c r="D19" i="4"/>
  <c r="E19" i="4"/>
  <c r="D43" i="9"/>
  <c r="D45" i="9"/>
  <c r="J32" i="9" l="1"/>
  <c r="H32" i="9"/>
  <c r="H40" i="9"/>
  <c r="I40" i="9"/>
  <c r="J42" i="9"/>
  <c r="J38" i="10"/>
  <c r="I29" i="9"/>
  <c r="H29" i="9"/>
  <c r="H42" i="9"/>
  <c r="J34" i="9"/>
  <c r="H38" i="10"/>
  <c r="J36" i="9"/>
  <c r="J34" i="10"/>
  <c r="I34" i="10"/>
  <c r="I37" i="10"/>
  <c r="F228" i="3"/>
  <c r="H41" i="10"/>
  <c r="I41" i="10"/>
  <c r="J41" i="10"/>
  <c r="I36" i="9"/>
  <c r="J37" i="10"/>
  <c r="H40" i="10"/>
  <c r="I40" i="10"/>
  <c r="J40" i="10"/>
  <c r="J37" i="9"/>
  <c r="I43" i="10"/>
  <c r="H43" i="10"/>
  <c r="J43" i="10"/>
  <c r="H44" i="10"/>
  <c r="I44" i="10"/>
  <c r="J44" i="10"/>
  <c r="H42" i="10"/>
  <c r="I42" i="10"/>
  <c r="J42" i="10"/>
  <c r="H46" i="10"/>
  <c r="I46" i="10"/>
  <c r="J46" i="10"/>
  <c r="H45" i="10"/>
  <c r="I45" i="10"/>
  <c r="J45" i="10"/>
  <c r="J39" i="9"/>
  <c r="H39" i="9"/>
  <c r="I39" i="9"/>
  <c r="H25" i="9"/>
  <c r="I25" i="9"/>
  <c r="J25" i="9"/>
  <c r="I25" i="10"/>
  <c r="H25" i="10"/>
  <c r="J25" i="10"/>
  <c r="D47" i="10"/>
  <c r="H28" i="9"/>
  <c r="I28" i="9"/>
  <c r="J28" i="9"/>
  <c r="I35" i="9"/>
  <c r="H35" i="9"/>
  <c r="J35" i="9"/>
  <c r="H26" i="10"/>
  <c r="I26" i="10"/>
  <c r="J26" i="10"/>
  <c r="H31" i="9"/>
  <c r="I31" i="9"/>
  <c r="J31" i="9"/>
  <c r="H26" i="9"/>
  <c r="I26" i="9"/>
  <c r="J26" i="9"/>
  <c r="J45" i="9"/>
  <c r="H45" i="9"/>
  <c r="I45" i="9"/>
  <c r="J43" i="9"/>
  <c r="I43" i="9"/>
  <c r="H43" i="9"/>
  <c r="I29" i="10"/>
  <c r="H29" i="10"/>
  <c r="J29" i="10"/>
  <c r="H24" i="9"/>
  <c r="I24" i="9"/>
  <c r="J24" i="9"/>
  <c r="D46" i="9"/>
  <c r="I33" i="10"/>
  <c r="H33" i="10"/>
  <c r="J33" i="10"/>
  <c r="I27" i="9"/>
  <c r="H27" i="9"/>
  <c r="J27" i="9"/>
  <c r="I32" i="10"/>
  <c r="H32" i="10"/>
  <c r="J32" i="10"/>
  <c r="I27" i="10"/>
  <c r="H27" i="10"/>
  <c r="J27" i="10"/>
  <c r="I33" i="9"/>
  <c r="H33" i="9"/>
  <c r="J33" i="9"/>
  <c r="C37" i="4" l="1"/>
  <c r="F231" i="3"/>
  <c r="I39" i="10"/>
  <c r="I47" i="10"/>
  <c r="H39" i="10"/>
  <c r="H47" i="10"/>
  <c r="J38" i="9"/>
  <c r="I38" i="9"/>
  <c r="I46" i="9"/>
  <c r="J39" i="10"/>
  <c r="J47" i="10"/>
  <c r="H38" i="9"/>
  <c r="H46" i="9"/>
  <c r="C24" i="4" l="1"/>
  <c r="F235" i="3"/>
  <c r="C40" i="4"/>
  <c r="C42" i="4" s="1"/>
  <c r="A21" i="9"/>
  <c r="D21" i="9"/>
  <c r="G21" i="9" s="1"/>
  <c r="J21" i="9"/>
  <c r="M68" i="9"/>
  <c r="G68" i="9"/>
  <c r="A21" i="10"/>
  <c r="J21" i="10"/>
  <c r="G69" i="10"/>
  <c r="M69" i="10"/>
  <c r="D21" i="10"/>
  <c r="E24" i="4" l="1"/>
  <c r="C34" i="4"/>
  <c r="D24" i="4"/>
  <c r="G21" i="10"/>
  <c r="K22" i="10"/>
  <c r="D34" i="4" l="1"/>
  <c r="E3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I26" authorId="0" shapeId="0" xr:uid="{00000000-0006-0000-0600-000001000000}">
      <text>
        <r>
          <rPr>
            <sz val="11"/>
            <color theme="1"/>
            <rFont val="Calibri"/>
            <family val="2"/>
            <charset val="1"/>
          </rPr>
          <t>Cantidad acumulada = cantidad anterior + cantidad del presente acta.</t>
        </r>
      </text>
    </comment>
    <comment ref="J26" authorId="0" shapeId="0" xr:uid="{00000000-0006-0000-0600-000002000000}">
      <text>
        <r>
          <rPr>
            <sz val="11"/>
            <color theme="1"/>
            <rFont val="Calibri"/>
            <family val="2"/>
            <charset val="1"/>
          </rPr>
          <t>Saldo = cantidad contractual - cantidad acumulada. No permite saldos negativos.</t>
        </r>
      </text>
    </comment>
    <comment ref="K26" authorId="0" shapeId="0" xr:uid="{00000000-0006-0000-0600-000003000000}">
      <text>
        <r>
          <rPr>
            <sz val="11"/>
            <color theme="1"/>
            <rFont val="Calibri"/>
            <family val="2"/>
            <charset val="1"/>
          </rPr>
          <t>% ejecución = cantidad acumulada / cantidad contractual.</t>
        </r>
      </text>
    </comment>
  </commentList>
</comments>
</file>

<file path=xl/sharedStrings.xml><?xml version="1.0" encoding="utf-8"?>
<sst xmlns="http://schemas.openxmlformats.org/spreadsheetml/2006/main" count="3867" uniqueCount="1627">
  <si>
    <t>ANÁLISIS DE PRECIOS UNITARIOS</t>
  </si>
  <si>
    <t>CONTROL DOCUMENTAL</t>
  </si>
  <si>
    <t>Código</t>
  </si>
  <si>
    <t>m2</t>
  </si>
  <si>
    <t>1 Topógrafo + 1 Cadenero 1o</t>
  </si>
  <si>
    <t>m2/jornada</t>
  </si>
  <si>
    <t>REFORMAS Y REMODELACIONES</t>
  </si>
  <si>
    <t>RYR-AP-001</t>
  </si>
  <si>
    <t>SEÑAMOS, RENOVAMOS Y CONSTRUIMOS ESPACIOS QUE INSPIRAN</t>
  </si>
  <si>
    <t>Versión</t>
  </si>
  <si>
    <t>Fecha de Emisión</t>
  </si>
  <si>
    <t>10/09/2026</t>
  </si>
  <si>
    <t>Página</t>
  </si>
  <si>
    <t>1 de 1</t>
  </si>
  <si>
    <t>LOCALIZACIÓN Y REPLANTEO</t>
  </si>
  <si>
    <t>IDENTIFICACIÓN DEL PROYECTO</t>
  </si>
  <si>
    <t>Proyecto</t>
  </si>
  <si>
    <t>No de Contrato</t>
  </si>
  <si>
    <t>Contratista</t>
  </si>
  <si>
    <t>Ubicación</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</si>
  <si>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</si>
  <si>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</si>
  <si>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</si>
  <si>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</si>
  <si>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</si>
  <si>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</si>
  <si>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</si>
  <si>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</si>
  <si>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</si>
  <si>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</si>
  <si>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</si>
  <si>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</si>
  <si>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</si>
  <si>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</si>
  <si>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</si>
  <si>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</si>
  <si>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</si>
  <si>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</si>
  <si>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</si>
  <si>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</si>
  <si>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</si>
  <si>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</si>
  <si>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</si>
  <si>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REV. 10/09/2026</t>
  </si>
  <si>
    <t>FICHA TÉCNICA DEL PROYECTO</t>
  </si>
  <si>
    <t>RYR-FT-001</t>
  </si>
  <si>
    <t>DISEÑAMOS, RENOVAMOS Y CONSTRUIMOS ESPACIOS QUE INSPIRAN</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</si>
  <si>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</si>
  <si>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</si>
  <si>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</si>
  <si>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</si>
  <si>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</si>
  <si>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</si>
  <si>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</si>
  <si>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</si>
  <si>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</si>
  <si>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</si>
  <si>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</si>
  <si>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</si>
  <si>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</si>
  <si>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</si>
  <si>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</si>
  <si>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</si>
  <si>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</si>
  <si>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</si>
  <si>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</si>
  <si>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</si>
  <si>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</si>
  <si>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</si>
  <si>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</si>
  <si>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</si>
  <si>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</si>
  <si>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</si>
  <si>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</si>
  <si>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</si>
  <si>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</si>
  <si>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</si>
  <si>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</si>
  <si>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</si>
  <si>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</si>
  <si>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</si>
  <si>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</si>
  <si>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</si>
  <si>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</si>
  <si>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</si>
  <si>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PRESUPUESTO DE OBRA</t>
  </si>
  <si>
    <t>RYR-PP-001</t>
  </si>
  <si>
    <t>IDENTIFICACIÓN DE PROYECTO</t>
  </si>
  <si>
    <t>Bogotá D.C. - Precios de referencia de mercado 2026 - Valores en pesos colombianos (COP), sin decimales</t>
  </si>
  <si>
    <t>Ítem</t>
  </si>
  <si>
    <t>Unidad</t>
  </si>
  <si>
    <t>Cantidad</t>
  </si>
  <si>
    <t>Precio Unitario</t>
  </si>
  <si>
    <t>Valor Total</t>
  </si>
  <si>
    <t>1</t>
  </si>
  <si>
    <t>1.1</t>
  </si>
  <si>
    <t>1.2</t>
  </si>
  <si>
    <t>ML</t>
  </si>
  <si>
    <t>1.3</t>
  </si>
  <si>
    <t>1.4</t>
  </si>
  <si>
    <t>1.5</t>
  </si>
  <si>
    <t>1.6</t>
  </si>
  <si>
    <t>Estudio de suelos y geotecnia</t>
  </si>
  <si>
    <t>1.7</t>
  </si>
  <si>
    <t>Diseños arquitectónicos, estructurales, hidrosanitarios y eléctricos</t>
  </si>
  <si>
    <t>1.8</t>
  </si>
  <si>
    <t>Licencia de construcción y trámites de curaduría urbana</t>
  </si>
  <si>
    <t>1.9</t>
  </si>
  <si>
    <t>2</t>
  </si>
  <si>
    <t>2.1</t>
  </si>
  <si>
    <t>2.2</t>
  </si>
  <si>
    <t>2.3</t>
  </si>
  <si>
    <t>2.4</t>
  </si>
  <si>
    <t>2.5</t>
  </si>
  <si>
    <t>2.6</t>
  </si>
  <si>
    <t>2.7</t>
  </si>
  <si>
    <t>2.8</t>
  </si>
  <si>
    <t>KG</t>
  </si>
  <si>
    <t>2.9</t>
  </si>
  <si>
    <t>2.10</t>
  </si>
  <si>
    <t>2.11</t>
  </si>
  <si>
    <t>3</t>
  </si>
  <si>
    <t>3.1</t>
  </si>
  <si>
    <t>3.2</t>
  </si>
  <si>
    <t>3.3</t>
  </si>
  <si>
    <t>3.4</t>
  </si>
  <si>
    <t>3.5</t>
  </si>
  <si>
    <t>3.6</t>
  </si>
  <si>
    <t>3.7</t>
  </si>
  <si>
    <t>4</t>
  </si>
  <si>
    <t>4.1</t>
  </si>
  <si>
    <t>4.2</t>
  </si>
  <si>
    <t>4.3</t>
  </si>
  <si>
    <t>4.4</t>
  </si>
  <si>
    <t>4.5</t>
  </si>
  <si>
    <t>5</t>
  </si>
  <si>
    <t>5.1</t>
  </si>
  <si>
    <t>5.2</t>
  </si>
  <si>
    <t>5.3</t>
  </si>
  <si>
    <t>5.4</t>
  </si>
  <si>
    <t>6</t>
  </si>
  <si>
    <t>INSTALACIONES HIDROSANITARIAS</t>
  </si>
  <si>
    <t>6.1</t>
  </si>
  <si>
    <t>6.2</t>
  </si>
  <si>
    <t>6.3</t>
  </si>
  <si>
    <t>6.4</t>
  </si>
  <si>
    <t>6.5</t>
  </si>
  <si>
    <t>6.6</t>
  </si>
  <si>
    <t>UND</t>
  </si>
  <si>
    <t>6.7</t>
  </si>
  <si>
    <t>7</t>
  </si>
  <si>
    <t>7.1</t>
  </si>
  <si>
    <t>7.2</t>
  </si>
  <si>
    <t>7.3</t>
  </si>
  <si>
    <t>8</t>
  </si>
  <si>
    <t>8.1</t>
  </si>
  <si>
    <t>8.2</t>
  </si>
  <si>
    <t>9</t>
  </si>
  <si>
    <t>ASCENSORES</t>
  </si>
  <si>
    <t>9.1</t>
  </si>
  <si>
    <t>9.2</t>
  </si>
  <si>
    <t>10</t>
  </si>
  <si>
    <t>10.1</t>
  </si>
  <si>
    <t>10.2</t>
  </si>
  <si>
    <t>10.3</t>
  </si>
  <si>
    <t>10.4</t>
  </si>
  <si>
    <t>10.5</t>
  </si>
  <si>
    <t>11</t>
  </si>
  <si>
    <t>11.1</t>
  </si>
  <si>
    <t>11.2</t>
  </si>
  <si>
    <t>11.3</t>
  </si>
  <si>
    <t>11.4</t>
  </si>
  <si>
    <t>11.5</t>
  </si>
  <si>
    <t>11.6</t>
  </si>
  <si>
    <t>11.7</t>
  </si>
  <si>
    <t>12</t>
  </si>
  <si>
    <t>12.1</t>
  </si>
  <si>
    <t>12.2</t>
  </si>
  <si>
    <t>13</t>
  </si>
  <si>
    <t>13.1</t>
  </si>
  <si>
    <t>13.2</t>
  </si>
  <si>
    <t>13.3</t>
  </si>
  <si>
    <t>13.4</t>
  </si>
  <si>
    <t>13.5</t>
  </si>
  <si>
    <t>13.6</t>
  </si>
  <si>
    <t>14</t>
  </si>
  <si>
    <t>14.1</t>
  </si>
  <si>
    <t>14.2</t>
  </si>
  <si>
    <t>14.3</t>
  </si>
  <si>
    <t>14.4</t>
  </si>
  <si>
    <t>Póliza de estabilidad de obra y seguros de construcción (todo riesgo)</t>
  </si>
  <si>
    <t>COSTO DIRECTO TOTAL (suma de capítulos 1 a 14)</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</si>
  <si>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</si>
  <si>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</si>
  <si>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</si>
  <si>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</si>
  <si>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</si>
  <si>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</si>
  <si>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</si>
  <si>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</si>
  <si>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</si>
  <si>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</si>
  <si>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Capítulo</t>
  </si>
  <si>
    <t>Valor (COP)</t>
  </si>
  <si>
    <t>% Participación</t>
  </si>
  <si>
    <t>$/m² construido</t>
  </si>
  <si>
    <t>Instalaciones hidrosanitarias</t>
  </si>
  <si>
    <t>Ascensores</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</si>
  <si>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</si>
  <si>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</si>
  <si>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</si>
  <si>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</si>
  <si>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</si>
  <si>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</si>
  <si>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</si>
  <si>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</si>
  <si>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</si>
  <si>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</si>
  <si>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</si>
  <si>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</si>
  <si>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</si>
  <si>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</si>
  <si>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</si>
  <si>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</si>
  <si>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</si>
  <si>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CRITICA</t>
  </si>
  <si>
    <t>RECURSOS ASIGNADOS</t>
  </si>
  <si>
    <t>0</t>
  </si>
  <si>
    <t>EDIFICIO DE APARTAMENTOS 12 PISOS - BOGOTÁ D.C.</t>
  </si>
  <si>
    <t>FASE 1 - PRELIMINARES, ESTUDIOS Y DISEÑOS</t>
  </si>
  <si>
    <t xml:space="preserve">    Estudios y diseños</t>
  </si>
  <si>
    <t>1.1.1</t>
  </si>
  <si>
    <t xml:space="preserve">        Estudio de suelos y geotecnia</t>
  </si>
  <si>
    <t>1.1.2</t>
  </si>
  <si>
    <t xml:space="preserve">        Diseño arquitectónico y estructural</t>
  </si>
  <si>
    <t>1.1.3</t>
  </si>
  <si>
    <t xml:space="preserve">        Diseño hidrosanitario, eléctrico y de gas</t>
  </si>
  <si>
    <t>1.1.4</t>
  </si>
  <si>
    <t xml:space="preserve">        Trámite y expedición de licencia de construcción (curaduría)</t>
  </si>
  <si>
    <t xml:space="preserve">    Preliminares en el predio</t>
  </si>
  <si>
    <t>1.2.1</t>
  </si>
  <si>
    <t xml:space="preserve">        Cerramiento provisional, campamento y oficina de obra</t>
  </si>
  <si>
    <t>1.2.2</t>
  </si>
  <si>
    <t xml:space="preserve">        Localización y replanteo topográfico general</t>
  </si>
  <si>
    <t>1.2.3</t>
  </si>
  <si>
    <t xml:space="preserve">        Descapote, demolición de estructuras existentes y limpieza</t>
  </si>
  <si>
    <t>1.2.4</t>
  </si>
  <si>
    <t xml:space="preserve">        HITO: Inicio de obra civil (fin de preliminares)</t>
  </si>
  <si>
    <t>FASE 2 - EXCAVACIÓN Y CIMENTACIÓN</t>
  </si>
  <si>
    <t xml:space="preserve">    Excavación y contención</t>
  </si>
  <si>
    <t>2.1.1</t>
  </si>
  <si>
    <t xml:space="preserve">        Excavación mecánica de sótanos (2 niveles)</t>
  </si>
  <si>
    <t>2.1.2</t>
  </si>
  <si>
    <t xml:space="preserve">        Cargue, transporte y disposición final de material sobrante</t>
  </si>
  <si>
    <t>2.1.3</t>
  </si>
  <si>
    <t xml:space="preserve">        Entibado y contención perimetral (pantalla anclada)</t>
  </si>
  <si>
    <t xml:space="preserve">    Cimentación en concreto</t>
  </si>
  <si>
    <t>2.2.1</t>
  </si>
  <si>
    <t xml:space="preserve">        Solado o cimiento ciclópeo de limpieza</t>
  </si>
  <si>
    <t>2.2.2</t>
  </si>
  <si>
    <t xml:space="preserve">        Armado de acero de refuerzo - zapatas, dados y arranques de columna</t>
  </si>
  <si>
    <t>2.2.3</t>
  </si>
  <si>
    <t xml:space="preserve">        Fundida de zapatas y dados en concreto 3000 PSI</t>
  </si>
  <si>
    <t>2.2.4</t>
  </si>
  <si>
    <t xml:space="preserve">        Armado de acero de refuerzo - muros de contención</t>
  </si>
  <si>
    <t>2.2.5</t>
  </si>
  <si>
    <t xml:space="preserve">        Formaleta y fundida de muros de contención en concreto reforzado 3000 PSI</t>
  </si>
  <si>
    <t>2.2.6</t>
  </si>
  <si>
    <t xml:space="preserve">        Vigas de cimentación (armado y fundida)</t>
  </si>
  <si>
    <t>2.2.7</t>
  </si>
  <si>
    <t xml:space="preserve">        Losa de cimentación / placa contrapiso sótano e=0.15m</t>
  </si>
  <si>
    <t>2.2.8</t>
  </si>
  <si>
    <t xml:space="preserve">        Impermeabilización de cimentación y muros de contención</t>
  </si>
  <si>
    <t>2.2.9</t>
  </si>
  <si>
    <t xml:space="preserve">        HITO: Cimentación terminada</t>
  </si>
  <si>
    <t>FASE 3 - ESTRUCTURA EN CONCRETO (SUPERESTRUCTURA)</t>
  </si>
  <si>
    <t xml:space="preserve">    Estructura de sótanos</t>
  </si>
  <si>
    <t>3.1.1</t>
  </si>
  <si>
    <t xml:space="preserve">        Estructura sótano 1 (columnas, vigas, placa)</t>
  </si>
  <si>
    <t>3.1.2</t>
  </si>
  <si>
    <t xml:space="preserve">        Estructura sótano 2 (columnas, vigas, placa)</t>
  </si>
  <si>
    <t xml:space="preserve">    Estructura de la torre (pisos 1 a 12)</t>
  </si>
  <si>
    <t>3.2.1</t>
  </si>
  <si>
    <t xml:space="preserve">        Estructura piso 1 (columnas, vigas, placa de entrepiso)</t>
  </si>
  <si>
    <t>3.2.2</t>
  </si>
  <si>
    <t xml:space="preserve">        Estructura piso 2 (columnas, vigas, placa de entrepiso)</t>
  </si>
  <si>
    <t>3.2.3</t>
  </si>
  <si>
    <t xml:space="preserve">        Estructura piso 3 (columnas, vigas, placa de entrepiso)</t>
  </si>
  <si>
    <t>3.2.4</t>
  </si>
  <si>
    <t xml:space="preserve">        Estructura piso 4 (columnas, vigas, placa de entrepiso)</t>
  </si>
  <si>
    <t>3.2.5</t>
  </si>
  <si>
    <t xml:space="preserve">        Estructura piso 5 (columnas, vigas, placa de entrepiso)</t>
  </si>
  <si>
    <t>3.2.6</t>
  </si>
  <si>
    <t xml:space="preserve">        Estructura piso 6 (columnas, vigas, placa de entrepiso)</t>
  </si>
  <si>
    <t>3.2.7</t>
  </si>
  <si>
    <t xml:space="preserve">        Estructura piso 7 (columnas, vigas, placa de entrepiso)</t>
  </si>
  <si>
    <t>3.2.8</t>
  </si>
  <si>
    <t xml:space="preserve">        Estructura piso 8 (columnas, vigas, placa de entrepiso)</t>
  </si>
  <si>
    <t>3.2.9</t>
  </si>
  <si>
    <t xml:space="preserve">        Estructura piso 9 (columnas, vigas, placa de entrepiso)</t>
  </si>
  <si>
    <t>3.2.10</t>
  </si>
  <si>
    <t xml:space="preserve">        Estructura piso 10 (columnas, vigas, placa de entrepiso)</t>
  </si>
  <si>
    <t>3.2.11</t>
  </si>
  <si>
    <t xml:space="preserve">        Estructura piso 11 (columnas, vigas, placa de entrepiso)</t>
  </si>
  <si>
    <t>3.2.12</t>
  </si>
  <si>
    <t xml:space="preserve">        Estructura piso 12 (columnas, vigas, placa de entrepiso)</t>
  </si>
  <si>
    <t xml:space="preserve">    Cubierta y remates estructurales</t>
  </si>
  <si>
    <t>3.3.1</t>
  </si>
  <si>
    <t xml:space="preserve">        Placa de cubierta y cuarto de máquinas</t>
  </si>
  <si>
    <t>3.3.2</t>
  </si>
  <si>
    <t xml:space="preserve">        Losa de tanque elevado</t>
  </si>
  <si>
    <t>3.3.3</t>
  </si>
  <si>
    <t xml:space="preserve">        HITO: Estructura de la torre terminada (topo de obra gris)</t>
  </si>
  <si>
    <t>FASE 4 - MAMPOSTERÍA Y PAÑETES</t>
  </si>
  <si>
    <t>4.0.1</t>
  </si>
  <si>
    <t xml:space="preserve">        Mampostería y pañetes - sótanos</t>
  </si>
  <si>
    <t>4.0.2</t>
  </si>
  <si>
    <t xml:space="preserve">        Mampostería y pañetes - pisos 1 a 4</t>
  </si>
  <si>
    <t>4.0.3</t>
  </si>
  <si>
    <t xml:space="preserve">        Mampostería y pañetes - pisos 5 a 8</t>
  </si>
  <si>
    <t>4.0.4</t>
  </si>
  <si>
    <t xml:space="preserve">        Mampostería y pañetes - pisos 9 a 12</t>
  </si>
  <si>
    <t>4.0.5</t>
  </si>
  <si>
    <t xml:space="preserve">        HITO: Mampostería y pañetes terminados</t>
  </si>
  <si>
    <t>FASE 5 - CUBIERTA E IMPERMEABILIZACIONES</t>
  </si>
  <si>
    <t>5.0.1</t>
  </si>
  <si>
    <t xml:space="preserve">        Cubierta en teja termoacústica sobre estructura metálica</t>
  </si>
  <si>
    <t>5.0.2</t>
  </si>
  <si>
    <t xml:space="preserve">        Impermeabilización de cubiertas, terrazas y balcones</t>
  </si>
  <si>
    <t>5.0.3</t>
  </si>
  <si>
    <t xml:space="preserve">        Canales, bajantes de aguas lluvias y cuarto de máquinas/tanques</t>
  </si>
  <si>
    <t>5.0.4</t>
  </si>
  <si>
    <t xml:space="preserve">        HITO: Edificio bajo cubierta (dry-in)</t>
  </si>
  <si>
    <t>FASE 6 - INSTALACIONES HIDROSANITARIAS</t>
  </si>
  <si>
    <t>6.0.1</t>
  </si>
  <si>
    <t xml:space="preserve">        Redes hidrosanitarias (punto agua/desagüe) - pisos 1 a 4</t>
  </si>
  <si>
    <t>6.0.2</t>
  </si>
  <si>
    <t xml:space="preserve">        Redes hidrosanitarias (punto agua/desagüe) - pisos 5 a 8</t>
  </si>
  <si>
    <t>6.0.3</t>
  </si>
  <si>
    <t xml:space="preserve">        Redes hidrosanitarias (punto agua/desagüe) - pisos 9 a 12</t>
  </si>
  <si>
    <t>6.0.4</t>
  </si>
  <si>
    <t xml:space="preserve">        Cuarto de bombas, tanques de reserva y sistema hidroneumático</t>
  </si>
  <si>
    <t>6.0.5</t>
  </si>
  <si>
    <t xml:space="preserve">        Red contra incendio (gabinetes, red húmeda, siamesa)</t>
  </si>
  <si>
    <t>6.0.6</t>
  </si>
  <si>
    <t xml:space="preserve">        Instalación de aparatos sanitarios y grifería</t>
  </si>
  <si>
    <t>6.0.7</t>
  </si>
  <si>
    <t xml:space="preserve">        HITO: Instalaciones hidrosanitarias terminadas</t>
  </si>
  <si>
    <t>FASE 7 - INSTALACIONES ELÉCTRICAS Y ESPECIALES</t>
  </si>
  <si>
    <t>7.0.1</t>
  </si>
  <si>
    <t xml:space="preserve">        Acometida eléctrica y subestación / transformador</t>
  </si>
  <si>
    <t>7.0.2</t>
  </si>
  <si>
    <t xml:space="preserve">        Redes eléctricas internas (puntos, tuberías) - pisos 1 a 4</t>
  </si>
  <si>
    <t>7.0.3</t>
  </si>
  <si>
    <t xml:space="preserve">        Redes eléctricas internas (puntos, tuberías) - pisos 5 a 8</t>
  </si>
  <si>
    <t>7.0.4</t>
  </si>
  <si>
    <t xml:space="preserve">        Redes eléctricas internas (puntos, tuberías) - pisos 9 a 12</t>
  </si>
  <si>
    <t>7.0.5</t>
  </si>
  <si>
    <t xml:space="preserve">        Tableros de distribución por piso y tablero general</t>
  </si>
  <si>
    <t>7.0.6</t>
  </si>
  <si>
    <t xml:space="preserve">        Sistema de puesta a tierra y pararrayos</t>
  </si>
  <si>
    <t>7.0.7</t>
  </si>
  <si>
    <t xml:space="preserve">        Planta eléctrica de emergencia</t>
  </si>
  <si>
    <t>7.0.8</t>
  </si>
  <si>
    <t xml:space="preserve">        Citofonía / portería eléctrica y control de acceso</t>
  </si>
  <si>
    <t>7.0.9</t>
  </si>
  <si>
    <t xml:space="preserve">        Cableado estructurado (voz, datos, TV)</t>
  </si>
  <si>
    <t>7.0.10</t>
  </si>
  <si>
    <t xml:space="preserve">        Iluminación de zonas comunes y exteriores</t>
  </si>
  <si>
    <t>7.0.11</t>
  </si>
  <si>
    <t xml:space="preserve">        HITO: Instalaciones eléctricas terminadas</t>
  </si>
  <si>
    <t>FASE 8 - INSTALACIÓN DE GAS NATURAL</t>
  </si>
  <si>
    <t>8.0.1</t>
  </si>
  <si>
    <t xml:space="preserve">        Acometida y sistema de medición centralizada de gas</t>
  </si>
  <si>
    <t>8.0.2</t>
  </si>
  <si>
    <t xml:space="preserve">        Red interna de gas natural - pisos 1 a 4</t>
  </si>
  <si>
    <t>8.0.3</t>
  </si>
  <si>
    <t xml:space="preserve">        Red interna de gas natural - pisos 5 a 8</t>
  </si>
  <si>
    <t>8.0.4</t>
  </si>
  <si>
    <t xml:space="preserve">        Red interna de gas natural - pisos 9 a 12</t>
  </si>
  <si>
    <t>8.0.5</t>
  </si>
  <si>
    <t xml:space="preserve">        HITO: Instalación de gas terminada</t>
  </si>
  <si>
    <t>FASE 9 - ASCENSORES</t>
  </si>
  <si>
    <t>9.0.1</t>
  </si>
  <si>
    <t xml:space="preserve">        Compra y fabricación de ascensores (long-lead)</t>
  </si>
  <si>
    <t>9.0.2</t>
  </si>
  <si>
    <t xml:space="preserve">        Foso y cuarto de máquinas (obra civil)</t>
  </si>
  <si>
    <t>9.0.3</t>
  </si>
  <si>
    <t xml:space="preserve">        Montaje de guías, cabina y equipos</t>
  </si>
  <si>
    <t>9.0.4</t>
  </si>
  <si>
    <t xml:space="preserve">        Pruebas, puesta en marcha y certificación</t>
  </si>
  <si>
    <t>9.0.5</t>
  </si>
  <si>
    <t xml:space="preserve">        HITO: Ascensores operativos y certificados</t>
  </si>
  <si>
    <t>FASE 10 - CARPINTERÍA METÁLICA Y DE MADERA</t>
  </si>
  <si>
    <t>10.0.1</t>
  </si>
  <si>
    <t xml:space="preserve">        Ventanería en aluminio y vidrio (fachada)</t>
  </si>
  <si>
    <t>10.0.2</t>
  </si>
  <si>
    <t xml:space="preserve">        Baranda metálica de escaleras y balcones</t>
  </si>
  <si>
    <t>10.0.3</t>
  </si>
  <si>
    <t xml:space="preserve">        Puertas cortafuego en escaleras de emergencia</t>
  </si>
  <si>
    <t>10.0.4</t>
  </si>
  <si>
    <t xml:space="preserve">        Puertas de madera, puerta de acceso, closets y muebles de cocina</t>
  </si>
  <si>
    <t>10.0.5</t>
  </si>
  <si>
    <t xml:space="preserve">        HITO: Carpintería terminada</t>
  </si>
  <si>
    <t>FASE 11 - ACABADOS</t>
  </si>
  <si>
    <t>11.0.1</t>
  </si>
  <si>
    <t xml:space="preserve">        Pisos, enchapes, cielo raso y pintura - pisos 1 a 4</t>
  </si>
  <si>
    <t>11.0.2</t>
  </si>
  <si>
    <t xml:space="preserve">        Pisos, enchapes, cielo raso y pintura - pisos 5 a 8</t>
  </si>
  <si>
    <t>11.0.3</t>
  </si>
  <si>
    <t xml:space="preserve">        Pisos, enchapes, cielo raso y pintura - pisos 9 a 12</t>
  </si>
  <si>
    <t>11.0.4</t>
  </si>
  <si>
    <t xml:space="preserve">        Piso en zonas comunes (granito/porcelanato alto tráfico)</t>
  </si>
  <si>
    <t>11.0.5</t>
  </si>
  <si>
    <t xml:space="preserve">        Estuco y pintura de fachada</t>
  </si>
  <si>
    <t>11.0.6</t>
  </si>
  <si>
    <t xml:space="preserve">        HITO: Acabados terminados</t>
  </si>
  <si>
    <t>FASE 12 - FACHADA</t>
  </si>
  <si>
    <t>12.0.1</t>
  </si>
  <si>
    <t xml:space="preserve">        Fachada en sistema de muro cortina / paneles arquitectónicos</t>
  </si>
  <si>
    <t>12.0.2</t>
  </si>
  <si>
    <t xml:space="preserve">        Aislamiento térmico y acústico de fachada</t>
  </si>
  <si>
    <t>12.0.3</t>
  </si>
  <si>
    <t xml:space="preserve">        HITO: Fachada terminada</t>
  </si>
  <si>
    <t>FASE 13 - URBANISMO Y OBRAS EXTERIORES</t>
  </si>
  <si>
    <t>13.0.1</t>
  </si>
  <si>
    <t xml:space="preserve">        Cerramiento definitivo, portería y control vehicular</t>
  </si>
  <si>
    <t>13.0.2</t>
  </si>
  <si>
    <t xml:space="preserve">        Andenes, accesos peatonales y vehiculares</t>
  </si>
  <si>
    <t>13.0.3</t>
  </si>
  <si>
    <t xml:space="preserve">        Demarcación y señalización de parqueaderos</t>
  </si>
  <si>
    <t>13.0.4</t>
  </si>
  <si>
    <t xml:space="preserve">        Zonas verdes, paisajismo y riego</t>
  </si>
  <si>
    <t>13.0.5</t>
  </si>
  <si>
    <t xml:space="preserve">        Cuarto de basuras, shut de residuos y amoblamiento zonas comunes</t>
  </si>
  <si>
    <t>13.0.6</t>
  </si>
  <si>
    <t xml:space="preserve">        HITO: Obras exteriores y urbanismo terminadas</t>
  </si>
  <si>
    <t>FASE 14 - ASEO GENERAL, VARIOS Y ENTREGA</t>
  </si>
  <si>
    <t>14.0.1</t>
  </si>
  <si>
    <t xml:space="preserve">        Aseo general y limpieza fina de entrega</t>
  </si>
  <si>
    <t>14.0.2</t>
  </si>
  <si>
    <t xml:space="preserve">        Dotación contra incendios y señalización final</t>
  </si>
  <si>
    <t>14.0.3</t>
  </si>
  <si>
    <t xml:space="preserve">        Pólizas de estabilidad y seguros todo riesgo (trámite)</t>
  </si>
  <si>
    <t>14.0.4</t>
  </si>
  <si>
    <t xml:space="preserve">        Planos récord, manual de propiedad horizontal y actas de entrega</t>
  </si>
  <si>
    <t>14.0.5</t>
  </si>
  <si>
    <t xml:space="preserve">        HITO FINAL: Entrega de la obra</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</si>
  <si>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</si>
  <si>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</si>
  <si>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</si>
  <si>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</si>
  <si>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</si>
  <si>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</si>
  <si>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</si>
  <si>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</si>
  <si>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</si>
  <si>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</si>
  <si>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</si>
  <si>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</si>
  <si>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DESCRIPCIÓN</t>
  </si>
  <si>
    <t>CANT.</t>
  </si>
  <si>
    <t>LARGO</t>
  </si>
  <si>
    <t>ANCHO</t>
  </si>
  <si>
    <t>ALTO / PESO</t>
  </si>
  <si>
    <t>FACTOR</t>
  </si>
  <si>
    <t>RESULTADO</t>
  </si>
  <si>
    <t>UNIDAD</t>
  </si>
  <si>
    <t>OBSERVACIÓN</t>
  </si>
  <si>
    <t xml:space="preserve">Borrar datos de exc. </t>
  </si>
  <si>
    <t>m3</t>
  </si>
  <si>
    <t>TOTAL CANTIDAD CALCULADA</t>
  </si>
  <si>
    <t>03  |  RESUMEN Y CONTROL DE CANTIDADES</t>
  </si>
  <si>
    <t>Cantidad calculada</t>
  </si>
  <si>
    <t>Cantidad contractual</t>
  </si>
  <si>
    <t>Saldo contractual</t>
  </si>
  <si>
    <t>% ejecutado</t>
  </si>
  <si>
    <t>Estado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</si>
  <si>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</si>
  <si>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</si>
  <si>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</si>
  <si>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</si>
  <si>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</si>
  <si>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</si>
  <si>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</si>
  <si>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</si>
  <si>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</si>
  <si>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</si>
  <si>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</si>
  <si>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</si>
  <si>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</si>
  <si>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</si>
  <si>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</si>
  <si>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</si>
  <si>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</si>
  <si>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</si>
  <si>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Nombre / cargo / firma</t>
  </si>
  <si>
    <t>ACTA DE OBRA</t>
  </si>
  <si>
    <t>RYR-AO-001</t>
  </si>
  <si>
    <t>01</t>
  </si>
  <si>
    <t>Fecha emisión</t>
  </si>
  <si>
    <t>2026-09-13</t>
  </si>
  <si>
    <t>1. IDENTIFICACIÓN DEL ACTA Y DEL PROYECTO</t>
  </si>
  <si>
    <t>Acta No.</t>
  </si>
  <si>
    <t>Tipo de acta</t>
  </si>
  <si>
    <t>Avance de obra</t>
  </si>
  <si>
    <t>BORRADOR</t>
  </si>
  <si>
    <t>Contrato No</t>
  </si>
  <si>
    <t xml:space="preserve">Interventoría </t>
  </si>
  <si>
    <t>Fecha del acta</t>
  </si>
  <si>
    <t>Desde</t>
  </si>
  <si>
    <t>Hasta</t>
  </si>
  <si>
    <t>Periodo hasta</t>
  </si>
  <si>
    <t>Objeto / alcance resumido</t>
  </si>
  <si>
    <t>2. PARTICIPANTES Y CONTROL DEL PERIODO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</si>
  <si>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</si>
  <si>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</si>
  <si>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</si>
  <si>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</si>
  <si>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</si>
  <si>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</si>
  <si>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</si>
  <si>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</si>
  <si>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</si>
  <si>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</si>
  <si>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</si>
  <si>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</si>
  <si>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</si>
  <si>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</si>
  <si>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</si>
  <si>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</si>
  <si>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</si>
  <si>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</si>
  <si>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</si>
  <si>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</si>
  <si>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</si>
  <si>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</si>
  <si>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</si>
  <si>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</si>
  <si>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</si>
  <si>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</si>
  <si>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</si>
  <si>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</si>
  <si>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</si>
  <si>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</si>
  <si>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</si>
  <si>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</si>
  <si>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</si>
  <si>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Responsable</t>
  </si>
  <si>
    <t>Fecha compromiso</t>
  </si>
  <si>
    <t>7. EVIDENCIA DE EJECUCIÓN Y ACEPTACIÓN</t>
  </si>
  <si>
    <t>8. DECLARACIÓN Y CIERRE DEL ACTA</t>
  </si>
  <si>
    <t>Con la suscripción de la presente acta, las partes dejan constancia de la información registrada, del avance y/o actividades verificadas durante el periodo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</si>
  <si>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</si>
  <si>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</si>
  <si>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</si>
  <si>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</si>
  <si>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</si>
  <si>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</si>
  <si>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</si>
  <si>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</si>
  <si>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</si>
  <si>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</si>
  <si>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</si>
  <si>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</si>
  <si>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</si>
  <si>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</si>
  <si>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</si>
  <si>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</si>
  <si>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</si>
  <si>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CANTIDADES DE OBRA</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</si>
  <si>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</si>
  <si>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</si>
  <si>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</si>
  <si>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</si>
  <si>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</si>
  <si>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</si>
  <si>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</si>
  <si>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</si>
  <si>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</si>
  <si>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</si>
  <si>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</si>
  <si>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</si>
  <si>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</si>
  <si>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</si>
  <si>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</si>
  <si>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</si>
  <si>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</si>
  <si>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</si>
  <si>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</si>
  <si>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</si>
  <si>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</si>
  <si>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</si>
  <si>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</si>
  <si>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</si>
  <si>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</si>
  <si>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</si>
  <si>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</si>
  <si>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REFORMAS &amp; REMODELACIONES</t>
  </si>
  <si>
    <t>Mes</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</si>
  <si>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</si>
  <si>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</si>
  <si>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</si>
  <si>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</si>
  <si>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</si>
  <si>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</si>
  <si>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</si>
  <si>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</si>
  <si>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</si>
  <si>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</si>
  <si>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</si>
  <si>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</si>
  <si>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</si>
  <si>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</si>
  <si>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</si>
  <si>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</si>
  <si>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</si>
  <si>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</si>
  <si>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</si>
  <si>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</si>
  <si>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</si>
  <si>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</si>
  <si>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</si>
  <si>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</si>
  <si>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</si>
  <si>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</si>
  <si>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</si>
  <si>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</si>
  <si>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</si>
  <si>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</si>
  <si>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</si>
  <si>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</si>
  <si>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N° INCIDENTES / ACCIDENTES</t>
  </si>
  <si>
    <t>ÍNDICE DE FRECUENCIA</t>
  </si>
  <si>
    <t>CHARLAS HSE REALIZADAS</t>
  </si>
  <si>
    <t>ASPECTOS AMBIENTALES / NO CONFORMIDADES</t>
  </si>
  <si>
    <t>FIRMAS</t>
  </si>
  <si>
    <t>REVISADO POR</t>
  </si>
  <si>
    <t>APROBADO POR</t>
  </si>
  <si>
    <t>INFORME MENSUAL DE AVANCE DE OBRA</t>
  </si>
  <si>
    <t>RYR-IM-001</t>
  </si>
  <si>
    <t>Elaborado por</t>
  </si>
  <si>
    <t>AVANCE REAL ACUMULADO AL INICIO DEL PERÍODO (%)</t>
  </si>
  <si>
    <t>AVANCE DE ESTE PERÍODO (%)</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</si>
  <si>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</si>
  <si>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</si>
  <si>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</si>
  <si>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</si>
  <si>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</si>
  <si>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</si>
  <si>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</si>
  <si>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</si>
  <si>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</si>
  <si>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</si>
  <si>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ASEO, ENTREGA Y CIERRE</t>
  </si>
  <si>
    <t>CARPINTERÍA</t>
  </si>
  <si>
    <t>CIMENTACIONES</t>
  </si>
  <si>
    <t>CLIMATIZACIÓN Y VENTILACIÓN</t>
  </si>
  <si>
    <t>COMUNICACIONES Y SEGURIDAD</t>
  </si>
  <si>
    <t>CUBIERTAS</t>
  </si>
  <si>
    <t>ESTRUCTURA</t>
  </si>
  <si>
    <t>GAS</t>
  </si>
  <si>
    <t>IMPERMEABILIZACIONES</t>
  </si>
  <si>
    <t>INSTALACIONES ELÉCTRICAS</t>
  </si>
  <si>
    <t>MAMPOSTERÍA</t>
  </si>
  <si>
    <t>MOVIMIENTO DE TIERRAS</t>
  </si>
  <si>
    <t>OBRAS COMPLEMENTARIAS</t>
  </si>
  <si>
    <t>PAÑETES Y REVOQUES</t>
  </si>
  <si>
    <t>PINTURA</t>
  </si>
  <si>
    <t>PISOS Y ENCHAPES</t>
  </si>
  <si>
    <t>PRELIMINARES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</si>
  <si>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</si>
  <si>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</si>
  <si>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</si>
  <si>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</si>
  <si>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</si>
  <si>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</si>
  <si>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</si>
  <si>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</si>
  <si>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ID</t>
  </si>
  <si>
    <t>Subcapítulo</t>
  </si>
  <si>
    <t>Código actividad</t>
  </si>
  <si>
    <t>Actividad específica</t>
  </si>
  <si>
    <t>Ubicación / Frente</t>
  </si>
  <si>
    <t>Plano / Detalle</t>
  </si>
  <si>
    <t>Rev.</t>
  </si>
  <si>
    <t>Largo</t>
  </si>
  <si>
    <t>Ancho</t>
  </si>
  <si>
    <t>Alto / Prof.</t>
  </si>
  <si>
    <t>Espesor</t>
  </si>
  <si>
    <t>N° elementos</t>
  </si>
  <si>
    <t>Repeticiones</t>
  </si>
  <si>
    <t>Factor</t>
  </si>
  <si>
    <t>Deducción</t>
  </si>
  <si>
    <t>Desperdicio %</t>
  </si>
  <si>
    <t>Cantidad neta</t>
  </si>
  <si>
    <t>Cantidad final</t>
  </si>
  <si>
    <t>Fórmula / criterio</t>
  </si>
  <si>
    <t>Observación técnica</t>
  </si>
  <si>
    <t>Fecha</t>
  </si>
  <si>
    <t>MQ-001</t>
  </si>
  <si>
    <t>Preliminares generales</t>
  </si>
  <si>
    <t>01.01.01</t>
  </si>
  <si>
    <t>Replanteo general de ejes y niveles</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</si>
  <si>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</si>
  <si>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</si>
  <si>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</si>
  <si>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</si>
  <si>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</si>
  <si>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</si>
  <si>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</si>
  <si>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</si>
  <si>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</si>
  <si>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</si>
  <si>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</si>
  <si>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</si>
  <si>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</si>
  <si>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</si>
  <si>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</si>
  <si>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</si>
  <si>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</si>
  <si>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</si>
  <si>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</si>
  <si>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</si>
  <si>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</si>
  <si>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</si>
  <si>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</si>
  <si>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</si>
  <si>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</si>
  <si>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</si>
  <si>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</si>
  <si>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</si>
  <si>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</si>
  <si>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</si>
  <si>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</si>
  <si>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</si>
  <si>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</si>
  <si>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</si>
  <si>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</si>
  <si>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</si>
  <si>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</si>
  <si>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</si>
  <si>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</si>
  <si>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</si>
  <si>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</si>
  <si>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</si>
  <si>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</si>
  <si>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</si>
  <si>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</si>
  <si>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</si>
  <si>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</si>
  <si>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</si>
  <si>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</si>
  <si>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</si>
  <si>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</si>
  <si>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</si>
  <si>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</si>
  <si>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</si>
  <si>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</si>
  <si>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</si>
  <si>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</si>
  <si>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</si>
  <si>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</si>
  <si>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</si>
  <si>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</si>
  <si>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</si>
  <si>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</si>
  <si>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</si>
  <si>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</si>
  <si>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</si>
  <si>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</si>
  <si>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</si>
  <si>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</si>
  <si>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</si>
  <si>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</si>
  <si>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</si>
  <si>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</si>
  <si>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</si>
  <si>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</si>
  <si>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</si>
  <si>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</si>
  <si>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</si>
  <si>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</si>
  <si>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</si>
  <si>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</si>
  <si>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</si>
  <si>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</si>
  <si>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</si>
  <si>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kg</t>
  </si>
  <si>
    <t>MQ-027</t>
  </si>
  <si>
    <t>Formaleta</t>
  </si>
  <si>
    <t>03.03.01</t>
  </si>
  <si>
    <t>Formaleta para elementos de cimentación</t>
  </si>
  <si>
    <t>MQ-028</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</si>
  <si>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</si>
  <si>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</si>
  <si>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</si>
  <si>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</si>
  <si>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</si>
  <si>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</si>
  <si>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</si>
  <si>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</si>
  <si>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</si>
  <si>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</si>
  <si>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</si>
  <si>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</si>
  <si>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</si>
  <si>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</si>
  <si>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</si>
  <si>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</si>
  <si>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</si>
  <si>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</si>
  <si>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</si>
  <si>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</si>
  <si>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</si>
  <si>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</si>
  <si>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</si>
  <si>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</si>
  <si>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</si>
  <si>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</si>
  <si>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</si>
  <si>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</si>
  <si>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</si>
  <si>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</si>
  <si>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</si>
  <si>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</si>
  <si>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</si>
  <si>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</si>
  <si>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</si>
  <si>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</si>
  <si>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</si>
  <si>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</si>
  <si>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</si>
  <si>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</si>
  <si>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</si>
  <si>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</si>
  <si>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</si>
  <si>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</si>
  <si>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</si>
  <si>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</si>
  <si>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</si>
  <si>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</si>
  <si>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</si>
  <si>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</si>
  <si>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</si>
  <si>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</si>
  <si>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</si>
  <si>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</si>
  <si>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</si>
  <si>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</si>
  <si>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</si>
  <si>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</si>
  <si>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</si>
  <si>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</si>
  <si>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</si>
  <si>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</si>
  <si>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</si>
  <si>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</si>
  <si>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</si>
  <si>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</si>
  <si>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</si>
  <si>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</si>
  <si>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</si>
  <si>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</si>
  <si>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</si>
  <si>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</si>
  <si>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</si>
  <si>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</si>
  <si>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</si>
  <si>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</si>
  <si>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</si>
  <si>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</si>
  <si>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</si>
  <si>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</si>
  <si>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</si>
  <si>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</si>
  <si>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</si>
  <si>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</si>
  <si>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</si>
  <si>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</si>
  <si>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</si>
  <si>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</si>
  <si>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</si>
  <si>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</si>
  <si>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Superficies</t>
  </si>
  <si>
    <t>07.01.01</t>
  </si>
  <si>
    <t>Impermeabilización de losas y terrazas</t>
  </si>
  <si>
    <t>MQ-057</t>
  </si>
  <si>
    <t>07.01.02</t>
  </si>
  <si>
    <t>Impermeabilización de muros</t>
  </si>
  <si>
    <t>MQ-058</t>
  </si>
  <si>
    <t>07.01.03</t>
  </si>
  <si>
    <t>Impermeabilización de zonas húmedas</t>
  </si>
  <si>
    <t>MQ-059</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</si>
  <si>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</si>
  <si>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</si>
  <si>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</si>
  <si>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</si>
  <si>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</si>
  <si>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</si>
  <si>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</si>
  <si>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</si>
  <si>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</si>
  <si>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</si>
  <si>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</si>
  <si>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</si>
  <si>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</si>
  <si>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</si>
  <si>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</si>
  <si>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</si>
  <si>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</si>
  <si>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</si>
  <si>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</si>
  <si>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</si>
  <si>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</si>
  <si>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</si>
  <si>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</si>
  <si>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</si>
  <si>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</si>
  <si>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</si>
  <si>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</si>
  <si>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</si>
  <si>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</si>
  <si>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</si>
  <si>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</si>
  <si>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</si>
  <si>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</si>
  <si>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</si>
  <si>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</si>
  <si>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</si>
  <si>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</si>
  <si>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</si>
  <si>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</si>
  <si>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</si>
  <si>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10.01.01</t>
  </si>
  <si>
    <t>Pintura vinílica interior</t>
  </si>
  <si>
    <t>MQ-072</t>
  </si>
  <si>
    <t>10.01.02</t>
  </si>
  <si>
    <t>Pintura exterior</t>
  </si>
  <si>
    <t>MQ-073</t>
  </si>
  <si>
    <t>10.01.03</t>
  </si>
  <si>
    <t>Pintura esmalte en superficies metálicas/madera</t>
  </si>
  <si>
    <t>MQ-074</t>
  </si>
  <si>
    <t>10.01.04</t>
  </si>
  <si>
    <t>Pintura anticorrosiva</t>
  </si>
  <si>
    <t>MQ-075</t>
  </si>
  <si>
    <t>10.01.05</t>
  </si>
  <si>
    <t>Sellador / imprimante</t>
  </si>
  <si>
    <t>MQ-076</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</si>
  <si>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</si>
  <si>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</si>
  <si>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</si>
  <si>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</si>
  <si>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</si>
  <si>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</si>
  <si>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</si>
  <si>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</si>
  <si>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</si>
  <si>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</si>
  <si>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</si>
  <si>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</si>
  <si>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</si>
  <si>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</si>
  <si>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</si>
  <si>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</si>
  <si>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</si>
  <si>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</si>
  <si>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</si>
  <si>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</si>
  <si>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</si>
  <si>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</si>
  <si>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</si>
  <si>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</si>
  <si>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</si>
  <si>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</si>
  <si>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</si>
  <si>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</si>
  <si>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</si>
  <si>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</si>
  <si>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</si>
  <si>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</si>
  <si>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</si>
  <si>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</si>
  <si>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</si>
  <si>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</si>
  <si>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</si>
  <si>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</si>
  <si>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</si>
  <si>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</si>
  <si>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</si>
  <si>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</si>
  <si>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</si>
  <si>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</si>
  <si>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</si>
  <si>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</si>
  <si>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</si>
  <si>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</si>
  <si>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</si>
  <si>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</si>
  <si>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</si>
  <si>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</si>
  <si>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</si>
  <si>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</si>
  <si>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</si>
  <si>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</si>
  <si>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</si>
  <si>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</si>
  <si>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</si>
  <si>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</si>
  <si>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</si>
  <si>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</si>
  <si>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</si>
  <si>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</si>
  <si>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</si>
  <si>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</si>
  <si>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</si>
  <si>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</si>
  <si>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</si>
  <si>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</si>
  <si>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</si>
  <si>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</si>
  <si>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</si>
  <si>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</si>
  <si>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</si>
  <si>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</si>
  <si>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</si>
  <si>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</si>
  <si>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</si>
  <si>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</si>
  <si>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</si>
  <si>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</si>
  <si>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</si>
  <si>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</si>
  <si>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</si>
  <si>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</si>
  <si>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</si>
  <si>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</si>
  <si>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</si>
  <si>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</si>
  <si>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</si>
  <si>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</si>
  <si>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</si>
  <si>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</si>
  <si>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</si>
  <si>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</si>
  <si>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</si>
  <si>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</si>
  <si>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</si>
  <si>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</si>
  <si>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</si>
  <si>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</si>
  <si>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</si>
  <si>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</si>
  <si>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</si>
  <si>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</si>
  <si>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</si>
  <si>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</si>
  <si>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</si>
  <si>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</si>
  <si>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</si>
  <si>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</si>
  <si>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</si>
  <si>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</si>
  <si>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</si>
  <si>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</si>
  <si>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</si>
  <si>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</si>
  <si>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</si>
  <si>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</si>
  <si>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</si>
  <si>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</si>
  <si>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</si>
  <si>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</si>
  <si>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</si>
  <si>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</si>
  <si>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</si>
  <si>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</si>
  <si>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</si>
  <si>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</si>
  <si>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</si>
  <si>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</si>
  <si>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HVAC</t>
  </si>
  <si>
    <t>16.01.01</t>
  </si>
  <si>
    <t>Equipos de aire acondicionado</t>
  </si>
  <si>
    <t>MQ-116</t>
  </si>
  <si>
    <t>16.01.02</t>
  </si>
  <si>
    <t>Ductos de ventilación</t>
  </si>
  <si>
    <t>MQ-117</t>
  </si>
  <si>
    <t>16.01.03</t>
  </si>
  <si>
    <t>Tubería de refrigerante</t>
  </si>
  <si>
    <t>MQ-118</t>
  </si>
  <si>
    <t>16.01.04</t>
  </si>
  <si>
    <t>Rejillas y difusores</t>
  </si>
  <si>
    <t>MQ-119</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</si>
  <si>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</si>
  <si>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</si>
  <si>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</si>
  <si>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</si>
  <si>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</si>
  <si>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</si>
  <si>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</si>
  <si>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</si>
  <si>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</si>
  <si>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</si>
  <si>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</si>
  <si>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</si>
  <si>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</si>
  <si>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</si>
  <si>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</si>
  <si>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</si>
  <si>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</si>
  <si>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</si>
  <si>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</si>
  <si>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</si>
  <si>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</si>
  <si>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</si>
  <si>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</si>
  <si>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</si>
  <si>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</si>
  <si>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</si>
  <si>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</si>
  <si>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</si>
  <si>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</si>
  <si>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</si>
  <si>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</si>
  <si>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</si>
  <si>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</si>
  <si>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</si>
  <si>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</si>
  <si>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</si>
  <si>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</si>
  <si>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</si>
  <si>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</si>
  <si>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</si>
  <si>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</si>
  <si>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</si>
  <si>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</si>
  <si>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</si>
  <si>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</si>
  <si>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</si>
  <si>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</si>
  <si>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</si>
  <si>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</si>
  <si>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</si>
  <si>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</si>
  <si>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</si>
  <si>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</si>
  <si>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</si>
  <si>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</si>
  <si>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</si>
  <si>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</si>
  <si>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</si>
  <si>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</si>
  <si>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</si>
  <si>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</si>
  <si>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</si>
  <si>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</si>
  <si>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</si>
  <si>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</si>
  <si>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ID cálculo</t>
  </si>
  <si>
    <t>ID cantidad</t>
  </si>
  <si>
    <t>Actividad</t>
  </si>
  <si>
    <t>Plano</t>
  </si>
  <si>
    <t>Alto/Prof.</t>
  </si>
  <si>
    <t>Criterio matemático</t>
  </si>
  <si>
    <t>Fuente / soporte</t>
  </si>
  <si>
    <t>Observaciones</t>
  </si>
  <si>
    <t>CAL-001</t>
  </si>
  <si>
    <t>Validar contra plano, especificación y medición de campo</t>
  </si>
  <si>
    <t>CAL-002</t>
  </si>
  <si>
    <t>CAL-003</t>
  </si>
  <si>
    <t>CAL-004</t>
  </si>
  <si>
    <t>CAL-005</t>
  </si>
  <si>
    <t>CAL-006</t>
  </si>
  <si>
    <t>CAL-007</t>
  </si>
  <si>
    <t>CAL-008</t>
  </si>
  <si>
    <t>CAL-009</t>
  </si>
  <si>
    <t>CAL-010</t>
  </si>
  <si>
    <t>CAL-011</t>
  </si>
  <si>
    <t>CAL-012</t>
  </si>
  <si>
    <t>CAL-013</t>
  </si>
  <si>
    <t>CAL-014</t>
  </si>
  <si>
    <t>CAL-015</t>
  </si>
  <si>
    <t>CAL-016</t>
  </si>
  <si>
    <t>CAL-017</t>
  </si>
  <si>
    <t>CAL-018</t>
  </si>
  <si>
    <t>CAL-019</t>
  </si>
  <si>
    <t>CAL-020</t>
  </si>
  <si>
    <t>CAL-021</t>
  </si>
  <si>
    <t>CAL-022</t>
  </si>
  <si>
    <t>CAL-023</t>
  </si>
  <si>
    <t>CAL-024</t>
  </si>
  <si>
    <t>CAL-025</t>
  </si>
  <si>
    <t>CAL-026</t>
  </si>
  <si>
    <t>CAL-027</t>
  </si>
  <si>
    <t>CAL-028</t>
  </si>
  <si>
    <t>CAL-029</t>
  </si>
  <si>
    <t>CAL-030</t>
  </si>
  <si>
    <t>CAL-031</t>
  </si>
  <si>
    <t>CAL-032</t>
  </si>
  <si>
    <t>CAL-033</t>
  </si>
  <si>
    <t>CAL-034</t>
  </si>
  <si>
    <t>CAL-035</t>
  </si>
  <si>
    <t>CAL-036</t>
  </si>
  <si>
    <t>CAL-037</t>
  </si>
  <si>
    <t>CAL-038</t>
  </si>
  <si>
    <t>CAL-039</t>
  </si>
  <si>
    <t>CAL-040</t>
  </si>
  <si>
    <t>CAL-041</t>
  </si>
  <si>
    <t>CAL-042</t>
  </si>
  <si>
    <t>CAL-043</t>
  </si>
  <si>
    <t>CAL-044</t>
  </si>
  <si>
    <t>CAL-045</t>
  </si>
  <si>
    <t>CAL-046</t>
  </si>
  <si>
    <t>CAL-047</t>
  </si>
  <si>
    <t>CAL-048</t>
  </si>
  <si>
    <t>CAL-049</t>
  </si>
  <si>
    <t>CAL-050</t>
  </si>
  <si>
    <t>CAL-051</t>
  </si>
  <si>
    <t>CAL-052</t>
  </si>
  <si>
    <t>CAL-053</t>
  </si>
  <si>
    <t>CAL-054</t>
  </si>
  <si>
    <t>CAL-055</t>
  </si>
  <si>
    <t>CAL-056</t>
  </si>
  <si>
    <t>CAL-057</t>
  </si>
  <si>
    <t>CAL-058</t>
  </si>
  <si>
    <t>CAL-059</t>
  </si>
  <si>
    <t>CAL-060</t>
  </si>
  <si>
    <t>CAL-061</t>
  </si>
  <si>
    <t>CAL-062</t>
  </si>
  <si>
    <t>CAL-063</t>
  </si>
  <si>
    <t>CAL-064</t>
  </si>
  <si>
    <t>CAL-065</t>
  </si>
  <si>
    <t>CAL-066</t>
  </si>
  <si>
    <t>CAL-067</t>
  </si>
  <si>
    <t>CAL-068</t>
  </si>
  <si>
    <t>CAL-069</t>
  </si>
  <si>
    <t>CAL-070</t>
  </si>
  <si>
    <t>CAL-071</t>
  </si>
  <si>
    <t>CAL-072</t>
  </si>
  <si>
    <t>CAL-073</t>
  </si>
  <si>
    <t>CAL-074</t>
  </si>
  <si>
    <t>CAL-075</t>
  </si>
  <si>
    <t>CAL-076</t>
  </si>
  <si>
    <t>CAL-077</t>
  </si>
  <si>
    <t>CAL-078</t>
  </si>
  <si>
    <t>CAL-079</t>
  </si>
  <si>
    <t>CAL-080</t>
  </si>
  <si>
    <t>CAL-081</t>
  </si>
  <si>
    <t>CAL-082</t>
  </si>
  <si>
    <t>CAL-083</t>
  </si>
  <si>
    <t>CAL-084</t>
  </si>
  <si>
    <t>CAL-085</t>
  </si>
  <si>
    <t>CAL-086</t>
  </si>
  <si>
    <t>CAL-087</t>
  </si>
  <si>
    <t>CAL-088</t>
  </si>
  <si>
    <t>CAL-089</t>
  </si>
  <si>
    <t>CAL-090</t>
  </si>
  <si>
    <t>CAL-091</t>
  </si>
  <si>
    <t>CAL-092</t>
  </si>
  <si>
    <t>CAL-093</t>
  </si>
  <si>
    <t>CAL-094</t>
  </si>
  <si>
    <t>CAL-095</t>
  </si>
  <si>
    <t>CAL-096</t>
  </si>
  <si>
    <t>CAL-097</t>
  </si>
  <si>
    <t>CAL-098</t>
  </si>
  <si>
    <t>CAL-099</t>
  </si>
  <si>
    <t>CAL-100</t>
  </si>
  <si>
    <t>CAL-101</t>
  </si>
  <si>
    <t>CAL-102</t>
  </si>
  <si>
    <t>CAL-103</t>
  </si>
  <si>
    <t>CAL-104</t>
  </si>
  <si>
    <t>CAL-105</t>
  </si>
  <si>
    <t>CAL-106</t>
  </si>
  <si>
    <t>CAL-107</t>
  </si>
  <si>
    <t>CAL-108</t>
  </si>
  <si>
    <t>CAL-109</t>
  </si>
  <si>
    <t>CAL-110</t>
  </si>
  <si>
    <t>CAL-111</t>
  </si>
  <si>
    <t>CAL-112</t>
  </si>
  <si>
    <t>CAL-113</t>
  </si>
  <si>
    <t>CAL-114</t>
  </si>
  <si>
    <t>CAL-115</t>
  </si>
  <si>
    <t>CAL-116</t>
  </si>
  <si>
    <t>CAL-117</t>
  </si>
  <si>
    <t>CAL-118</t>
  </si>
  <si>
    <t>CAL-119</t>
  </si>
  <si>
    <t>CAL-120</t>
  </si>
  <si>
    <t>CAL-121</t>
  </si>
  <si>
    <t>CAL-122</t>
  </si>
  <si>
    <t>CAL-123</t>
  </si>
  <si>
    <t>CAL-124</t>
  </si>
  <si>
    <t>CAL-125</t>
  </si>
  <si>
    <t>CAL-126</t>
  </si>
  <si>
    <t>CAL-127</t>
  </si>
  <si>
    <t>CAL-128</t>
  </si>
  <si>
    <t>CAL-129</t>
  </si>
  <si>
    <t>CAL-130</t>
  </si>
  <si>
    <t>CAL-131</t>
  </si>
  <si>
    <t>CAL-132</t>
  </si>
  <si>
    <t>CAL-133</t>
  </si>
  <si>
    <t>CAL-134</t>
  </si>
  <si>
    <t>CAL-135</t>
  </si>
  <si>
    <t>CAL-136</t>
  </si>
  <si>
    <t>CAL-137</t>
  </si>
  <si>
    <t>CATÁLOGO MAESTRO DE ACTIVIDADES</t>
  </si>
  <si>
    <t>CATÁLOGO MAESTRO DE ACTIVIDADES — REFORMAS Y REMODELACIONES</t>
  </si>
  <si>
    <t>CÓD. ACTIVIDAD</t>
  </si>
  <si>
    <t>SUBCAPÍTULO</t>
  </si>
  <si>
    <t>GRUPO</t>
  </si>
  <si>
    <t>ACTIVIDAD ESPECÍFICA</t>
  </si>
  <si>
    <t>MÉTODO SUGERIDO</t>
  </si>
  <si>
    <t>01  |  PRELIMINARES</t>
  </si>
  <si>
    <t>Localización y replanteo</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</si>
  <si>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</si>
  <si>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</si>
  <si>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</si>
  <si>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</si>
  <si>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</si>
  <si>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</si>
  <si>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</si>
  <si>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</si>
  <si>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</si>
  <si>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</si>
  <si>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</si>
  <si>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</si>
  <si>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</si>
  <si>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</si>
  <si>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</si>
  <si>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</si>
  <si>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</si>
  <si>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</si>
  <si>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</si>
  <si>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</si>
  <si>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</si>
  <si>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</si>
  <si>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</si>
  <si>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</si>
  <si>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</si>
  <si>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</si>
  <si>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</si>
  <si>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</si>
  <si>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</si>
  <si>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</si>
  <si>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</si>
  <si>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</si>
  <si>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</si>
  <si>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</si>
  <si>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</si>
  <si>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</si>
  <si>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</si>
  <si>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</si>
  <si>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</si>
  <si>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</si>
  <si>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</si>
  <si>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</si>
  <si>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</si>
  <si>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</si>
  <si>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</si>
  <si>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</si>
  <si>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</si>
  <si>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</si>
  <si>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</si>
  <si>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</si>
  <si>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</si>
  <si>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</si>
  <si>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</si>
  <si>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</si>
  <si>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</si>
  <si>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</si>
  <si>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</si>
  <si>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</si>
  <si>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</si>
  <si>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</si>
  <si>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</si>
  <si>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</si>
  <si>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</si>
  <si>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</si>
  <si>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</si>
  <si>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</si>
  <si>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</si>
  <si>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</si>
  <si>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</si>
  <si>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</si>
  <si>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</si>
  <si>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</si>
  <si>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</si>
  <si>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</si>
  <si>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</si>
  <si>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</si>
  <si>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</si>
  <si>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</si>
  <si>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</si>
  <si>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</si>
  <si>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</si>
  <si>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</si>
  <si>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</si>
  <si>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</si>
  <si>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</si>
  <si>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</si>
  <si>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</si>
  <si>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</si>
  <si>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</si>
  <si>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</si>
  <si>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</si>
  <si>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</si>
  <si>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</si>
  <si>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</si>
  <si>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</si>
  <si>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</si>
  <si>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</si>
  <si>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</si>
  <si>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</si>
  <si>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</si>
  <si>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</si>
  <si>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</si>
  <si>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</si>
  <si>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</si>
  <si>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</si>
  <si>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</si>
  <si>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</si>
  <si>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</si>
  <si>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</si>
  <si>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</si>
  <si>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</si>
  <si>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</si>
  <si>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</si>
  <si>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</si>
  <si>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</si>
  <si>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</si>
  <si>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</si>
  <si>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</si>
  <si>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</si>
  <si>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</si>
  <si>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</si>
  <si>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</si>
  <si>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</si>
  <si>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</si>
  <si>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</si>
  <si>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</si>
  <si>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</si>
  <si>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</si>
  <si>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</si>
  <si>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</si>
  <si>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</si>
  <si>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</si>
  <si>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</si>
  <si>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</si>
  <si>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</si>
  <si>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</si>
  <si>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</si>
  <si>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</si>
  <si>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</si>
  <si>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</si>
  <si>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</si>
  <si>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</si>
  <si>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</si>
  <si>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</si>
  <si>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</si>
  <si>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</si>
  <si>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Suministro e instalación de ascensor eléctrico</t>
  </si>
  <si>
    <t>Según ficha técnica del fabricante</t>
  </si>
  <si>
    <t>22  |  GESTIÓN, DISEÑO Y ADMINISTRACIÓN</t>
  </si>
  <si>
    <t>22.01.01</t>
  </si>
  <si>
    <t>Estudios y diseños</t>
  </si>
  <si>
    <t>Estudios técnicos</t>
  </si>
  <si>
    <t>Según alcance contractual</t>
  </si>
  <si>
    <t>22.01.02</t>
  </si>
  <si>
    <t>Diseños</t>
  </si>
  <si>
    <t>22.02.01</t>
  </si>
  <si>
    <t>Trámites y pólizas</t>
  </si>
  <si>
    <t>Trámites</t>
  </si>
  <si>
    <t>22.02.02</t>
  </si>
  <si>
    <t>Pólizas</t>
  </si>
  <si>
    <t>REGISTRO DE PLANOS Y REVISIONES</t>
  </si>
  <si>
    <t>RYR-CO-003</t>
  </si>
  <si>
    <t>Código plano</t>
  </si>
  <si>
    <t>Disciplina</t>
  </si>
  <si>
    <t>Título</t>
  </si>
  <si>
    <t>Revisión</t>
  </si>
  <si>
    <t>Actividades relacionadas</t>
  </si>
  <si>
    <t>ARQ-001</t>
  </si>
  <si>
    <t>Arquitectura</t>
  </si>
  <si>
    <t>Planta general</t>
  </si>
  <si>
    <t>R01</t>
  </si>
  <si>
    <t>Vigente</t>
  </si>
  <si>
    <t>Preliminares / mampostería / acabados</t>
  </si>
  <si>
    <t>EST-101</t>
  </si>
  <si>
    <t>Estructural</t>
  </si>
  <si>
    <t>Cimentación</t>
  </si>
  <si>
    <t>R02</t>
  </si>
  <si>
    <t>Cimentaciones / estructura</t>
  </si>
  <si>
    <t>HID-201</t>
  </si>
  <si>
    <t>Hidrosanitaria</t>
  </si>
  <si>
    <t>Redes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</si>
  <si>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</si>
  <si>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</si>
  <si>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</si>
  <si>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</si>
  <si>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</si>
  <si>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</si>
  <si>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</si>
  <si>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</si>
  <si>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</si>
  <si>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</si>
  <si>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</si>
  <si>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</si>
  <si>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</si>
  <si>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</si>
  <si>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</si>
  <si>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</si>
  <si>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</si>
  <si>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</si>
  <si>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</si>
  <si>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</si>
  <si>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</si>
  <si>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</si>
  <si>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</si>
  <si>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Localización y Replanteo</t>
  </si>
  <si>
    <t xml:space="preserve">Página </t>
  </si>
  <si>
    <t>Ing. Residente</t>
  </si>
  <si>
    <t>RYR-CO-005</t>
  </si>
  <si>
    <t>RYR-CO-001</t>
  </si>
  <si>
    <t>RYR-CO-006</t>
  </si>
  <si>
    <t>RYR-CO-002</t>
  </si>
  <si>
    <t>M²</t>
  </si>
  <si>
    <t>GL</t>
  </si>
  <si>
    <t>M³</t>
  </si>
  <si>
    <t>SUBTOTAL CAPÍTULO 1 - PRELIMINARES</t>
  </si>
  <si>
    <t>SUBTOTAL CAPÍTULO 2 - MOVIMIENTO DE TIERRAS</t>
  </si>
  <si>
    <t>SUBTOTAL CAPÍTULO 3 - CIMENTACIONES</t>
  </si>
  <si>
    <t>4.6</t>
  </si>
  <si>
    <t>4.7</t>
  </si>
  <si>
    <t>4.8</t>
  </si>
  <si>
    <t>4.9</t>
  </si>
  <si>
    <t>4.10</t>
  </si>
  <si>
    <t>4.11</t>
  </si>
  <si>
    <t>4.12</t>
  </si>
  <si>
    <t>4.13</t>
  </si>
  <si>
    <t>4.14</t>
  </si>
  <si>
    <t>SUBTOTAL CAPÍTULO 4 - ESTRUCTURA</t>
  </si>
  <si>
    <t>5.5</t>
  </si>
  <si>
    <t>5.6</t>
  </si>
  <si>
    <t>5.7</t>
  </si>
  <si>
    <t>SUBTOTAL CAPÍTULO 5 - MAMPOSTERÍA</t>
  </si>
  <si>
    <t>SUBTOTAL CAPÍTULO 6 - CUBIERTAS</t>
  </si>
  <si>
    <t>SUBTOTAL CAPÍTULO 7 - IMPERMEABILIZACIONES</t>
  </si>
  <si>
    <t>8.3</t>
  </si>
  <si>
    <t>8.4</t>
  </si>
  <si>
    <t>SUBTOTAL CAPÍTULO 8 - PAÑETES Y REVOQUES</t>
  </si>
  <si>
    <t>9.3</t>
  </si>
  <si>
    <t>9.4</t>
  </si>
  <si>
    <t>9.5</t>
  </si>
  <si>
    <t>9.6</t>
  </si>
  <si>
    <t>9.7</t>
  </si>
  <si>
    <t>9.8</t>
  </si>
  <si>
    <t>SUBTOTAL CAPÍTULO 9 - PISOS Y ENCHAPES</t>
  </si>
  <si>
    <t>SUBTOTAL CAPÍTULO 10 - PINTURA</t>
  </si>
  <si>
    <t>SUBTOTAL CAPÍTULO 11 - CARPINTERÍA</t>
  </si>
  <si>
    <t>12.3</t>
  </si>
  <si>
    <t>12.4</t>
  </si>
  <si>
    <t>SUBTOTAL CAPÍTULO 12 - VIDRIOS</t>
  </si>
  <si>
    <t>13.7</t>
  </si>
  <si>
    <t>13.8</t>
  </si>
  <si>
    <t>13.9</t>
  </si>
  <si>
    <t>13.10</t>
  </si>
  <si>
    <t>13.11</t>
  </si>
  <si>
    <t>SUBTOTAL CAPÍTULO 13 - INSTALACIONES HIDROSANITARIAS</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</si>
  <si>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</si>
  <si>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</si>
  <si>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</si>
  <si>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</si>
  <si>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</si>
  <si>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</si>
  <si>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</si>
  <si>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</si>
  <si>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</si>
  <si>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</si>
  <si>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</si>
  <si>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</si>
  <si>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</si>
  <si>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</si>
  <si>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</si>
  <si>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</si>
  <si>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</si>
  <si>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</si>
  <si>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</si>
  <si>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</si>
  <si>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</si>
  <si>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</si>
  <si>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</si>
  <si>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</si>
  <si>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</si>
  <si>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</si>
  <si>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</si>
  <si>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</si>
  <si>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</si>
  <si>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</si>
  <si>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</si>
  <si>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</si>
  <si>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</si>
  <si>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</si>
  <si>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</si>
  <si>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</si>
  <si>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</si>
  <si>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</si>
  <si>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</si>
  <si>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</si>
  <si>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</si>
  <si>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</si>
  <si>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</si>
  <si>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</si>
  <si>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</si>
  <si>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</si>
  <si>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</si>
  <si>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</si>
  <si>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</si>
  <si>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</si>
  <si>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21.1</t>
  </si>
  <si>
    <t>SUBTOTAL CAPÍTULO 21 - ASCENSORES</t>
  </si>
  <si>
    <t>22</t>
  </si>
  <si>
    <t>GESTIÓN, DISEÑO Y ADMINISTRACIÓN</t>
  </si>
  <si>
    <t>22.1</t>
  </si>
  <si>
    <t>22.2</t>
  </si>
  <si>
    <t>22.3</t>
  </si>
  <si>
    <t>22.4</t>
  </si>
  <si>
    <t>SUBTOTAL CAPÍTULO 22 - GESTIÓN, DISEÑO Y ADMINISTRACIÓN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</si>
</sst>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Red]0.00"/>
    <numFmt numFmtId="165" formatCode="0.000"/>
    <numFmt numFmtId="166" formatCode="0.0%"/>
    <numFmt numFmtId="167" formatCode="&quot;$ &quot;#,##0"/>
    <numFmt numFmtId="168" formatCode="dd/mm/yyyy"/>
    <numFmt numFmtId="169" formatCode="_-&quot;$ &quot;* #,##0.00_-;&quot;-$ &quot;* #,##0.00_-;_-&quot;$ &quot;* \-??_-;_-@_-"/>
    <numFmt numFmtId="170" formatCode="\$\ #,##0.00"/>
  </numFmts>
  <fonts count="16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8"/>
      <color theme="1"/>
      <name val="Calibri"/>
      <family val="2"/>
      <scheme val="minor"/>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4"/>
      <color rgb="FF17365D"/>
      <name val="Arial"/>
      <family val="2"/>
    </font>
    <font>
      <b/>
      <sz val="16"/>
      <color theme="0"/>
      <name val="Calibri"/>
      <family val="2"/>
      <scheme val="minor"/>
    </font>
    <font>
      <b/>
      <sz val="14"/>
      <color theme="1"/>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theme="0"/>
      <name val="Calibri"/>
      <family val="2"/>
      <scheme val="minor"/>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sz val="8"/>
      <color theme="1"/>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sz val="11"/>
      <color theme="1"/>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ont>
    <font>
      <b/>
      <sz val="11"/>
      <color rgb="FFFFFFFF"/>
      <name val="Cambria"/>
      <charset val="1"/>
    </font>
    <font>
      <b/>
      <sz val="13"/>
      <color rgb="FF1B2A45"/>
      <name val="Arial"/>
      <charset val="1"/>
    </font>
    <font>
      <sz val="8"/>
      <color rgb="FF8A8F99"/>
      <name val="Calibri"/>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sz val="9"/>
      <color theme="1"/>
      <name val="Calibri"/>
      <family val="2"/>
    </font>
    <font>
      <i/>
      <sz val="10"/>
      <name val="Calibri"/>
      <family val="2"/>
    </font>
    <font>
      <sz val="14"/>
      <color rgb="FF1B2A45"/>
      <name val="Franklin Gothic Demi Cond"/>
      <family val="2"/>
      <charset val="1"/>
    </font>
    <font>
      <sz val="14"/>
      <color theme="1"/>
      <name val="Calibri"/>
      <family val="2"/>
      <charset val="1"/>
    </font>
  </fonts>
  <fills count="77">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3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style="thin">
        <color theme="3" tint="-0.499984740745262"/>
      </left>
      <right style="thin">
        <color theme="3" tint="-0.499984740745262"/>
      </right>
      <top style="thin">
        <color theme="3" tint="-0.499984740745262"/>
      </top>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style="thin">
        <color theme="0"/>
      </left>
      <right style="thin">
        <color theme="0"/>
      </right>
      <top/>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14993743705557422"/>
      </left>
      <right/>
      <top/>
      <bottom/>
      <diagonal/>
    </border>
    <border>
      <left/>
      <right style="thin">
        <color theme="0" tint="-0.14993743705557422"/>
      </right>
      <top/>
      <bottom/>
      <diagonal/>
    </border>
    <border>
      <left style="thin">
        <color theme="0" tint="-0.14993743705557422"/>
      </left>
      <right/>
      <top/>
      <bottom style="thin">
        <color theme="0" tint="-0.14993743705557422"/>
      </bottom>
      <diagonal/>
    </border>
    <border>
      <left/>
      <right/>
      <top/>
      <bottom style="thin">
        <color theme="0" tint="-0.14993743705557422"/>
      </bottom>
      <diagonal/>
    </border>
    <border>
      <left/>
      <right style="thin">
        <color theme="0" tint="-0.14993743705557422"/>
      </right>
      <top/>
      <bottom style="thin">
        <color theme="0" tint="-0.149937437055574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theme="4" tint="0.59996337778862885"/>
      </right>
      <top style="thin">
        <color theme="4" tint="0.59996337778862885"/>
      </top>
      <bottom style="thin">
        <color theme="4" tint="0.59996337778862885"/>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937437055574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style="thin">
        <color theme="0" tint="-0.34998626667073579"/>
      </bottom>
      <diagonal/>
    </border>
    <border>
      <left style="thin">
        <color theme="0" tint="-0.34998626667073579"/>
      </left>
      <right/>
      <top/>
      <bottom style="thin">
        <color theme="3" tint="-0.499984740745262"/>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style="thin">
        <color theme="0" tint="-0.34998626667073579"/>
      </left>
      <right style="thin">
        <color theme="0"/>
      </right>
      <top/>
      <bottom style="thin">
        <color theme="0"/>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0" tint="-0.34998626667073579"/>
      </left>
      <right/>
      <top style="thin">
        <color theme="4" tint="0.59996337778862885"/>
      </top>
      <bottom/>
      <diagonal/>
    </border>
    <border>
      <left style="thin">
        <color theme="0" tint="-0.34998626667073579"/>
      </left>
      <right style="thin">
        <color theme="3" tint="-0.499984740745262"/>
      </right>
      <top style="thin">
        <color theme="3" tint="-0.499984740745262"/>
      </top>
      <bottom/>
      <diagonal/>
    </border>
    <border>
      <left style="thin">
        <color theme="0" tint="-0.34998626667073579"/>
      </left>
      <right style="thin">
        <color theme="4" tint="0.59996337778862885"/>
      </right>
      <top style="thin">
        <color theme="4" tint="0.59996337778862885"/>
      </top>
      <bottom style="thin">
        <color theme="0" tint="-0.34998626667073579"/>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top style="thin">
        <color rgb="FFEAF0F6"/>
      </top>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right style="thin">
        <color rgb="FFB7C3D0"/>
      </right>
      <top/>
      <bottom style="thin">
        <color theme="0" tint="-0.34998626667073579"/>
      </bottom>
      <diagonal/>
    </border>
    <border>
      <left style="thin">
        <color theme="0" tint="-0.34998626667073579"/>
      </left>
      <right style="thin">
        <color rgb="FFB7C3D0"/>
      </right>
      <top style="thin">
        <color theme="0" tint="-0.34998626667073579"/>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top style="thin">
        <color theme="0"/>
      </top>
      <bottom style="thin">
        <color theme="4" tint="0.59996337778862885"/>
      </bottom>
      <diagonal/>
    </border>
    <border>
      <left style="thin">
        <color rgb="FFB7C3D0"/>
      </left>
      <right/>
      <top/>
      <bottom style="thin">
        <color theme="0" tint="-0.34998626667073579"/>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0" tint="-0.24994659260841701"/>
      </top>
      <bottom/>
      <diagonal/>
    </border>
    <border>
      <left style="thin">
        <color theme="0"/>
      </left>
      <right style="thin">
        <color theme="0"/>
      </right>
      <top style="thin">
        <color theme="0" tint="-0.24994659260841701"/>
      </top>
      <bottom style="thin">
        <color theme="0"/>
      </bottom>
      <diagonal/>
    </border>
    <border>
      <left/>
      <right/>
      <top style="thin">
        <color theme="0" tint="-0.24994659260841701"/>
      </top>
      <bottom style="thin">
        <color auto="1"/>
      </bottom>
      <diagonal/>
    </border>
    <border>
      <left/>
      <right style="thin">
        <color theme="0" tint="-0.24994659260841701"/>
      </right>
      <top style="thin">
        <color theme="0" tint="-0.24994659260841701"/>
      </top>
      <bottom style="thin">
        <color auto="1"/>
      </bottom>
      <diagonal/>
    </border>
    <border>
      <left style="thin">
        <color theme="0" tint="-0.24994659260841701"/>
      </left>
      <right/>
      <top style="hair">
        <color auto="1"/>
      </top>
      <bottom style="thin">
        <color theme="4" tint="0.59996337778862885"/>
      </bottom>
      <diagonal/>
    </border>
    <border>
      <left/>
      <right style="thin">
        <color theme="0" tint="-0.24994659260841701"/>
      </right>
      <top style="thin">
        <color auto="1"/>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01"/>
      </right>
      <top style="thin">
        <color theme="0" tint="-0.24994659260841701"/>
      </top>
      <bottom style="thin">
        <color auto="1"/>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right style="thin">
        <color rgb="FFB7C3D0"/>
      </right>
      <top style="thin">
        <color theme="0" tint="-0.34998626667073579"/>
      </top>
      <bottom/>
      <diagonal/>
    </border>
    <border>
      <left style="thin">
        <color rgb="FFB7C3D0"/>
      </left>
      <right style="thin">
        <color theme="0" tint="-0.34998626667073579"/>
      </right>
      <top style="thin">
        <color rgb="FFB7C3D0"/>
      </top>
      <bottom style="thin">
        <color theme="0" tint="-0.34998626667073579"/>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93743705557422"/>
      </right>
      <top style="thin">
        <color theme="0" tint="-0.14993743705557422"/>
      </top>
      <bottom style="thin">
        <color theme="0" tint="-0.149937437055574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93743705557422"/>
      </left>
      <right style="thin">
        <color theme="0" tint="-0.14993743705557422"/>
      </right>
      <top style="thin">
        <color theme="0" tint="-0.14993743705557422"/>
      </top>
      <bottom style="thin">
        <color theme="0" tint="-0.14993743705557422"/>
      </bottom>
      <diagonal/>
    </border>
    <border>
      <left style="thin">
        <color theme="0" tint="-0.149937437055574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style="thin">
        <color theme="0" tint="-0.34998626667073579"/>
      </left>
      <right style="thin">
        <color theme="0" tint="-0.34998626667073579"/>
      </right>
      <top style="thin">
        <color theme="4" tint="0.59996337778862885"/>
      </top>
      <bottom style="thin">
        <color theme="4" tint="0.59996337778862885"/>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4" tint="0.59996337778862885"/>
      </bottom>
      <diagonal/>
    </border>
    <border>
      <left/>
      <right style="thin">
        <color theme="0"/>
      </right>
      <top/>
      <bottom/>
      <diagonal/>
    </border>
    <border>
      <left/>
      <right style="thin">
        <color theme="0"/>
      </right>
      <top/>
      <bottom style="thin">
        <color theme="0"/>
      </bottom>
      <diagonal/>
    </border>
    <border>
      <left style="thin">
        <color theme="0" tint="-0.34998626667073579"/>
      </left>
      <right style="thin">
        <color theme="0" tint="-0.34998626667073579"/>
      </right>
      <top/>
      <bottom style="thin">
        <color theme="0" tint="-0.34998626667073579"/>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style="thin">
        <color theme="0" tint="-0.34998626667073579"/>
      </left>
      <right/>
      <top/>
      <bottom style="thin">
        <color theme="3" tint="0.59996337778862885"/>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style="thin">
        <color theme="0" tint="-0.34998626667073579"/>
      </left>
      <right/>
      <top style="thin">
        <color rgb="FFEAF0F6"/>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style="thin">
        <color theme="0" tint="-0.34998626667073579"/>
      </left>
      <right/>
      <top style="thin">
        <color theme="3" tint="0.59996337778862885"/>
      </top>
      <bottom style="thin">
        <color theme="3" tint="0.59996337778862885"/>
      </bottom>
      <diagonal/>
    </border>
    <border>
      <left/>
      <right style="thin">
        <color theme="0" tint="-0.34998626667073579"/>
      </right>
      <top style="thin">
        <color theme="3" tint="0.59996337778862885"/>
      </top>
      <bottom style="thin">
        <color theme="3" tint="0.59996337778862885"/>
      </bottom>
      <diagonal/>
    </border>
    <border>
      <left style="thin">
        <color theme="0" tint="-0.34998626667073579"/>
      </left>
      <right/>
      <top style="thin">
        <color theme="4"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rgb="FFD9E1F2"/>
      </left>
      <right/>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right style="thin">
        <color theme="3" tint="0.59996337778862885"/>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right style="thin">
        <color theme="3" tint="0.59996337778862885"/>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right style="thin">
        <color theme="3" tint="0.59996337778862885"/>
      </right>
      <top style="thin">
        <color rgb="FFD9E1F2"/>
      </top>
      <bottom style="thin">
        <color theme="3" tint="0.59996337778862885"/>
      </bottom>
      <diagonal/>
    </border>
    <border>
      <left style="thin">
        <color theme="3" tint="0.59996337778862885"/>
      </left>
      <right/>
      <top style="thin">
        <color theme="3" tint="0.59996337778862885"/>
      </top>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top style="thin">
        <color theme="0"/>
      </top>
      <bottom style="thin">
        <color theme="0" tint="-0.24994659260841701"/>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4" tint="0.59996337778862885"/>
      </left>
      <right/>
      <top style="thin">
        <color theme="4" tint="0.59996337778862885"/>
      </top>
      <bottom/>
      <diagonal/>
    </border>
    <border>
      <left/>
      <right/>
      <top style="thin">
        <color theme="4" tint="0.59996337778862885"/>
      </top>
      <bottom style="thin">
        <color theme="3" tint="-0.499984740745262"/>
      </bottom>
      <diagonal/>
    </border>
    <border>
      <left style="thin">
        <color theme="0" tint="-0.34998626667073579"/>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style="thin">
        <color theme="0" tint="-0.34998626667073579"/>
      </left>
      <right/>
      <top style="thin">
        <color theme="3" tint="0.59996337778862885"/>
      </top>
      <bottom style="thin">
        <color theme="4"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theme="4" tint="0.59996337778862885"/>
      </left>
      <right/>
      <top style="thin">
        <color theme="3" tint="0.59996337778862885"/>
      </top>
      <bottom style="thin">
        <color theme="4" tint="0.59996337778862885"/>
      </bottom>
      <diagonal/>
    </border>
    <border>
      <left style="thin">
        <color rgb="FFB7C3D0"/>
      </left>
      <right style="thin">
        <color theme="0" tint="-0.34998626667073579"/>
      </right>
      <top style="thin">
        <color rgb="FFB7C3D0"/>
      </top>
      <bottom style="thin">
        <color rgb="FFB7C3D0"/>
      </bottom>
      <diagonal/>
    </border>
    <border>
      <left style="thin">
        <color theme="0" tint="-0.34998626667073579"/>
      </left>
      <right/>
      <top style="thin">
        <color theme="0" tint="-0.34998626667073579"/>
      </top>
      <bottom/>
      <diagonal/>
    </border>
    <border>
      <left style="thin">
        <color theme="3" tint="-0.499984740745262"/>
      </left>
      <right/>
      <top/>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rgb="FF17365D"/>
      </left>
      <right style="thin">
        <color theme="0"/>
      </right>
      <top style="thin">
        <color rgb="FF17365D"/>
      </top>
      <bottom style="thin">
        <color rgb="FF17365D"/>
      </bottom>
      <diagonal/>
    </border>
    <border>
      <left style="thin">
        <color theme="0"/>
      </left>
      <right style="thin">
        <color theme="0"/>
      </right>
      <top style="thin">
        <color rgb="FF17365D"/>
      </top>
      <bottom style="thin">
        <color rgb="FF17365D"/>
      </bottom>
      <diagonal/>
    </border>
    <border>
      <left style="thin">
        <color theme="0"/>
      </left>
      <right style="thin">
        <color rgb="FF17365D"/>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style="thin">
        <color rgb="FFBFBFBF"/>
      </left>
      <right/>
      <top style="thin">
        <color theme="0" tint="-0.24994659260841701"/>
      </top>
      <bottom style="thin">
        <color theme="0" tint="-0.24994659260841701"/>
      </bottom>
      <diagonal/>
    </border>
    <border>
      <left style="thin">
        <color rgb="FFBFBFBF"/>
      </left>
      <right/>
      <top style="thin">
        <color theme="0" tint="-0.24994659260841701"/>
      </top>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s>
  <cellStyleXfs count="5">
    <xf numFmtId="0" fontId="0" fillId="0" borderId="0"/>
    <xf numFmtId="0" fontId="27" fillId="0" borderId="0"/>
    <xf numFmtId="0" fontId="27" fillId="0" borderId="0"/>
    <xf numFmtId="0" fontId="27" fillId="0" borderId="0"/>
    <xf numFmtId="0" fontId="5" fillId="0" borderId="0"/>
  </cellStyleXfs>
  <cellXfs count="1285">
    <xf numFmtId="0" fontId="0" fillId="0" borderId="0" xfId="0"/>
    <xf numFmtId="0" fontId="0" fillId="4" borderId="0" xfId="0" applyFill="1" applyAlignment="1">
      <alignment horizontal="center"/>
    </xf>
    <xf numFmtId="0" fontId="0" fillId="4" borderId="0" xfId="0" applyFill="1"/>
    <xf numFmtId="0" fontId="0" fillId="0" borderId="0" xfId="0" applyAlignment="1">
      <alignment vertical="center"/>
    </xf>
    <xf numFmtId="0" fontId="9" fillId="4" borderId="0" xfId="0" applyFont="1" applyFill="1" applyAlignment="1">
      <alignment vertical="center"/>
    </xf>
    <xf numFmtId="0" fontId="10" fillId="4" borderId="0" xfId="0" applyFont="1" applyFill="1" applyAlignment="1">
      <alignment vertical="center"/>
    </xf>
    <xf numFmtId="0" fontId="7" fillId="0" borderId="0" xfId="0" applyFont="1"/>
    <xf numFmtId="0" fontId="8" fillId="0" borderId="0" xfId="1" applyFont="1" applyAlignment="1">
      <alignment horizontal="left" vertical="center"/>
    </xf>
    <xf numFmtId="0" fontId="8" fillId="0" borderId="0" xfId="1" applyFont="1" applyAlignment="1">
      <alignment vertical="center"/>
    </xf>
    <xf numFmtId="0" fontId="8" fillId="0" borderId="0" xfId="1" applyFont="1" applyAlignment="1">
      <alignment vertical="center" wrapText="1"/>
    </xf>
    <xf numFmtId="0" fontId="17" fillId="0" borderId="0" xfId="0" applyFont="1"/>
    <xf numFmtId="0" fontId="0" fillId="0" borderId="0" xfId="2" applyFont="1"/>
    <xf numFmtId="0" fontId="0" fillId="0" borderId="10" xfId="3" applyFont="1" applyBorder="1"/>
    <xf numFmtId="0" fontId="19" fillId="10" borderId="13" xfId="3" applyFont="1" applyFill="1" applyBorder="1" applyAlignment="1">
      <alignment vertical="center"/>
    </xf>
    <xf numFmtId="0" fontId="0" fillId="0" borderId="13" xfId="3" applyFont="1" applyBorder="1" applyAlignment="1">
      <alignment vertical="center" wrapText="1"/>
    </xf>
    <xf numFmtId="0" fontId="18" fillId="13" borderId="21" xfId="3" applyFont="1" applyFill="1" applyBorder="1" applyAlignment="1">
      <alignment vertical="center"/>
    </xf>
    <xf numFmtId="0" fontId="0" fillId="0" borderId="0" xfId="3" applyFont="1" applyAlignment="1">
      <alignment vertical="center"/>
    </xf>
    <xf numFmtId="0" fontId="31" fillId="0" borderId="0" xfId="2" applyFont="1"/>
    <xf numFmtId="0" fontId="18" fillId="13" borderId="27" xfId="3" applyFont="1" applyFill="1" applyBorder="1" applyAlignment="1">
      <alignment horizontal="center" vertical="center"/>
    </xf>
    <xf numFmtId="0" fontId="35" fillId="17" borderId="29" xfId="2" applyFont="1" applyFill="1" applyBorder="1"/>
    <xf numFmtId="0" fontId="29" fillId="0" borderId="29" xfId="2" applyFont="1" applyBorder="1"/>
    <xf numFmtId="0" fontId="0" fillId="0" borderId="0" xfId="1" applyFont="1" applyAlignment="1">
      <alignment vertical="center"/>
    </xf>
    <xf numFmtId="0" fontId="53" fillId="27" borderId="30" xfId="1" applyFont="1" applyFill="1" applyBorder="1" applyAlignment="1">
      <alignment horizontal="center" vertical="center" wrapText="1"/>
    </xf>
    <xf numFmtId="0" fontId="53" fillId="27" borderId="30" xfId="1" applyFont="1" applyFill="1" applyBorder="1" applyAlignment="1">
      <alignment vertical="center" wrapText="1"/>
    </xf>
    <xf numFmtId="0" fontId="38" fillId="17" borderId="30" xfId="1" applyFont="1" applyFill="1" applyBorder="1" applyAlignment="1">
      <alignment horizontal="center" vertical="center" wrapText="1"/>
    </xf>
    <xf numFmtId="0" fontId="38" fillId="32" borderId="30" xfId="1" applyFont="1" applyFill="1" applyBorder="1" applyAlignment="1">
      <alignment horizontal="center" vertical="center" wrapText="1"/>
    </xf>
    <xf numFmtId="0" fontId="38" fillId="32" borderId="30" xfId="1" applyFont="1" applyFill="1" applyBorder="1" applyAlignment="1">
      <alignment vertical="center" wrapText="1"/>
    </xf>
    <xf numFmtId="0" fontId="60" fillId="0" borderId="60" xfId="1" applyFont="1" applyBorder="1" applyAlignment="1">
      <alignment horizontal="left" vertical="center"/>
    </xf>
    <xf numFmtId="0" fontId="60" fillId="0" borderId="60" xfId="1" applyFont="1" applyBorder="1" applyAlignment="1">
      <alignment vertical="center"/>
    </xf>
    <xf numFmtId="0" fontId="38" fillId="0" borderId="30" xfId="1" applyFont="1" applyBorder="1" applyAlignment="1">
      <alignment vertical="center" wrapText="1"/>
    </xf>
    <xf numFmtId="0" fontId="20" fillId="4" borderId="44" xfId="3" applyFont="1" applyFill="1" applyBorder="1" applyAlignment="1">
      <alignment vertical="center"/>
    </xf>
    <xf numFmtId="0" fontId="20" fillId="4" borderId="0" xfId="3" applyFont="1" applyFill="1" applyAlignment="1">
      <alignment vertical="center"/>
    </xf>
    <xf numFmtId="0" fontId="75" fillId="0" borderId="0" xfId="0" applyFont="1"/>
    <xf numFmtId="0" fontId="46" fillId="0" borderId="0" xfId="0" applyFont="1" applyAlignment="1">
      <alignment horizontal="center" vertical="center"/>
    </xf>
    <xf numFmtId="0" fontId="62" fillId="0" borderId="30" xfId="0" applyFont="1" applyBorder="1" applyAlignment="1">
      <alignment horizontal="center" vertical="center"/>
    </xf>
    <xf numFmtId="0" fontId="62" fillId="0" borderId="30" xfId="0" applyFont="1" applyBorder="1" applyAlignment="1">
      <alignment vertical="center"/>
    </xf>
    <xf numFmtId="4" fontId="76" fillId="0" borderId="30" xfId="0" applyNumberFormat="1" applyFont="1" applyBorder="1" applyAlignment="1">
      <alignment vertical="center"/>
    </xf>
    <xf numFmtId="0" fontId="46" fillId="0" borderId="30" xfId="0" applyFont="1" applyBorder="1" applyAlignment="1">
      <alignment vertical="center"/>
    </xf>
    <xf numFmtId="0" fontId="47" fillId="3" borderId="30" xfId="0" applyFont="1" applyFill="1" applyBorder="1" applyAlignment="1">
      <alignment vertical="center"/>
    </xf>
    <xf numFmtId="0" fontId="66" fillId="3" borderId="30" xfId="0" applyFont="1" applyFill="1" applyBorder="1" applyAlignment="1">
      <alignment vertical="center"/>
    </xf>
    <xf numFmtId="0" fontId="31" fillId="11" borderId="13" xfId="3" applyFont="1" applyFill="1" applyBorder="1" applyAlignment="1">
      <alignment vertical="center" wrapText="1"/>
    </xf>
    <xf numFmtId="0" fontId="31" fillId="11" borderId="17" xfId="3" applyFont="1" applyFill="1" applyBorder="1" applyAlignment="1">
      <alignment vertical="center" wrapText="1"/>
    </xf>
    <xf numFmtId="0" fontId="49" fillId="34" borderId="30" xfId="0" applyFont="1" applyFill="1" applyBorder="1" applyAlignment="1">
      <alignment horizontal="left"/>
    </xf>
    <xf numFmtId="0" fontId="49" fillId="34" borderId="30" xfId="0" applyFont="1" applyFill="1" applyBorder="1" applyAlignment="1">
      <alignment horizontal="center"/>
    </xf>
    <xf numFmtId="0" fontId="55" fillId="20" borderId="30" xfId="0" applyFont="1" applyFill="1" applyBorder="1" applyAlignment="1">
      <alignment horizontal="left" vertical="center"/>
    </xf>
    <xf numFmtId="0" fontId="55" fillId="20" borderId="30" xfId="0" applyFont="1" applyFill="1" applyBorder="1" applyAlignment="1">
      <alignment horizontal="center" vertical="center"/>
    </xf>
    <xf numFmtId="0" fontId="71" fillId="36" borderId="30" xfId="0" applyFont="1" applyFill="1" applyBorder="1" applyAlignment="1">
      <alignment horizontal="left" indent="2"/>
    </xf>
    <xf numFmtId="0" fontId="71" fillId="36" borderId="30" xfId="0" applyFont="1" applyFill="1" applyBorder="1" applyAlignment="1">
      <alignment horizontal="center"/>
    </xf>
    <xf numFmtId="0" fontId="43" fillId="7" borderId="30" xfId="0" applyFont="1" applyFill="1" applyBorder="1" applyAlignment="1">
      <alignment horizontal="left" indent="3"/>
    </xf>
    <xf numFmtId="0" fontId="43" fillId="6" borderId="30" xfId="0" applyFont="1" applyFill="1" applyBorder="1" applyAlignment="1">
      <alignment horizontal="left" indent="3"/>
    </xf>
    <xf numFmtId="0" fontId="43" fillId="0" borderId="30" xfId="0" applyFont="1" applyBorder="1" applyAlignment="1">
      <alignment horizontal="left" indent="3"/>
    </xf>
    <xf numFmtId="0" fontId="67" fillId="20" borderId="30" xfId="0" applyFont="1" applyFill="1" applyBorder="1" applyAlignment="1">
      <alignment horizontal="left" vertical="center"/>
    </xf>
    <xf numFmtId="0" fontId="67" fillId="20" borderId="30" xfId="0" applyFont="1" applyFill="1" applyBorder="1" applyAlignment="1">
      <alignment horizontal="center"/>
    </xf>
    <xf numFmtId="0" fontId="44" fillId="20" borderId="30" xfId="0" applyFont="1" applyFill="1" applyBorder="1" applyAlignment="1">
      <alignment horizontal="center" vertical="center"/>
    </xf>
    <xf numFmtId="0" fontId="81" fillId="20" borderId="30" xfId="0" applyFont="1" applyFill="1" applyBorder="1" applyAlignment="1">
      <alignment horizontal="center"/>
    </xf>
    <xf numFmtId="0" fontId="45" fillId="20" borderId="30" xfId="0" applyFont="1" applyFill="1" applyBorder="1" applyAlignment="1">
      <alignment horizontal="center" vertical="center"/>
    </xf>
    <xf numFmtId="0" fontId="46" fillId="26" borderId="30" xfId="0" applyFont="1" applyFill="1" applyBorder="1" applyAlignment="1">
      <alignment vertical="center"/>
    </xf>
    <xf numFmtId="0" fontId="62" fillId="26" borderId="30" xfId="0" applyFont="1" applyFill="1" applyBorder="1" applyAlignment="1">
      <alignment vertical="center"/>
    </xf>
    <xf numFmtId="0" fontId="65" fillId="26" borderId="30" xfId="0" applyFont="1" applyFill="1" applyBorder="1" applyAlignment="1">
      <alignment vertical="center"/>
    </xf>
    <xf numFmtId="0" fontId="28" fillId="39" borderId="1" xfId="0" applyFont="1" applyFill="1" applyBorder="1" applyAlignment="1">
      <alignment horizontal="center" vertical="center"/>
    </xf>
    <xf numFmtId="0" fontId="5" fillId="0" borderId="0" xfId="0" applyFont="1"/>
    <xf numFmtId="0" fontId="28" fillId="39" borderId="30" xfId="0" applyFont="1" applyFill="1" applyBorder="1" applyAlignment="1">
      <alignment horizontal="center" vertical="center"/>
    </xf>
    <xf numFmtId="0" fontId="38" fillId="0" borderId="77" xfId="1" applyFont="1" applyBorder="1" applyAlignment="1">
      <alignment horizontal="center" vertical="center" wrapText="1"/>
    </xf>
    <xf numFmtId="0" fontId="38" fillId="0" borderId="79" xfId="1" applyFont="1" applyBorder="1" applyAlignment="1">
      <alignment horizontal="center" vertical="center" wrapText="1"/>
    </xf>
    <xf numFmtId="0" fontId="58" fillId="3" borderId="84" xfId="1" applyFont="1" applyFill="1" applyBorder="1" applyAlignment="1">
      <alignment horizontal="center" vertical="center"/>
    </xf>
    <xf numFmtId="0" fontId="38" fillId="0" borderId="86" xfId="1" applyFont="1" applyBorder="1" applyAlignment="1">
      <alignment horizontal="center" vertical="center"/>
    </xf>
    <xf numFmtId="0" fontId="38" fillId="0" borderId="67" xfId="1" applyFont="1" applyBorder="1" applyAlignment="1">
      <alignment horizontal="center" vertical="center"/>
    </xf>
    <xf numFmtId="0" fontId="38" fillId="0" borderId="88" xfId="1" applyFont="1" applyBorder="1" applyAlignment="1">
      <alignment horizontal="center" vertical="center"/>
    </xf>
    <xf numFmtId="0" fontId="60" fillId="0" borderId="100" xfId="1" applyFont="1" applyBorder="1" applyAlignment="1">
      <alignment horizontal="left" vertical="center"/>
    </xf>
    <xf numFmtId="0" fontId="13" fillId="34" borderId="112" xfId="0" applyFont="1" applyFill="1" applyBorder="1" applyAlignment="1">
      <alignment horizontal="center"/>
    </xf>
    <xf numFmtId="0" fontId="14" fillId="2" borderId="113" xfId="0" applyFont="1" applyFill="1" applyBorder="1" applyAlignment="1">
      <alignment horizontal="center"/>
    </xf>
    <xf numFmtId="0" fontId="15" fillId="36" borderId="113" xfId="0" applyFont="1" applyFill="1" applyBorder="1" applyAlignment="1">
      <alignment horizontal="center"/>
    </xf>
    <xf numFmtId="0" fontId="16" fillId="7" borderId="113" xfId="0" applyFont="1" applyFill="1" applyBorder="1" applyAlignment="1">
      <alignment horizontal="center"/>
    </xf>
    <xf numFmtId="0" fontId="16" fillId="6" borderId="113" xfId="0" applyFont="1" applyFill="1" applyBorder="1" applyAlignment="1">
      <alignment horizontal="center"/>
    </xf>
    <xf numFmtId="0" fontId="16" fillId="0" borderId="113" xfId="0" applyFont="1" applyBorder="1" applyAlignment="1">
      <alignment horizontal="center"/>
    </xf>
    <xf numFmtId="0" fontId="12" fillId="2" borderId="113" xfId="0" applyFont="1" applyFill="1" applyBorder="1" applyAlignment="1">
      <alignment horizontal="center"/>
    </xf>
    <xf numFmtId="0" fontId="87" fillId="5" borderId="66" xfId="0" applyFont="1" applyFill="1" applyBorder="1" applyAlignment="1">
      <alignment horizontal="center" vertical="center"/>
    </xf>
    <xf numFmtId="0" fontId="30" fillId="20" borderId="66" xfId="0" applyFont="1" applyFill="1" applyBorder="1" applyAlignment="1">
      <alignment vertical="center"/>
    </xf>
    <xf numFmtId="0" fontId="28" fillId="39" borderId="67" xfId="0" applyFont="1" applyFill="1" applyBorder="1" applyAlignment="1">
      <alignment horizontal="center" vertical="center"/>
    </xf>
    <xf numFmtId="0" fontId="28" fillId="20" borderId="66" xfId="0" applyFont="1" applyFill="1" applyBorder="1" applyAlignment="1">
      <alignment vertical="center"/>
    </xf>
    <xf numFmtId="0" fontId="5" fillId="0" borderId="95" xfId="0" applyFont="1" applyBorder="1"/>
    <xf numFmtId="0" fontId="5" fillId="0" borderId="94" xfId="0" applyFont="1" applyBorder="1"/>
    <xf numFmtId="0" fontId="31" fillId="11" borderId="104" xfId="3" applyFont="1" applyFill="1" applyBorder="1" applyAlignment="1">
      <alignment vertical="center" wrapText="1"/>
    </xf>
    <xf numFmtId="0" fontId="0" fillId="0" borderId="95" xfId="3" applyFont="1" applyBorder="1"/>
    <xf numFmtId="0" fontId="0" fillId="0" borderId="0" xfId="3" applyFont="1"/>
    <xf numFmtId="0" fontId="0" fillId="0" borderId="94" xfId="3" applyFont="1" applyBorder="1"/>
    <xf numFmtId="0" fontId="0" fillId="0" borderId="132" xfId="3" applyFont="1" applyBorder="1" applyAlignment="1">
      <alignment vertical="center"/>
    </xf>
    <xf numFmtId="0" fontId="0" fillId="0" borderId="129" xfId="3" applyFont="1" applyBorder="1"/>
    <xf numFmtId="0" fontId="0" fillId="0" borderId="109" xfId="3" applyFont="1" applyBorder="1"/>
    <xf numFmtId="0" fontId="22" fillId="10" borderId="129" xfId="3" applyFont="1" applyFill="1" applyBorder="1" applyAlignment="1">
      <alignment horizontal="center"/>
    </xf>
    <xf numFmtId="0" fontId="78" fillId="40" borderId="134" xfId="3" applyFont="1" applyFill="1" applyBorder="1" applyAlignment="1">
      <alignment horizontal="center" vertical="center" wrapText="1"/>
    </xf>
    <xf numFmtId="0" fontId="78" fillId="40" borderId="21" xfId="3" applyFont="1" applyFill="1" applyBorder="1" applyAlignment="1">
      <alignment horizontal="center" vertical="center" wrapText="1"/>
    </xf>
    <xf numFmtId="0" fontId="78" fillId="40" borderId="28" xfId="3" applyFont="1" applyFill="1" applyBorder="1" applyAlignment="1">
      <alignment horizontal="center" vertical="center" wrapText="1"/>
    </xf>
    <xf numFmtId="0" fontId="20" fillId="4" borderId="104" xfId="3" applyFont="1" applyFill="1" applyBorder="1" applyAlignment="1">
      <alignment horizontal="center" vertical="center"/>
    </xf>
    <xf numFmtId="0" fontId="48" fillId="0" borderId="31" xfId="0" applyFont="1" applyBorder="1" applyAlignment="1">
      <alignment horizontal="center"/>
    </xf>
    <xf numFmtId="0" fontId="62" fillId="0" borderId="66" xfId="0" applyFont="1" applyBorder="1" applyAlignment="1">
      <alignment horizontal="center" vertical="center"/>
    </xf>
    <xf numFmtId="0" fontId="47" fillId="3" borderId="66" xfId="0" applyFont="1" applyFill="1" applyBorder="1" applyAlignment="1">
      <alignment horizontal="center" vertical="center"/>
    </xf>
    <xf numFmtId="0" fontId="46" fillId="26" borderId="66" xfId="0" applyFont="1" applyFill="1" applyBorder="1" applyAlignment="1">
      <alignment horizontal="center" vertical="center"/>
    </xf>
    <xf numFmtId="0" fontId="46" fillId="26" borderId="67" xfId="0" applyFont="1" applyFill="1" applyBorder="1" applyAlignment="1">
      <alignment vertical="center"/>
    </xf>
    <xf numFmtId="0" fontId="55" fillId="35" borderId="66" xfId="0" applyFont="1" applyFill="1" applyBorder="1" applyAlignment="1">
      <alignment horizontal="center" vertical="center"/>
    </xf>
    <xf numFmtId="0" fontId="46" fillId="0" borderId="66" xfId="0" applyFont="1" applyBorder="1" applyAlignment="1">
      <alignment horizontal="center" vertical="center"/>
    </xf>
    <xf numFmtId="0" fontId="46" fillId="0" borderId="67" xfId="0" applyFont="1" applyBorder="1" applyAlignment="1">
      <alignment vertical="center"/>
    </xf>
    <xf numFmtId="0" fontId="50" fillId="20" borderId="66" xfId="0" applyFont="1" applyFill="1" applyBorder="1" applyAlignment="1">
      <alignment horizontal="center" vertical="center"/>
    </xf>
    <xf numFmtId="0" fontId="46" fillId="0" borderId="95" xfId="0" applyFont="1" applyBorder="1" applyAlignment="1">
      <alignment horizontal="center" vertical="center"/>
    </xf>
    <xf numFmtId="0" fontId="46" fillId="0" borderId="0" xfId="0" applyFont="1"/>
    <xf numFmtId="0" fontId="46" fillId="0" borderId="106" xfId="0" applyFont="1" applyBorder="1" applyAlignment="1">
      <alignment horizontal="center" vertical="center"/>
    </xf>
    <xf numFmtId="0" fontId="90" fillId="0" borderId="0" xfId="0" applyFont="1"/>
    <xf numFmtId="0" fontId="92" fillId="0" borderId="0" xfId="0" applyFont="1"/>
    <xf numFmtId="0" fontId="90" fillId="0" borderId="62" xfId="0" applyFont="1" applyBorder="1"/>
    <xf numFmtId="0" fontId="92" fillId="0" borderId="62" xfId="0" applyFont="1" applyBorder="1"/>
    <xf numFmtId="0" fontId="78" fillId="10" borderId="0" xfId="3" applyFont="1" applyFill="1" applyAlignment="1">
      <alignment vertical="center"/>
    </xf>
    <xf numFmtId="0" fontId="78" fillId="10" borderId="62" xfId="3" applyFont="1" applyFill="1" applyBorder="1" applyAlignment="1">
      <alignment vertical="center"/>
    </xf>
    <xf numFmtId="0" fontId="78" fillId="10" borderId="13" xfId="3" applyFont="1" applyFill="1" applyBorder="1" applyAlignment="1">
      <alignment horizontal="left" vertical="center"/>
    </xf>
    <xf numFmtId="0" fontId="78" fillId="10" borderId="0" xfId="3" applyFont="1" applyFill="1" applyAlignment="1">
      <alignment horizontal="left" vertical="center"/>
    </xf>
    <xf numFmtId="0" fontId="53" fillId="0" borderId="30" xfId="2" applyFont="1" applyBorder="1"/>
    <xf numFmtId="0" fontId="90" fillId="0" borderId="0" xfId="0" applyFont="1" applyAlignment="1">
      <alignment vertical="center"/>
    </xf>
    <xf numFmtId="0" fontId="62" fillId="6" borderId="0" xfId="0" applyFont="1" applyFill="1" applyAlignment="1">
      <alignment vertical="center"/>
    </xf>
    <xf numFmtId="4" fontId="76" fillId="6" borderId="0" xfId="0" applyNumberFormat="1" applyFont="1" applyFill="1" applyAlignment="1">
      <alignment vertical="center"/>
    </xf>
    <xf numFmtId="0" fontId="62" fillId="0" borderId="0" xfId="0" applyFont="1" applyAlignment="1">
      <alignment vertical="center"/>
    </xf>
    <xf numFmtId="4" fontId="76" fillId="0" borderId="0" xfId="0" applyNumberFormat="1" applyFont="1" applyAlignment="1">
      <alignment vertical="center"/>
    </xf>
    <xf numFmtId="0" fontId="64" fillId="6" borderId="0" xfId="0" applyFont="1" applyFill="1" applyAlignment="1">
      <alignment vertical="center"/>
    </xf>
    <xf numFmtId="4" fontId="49" fillId="3" borderId="0" xfId="0" applyNumberFormat="1" applyFont="1" applyFill="1" applyAlignment="1">
      <alignment vertical="center"/>
    </xf>
    <xf numFmtId="0" fontId="64" fillId="0" borderId="0" xfId="0" applyFont="1" applyAlignment="1">
      <alignment vertical="center"/>
    </xf>
    <xf numFmtId="0" fontId="74" fillId="23" borderId="30" xfId="1" applyFont="1" applyFill="1" applyBorder="1" applyAlignment="1">
      <alignment vertical="center"/>
    </xf>
    <xf numFmtId="0" fontId="53" fillId="23" borderId="30" xfId="1" applyFont="1" applyFill="1" applyBorder="1" applyAlignment="1">
      <alignment vertical="center" wrapText="1"/>
    </xf>
    <xf numFmtId="0" fontId="53" fillId="23" borderId="67" xfId="1" applyFont="1" applyFill="1" applyBorder="1" applyAlignment="1">
      <alignment horizontal="center" vertical="center" wrapText="1"/>
    </xf>
    <xf numFmtId="0" fontId="30" fillId="18" borderId="30" xfId="1" applyFont="1" applyFill="1" applyBorder="1" applyAlignment="1">
      <alignment horizontal="center" vertical="center" wrapText="1"/>
    </xf>
    <xf numFmtId="0" fontId="30" fillId="33" borderId="30" xfId="1" applyFont="1" applyFill="1" applyBorder="1" applyAlignment="1">
      <alignment horizontal="center" vertical="center" wrapText="1"/>
    </xf>
    <xf numFmtId="0" fontId="30" fillId="33" borderId="30" xfId="1" applyFont="1" applyFill="1" applyBorder="1" applyAlignment="1">
      <alignment vertical="center" wrapText="1"/>
    </xf>
    <xf numFmtId="0" fontId="38" fillId="0" borderId="80" xfId="1" applyFont="1" applyBorder="1" applyAlignment="1">
      <alignment horizontal="center" vertical="center" wrapText="1"/>
    </xf>
    <xf numFmtId="0" fontId="100" fillId="0" borderId="30" xfId="0" applyFont="1" applyBorder="1" applyAlignment="1">
      <alignment horizontal="center" vertical="center"/>
    </xf>
    <xf numFmtId="0" fontId="100" fillId="17" borderId="30" xfId="0" applyFont="1" applyFill="1" applyBorder="1" applyAlignment="1">
      <alignment horizontal="center" vertical="center"/>
    </xf>
    <xf numFmtId="0" fontId="6" fillId="0" borderId="0" xfId="0" applyFont="1"/>
    <xf numFmtId="0" fontId="102" fillId="0" borderId="0" xfId="0" applyFont="1"/>
    <xf numFmtId="0" fontId="98" fillId="0" borderId="0" xfId="0" applyFont="1"/>
    <xf numFmtId="0" fontId="74" fillId="27" borderId="64" xfId="0" applyFont="1" applyFill="1" applyBorder="1" applyAlignment="1">
      <alignment vertical="center"/>
    </xf>
    <xf numFmtId="0" fontId="78" fillId="10" borderId="60" xfId="3" applyFont="1" applyFill="1" applyBorder="1" applyAlignment="1">
      <alignment vertical="center"/>
    </xf>
    <xf numFmtId="0" fontId="78" fillId="10" borderId="24" xfId="3" applyFont="1" applyFill="1" applyBorder="1" applyAlignment="1">
      <alignment vertical="center"/>
    </xf>
    <xf numFmtId="0" fontId="74" fillId="27" borderId="63" xfId="1" applyFont="1" applyFill="1" applyBorder="1" applyAlignment="1">
      <alignment vertical="center" wrapText="1"/>
    </xf>
    <xf numFmtId="0" fontId="74" fillId="27" borderId="66" xfId="1" applyFont="1" applyFill="1" applyBorder="1" applyAlignment="1">
      <alignment vertical="center"/>
    </xf>
    <xf numFmtId="0" fontId="43" fillId="7" borderId="30" xfId="0" applyFont="1" applyFill="1" applyBorder="1" applyAlignment="1">
      <alignment horizontal="center"/>
    </xf>
    <xf numFmtId="0" fontId="43" fillId="6" borderId="30" xfId="0" applyFont="1" applyFill="1" applyBorder="1" applyAlignment="1">
      <alignment horizontal="center"/>
    </xf>
    <xf numFmtId="0" fontId="43" fillId="0" borderId="30" xfId="0" applyFont="1" applyBorder="1" applyAlignment="1">
      <alignment horizontal="center"/>
    </xf>
    <xf numFmtId="0" fontId="82" fillId="20" borderId="30" xfId="0" applyFont="1" applyFill="1" applyBorder="1" applyAlignment="1">
      <alignment horizontal="center"/>
    </xf>
    <xf numFmtId="0" fontId="28" fillId="39" borderId="142" xfId="0" applyFont="1" applyFill="1" applyBorder="1" applyAlignment="1">
      <alignment horizontal="center" vertical="center"/>
    </xf>
    <xf numFmtId="0" fontId="78" fillId="10" borderId="102" xfId="3" applyFont="1" applyFill="1" applyBorder="1" applyAlignment="1">
      <alignment vertical="center"/>
    </xf>
    <xf numFmtId="0" fontId="108" fillId="44" borderId="106" xfId="3" applyFont="1" applyFill="1" applyBorder="1" applyAlignment="1">
      <alignment vertical="center" wrapText="1"/>
    </xf>
    <xf numFmtId="0" fontId="108" fillId="44" borderId="62" xfId="3" applyFont="1" applyFill="1" applyBorder="1" applyAlignment="1">
      <alignment vertical="center" wrapText="1"/>
    </xf>
    <xf numFmtId="0" fontId="11" fillId="45" borderId="95" xfId="3" applyFont="1" applyFill="1" applyBorder="1" applyAlignment="1">
      <alignment horizontal="center" wrapText="1"/>
    </xf>
    <xf numFmtId="0" fontId="11" fillId="45" borderId="0" xfId="3" applyFont="1" applyFill="1" applyAlignment="1">
      <alignment horizontal="center" wrapText="1"/>
    </xf>
    <xf numFmtId="0" fontId="11" fillId="45" borderId="94" xfId="3" applyFont="1" applyFill="1" applyBorder="1" applyAlignment="1">
      <alignment horizontal="center" wrapText="1"/>
    </xf>
    <xf numFmtId="0" fontId="0" fillId="43" borderId="0" xfId="0" applyFill="1"/>
    <xf numFmtId="0" fontId="8" fillId="28" borderId="0" xfId="1" applyFont="1" applyFill="1" applyAlignment="1">
      <alignment vertical="center"/>
    </xf>
    <xf numFmtId="0" fontId="8" fillId="43" borderId="62" xfId="1" applyFont="1" applyFill="1" applyBorder="1" applyAlignment="1">
      <alignment vertical="center"/>
    </xf>
    <xf numFmtId="0" fontId="8" fillId="43" borderId="126" xfId="1" applyFont="1" applyFill="1" applyBorder="1" applyAlignment="1">
      <alignment vertical="center"/>
    </xf>
    <xf numFmtId="0" fontId="54" fillId="23" borderId="33" xfId="0" applyFont="1" applyFill="1" applyBorder="1" applyAlignment="1">
      <alignment horizontal="center" vertical="center" wrapText="1"/>
    </xf>
    <xf numFmtId="0" fontId="0" fillId="43" borderId="62" xfId="0" applyFill="1" applyBorder="1"/>
    <xf numFmtId="0" fontId="0" fillId="43" borderId="126" xfId="0" applyFill="1" applyBorder="1"/>
    <xf numFmtId="0" fontId="54" fillId="48" borderId="102" xfId="0" applyFont="1" applyFill="1" applyBorder="1" applyAlignment="1">
      <alignment vertical="center" wrapText="1"/>
    </xf>
    <xf numFmtId="0" fontId="54" fillId="48" borderId="0" xfId="0" applyFont="1" applyFill="1" applyAlignment="1">
      <alignment vertical="center" wrapText="1"/>
    </xf>
    <xf numFmtId="0" fontId="107" fillId="28" borderId="35" xfId="1" applyFont="1" applyFill="1" applyBorder="1" applyAlignment="1">
      <alignment vertical="top"/>
    </xf>
    <xf numFmtId="0" fontId="107" fillId="28" borderId="33" xfId="1" applyFont="1" applyFill="1" applyBorder="1" applyAlignment="1">
      <alignment vertical="top"/>
    </xf>
    <xf numFmtId="0" fontId="54" fillId="23" borderId="111" xfId="0" applyFont="1" applyFill="1" applyBorder="1" applyAlignment="1">
      <alignment horizontal="center" vertical="center" wrapText="1"/>
    </xf>
    <xf numFmtId="0" fontId="0" fillId="43" borderId="0" xfId="2" applyFont="1" applyFill="1"/>
    <xf numFmtId="0" fontId="22" fillId="46" borderId="13" xfId="3" applyFont="1" applyFill="1" applyBorder="1" applyAlignment="1">
      <alignment horizontal="center" vertical="center"/>
    </xf>
    <xf numFmtId="0" fontId="20" fillId="47" borderId="0" xfId="3" applyFont="1" applyFill="1" applyAlignment="1">
      <alignment vertical="center"/>
    </xf>
    <xf numFmtId="0" fontId="20" fillId="47" borderId="94" xfId="3" applyFont="1" applyFill="1" applyBorder="1" applyAlignment="1">
      <alignment vertical="center"/>
    </xf>
    <xf numFmtId="0" fontId="22" fillId="10" borderId="148" xfId="3" applyFont="1" applyFill="1" applyBorder="1" applyAlignment="1">
      <alignment horizontal="center" vertical="center"/>
    </xf>
    <xf numFmtId="0" fontId="15" fillId="36" borderId="112" xfId="0" applyFont="1" applyFill="1" applyBorder="1" applyAlignment="1">
      <alignment horizontal="center"/>
    </xf>
    <xf numFmtId="0" fontId="71" fillId="36" borderId="33" xfId="0" applyFont="1" applyFill="1" applyBorder="1" applyAlignment="1">
      <alignment horizontal="left" indent="2"/>
    </xf>
    <xf numFmtId="0" fontId="71" fillId="36" borderId="33" xfId="0" applyFont="1" applyFill="1" applyBorder="1" applyAlignment="1">
      <alignment horizontal="center"/>
    </xf>
    <xf numFmtId="0" fontId="14" fillId="2" borderId="114" xfId="0" applyFont="1" applyFill="1" applyBorder="1" applyAlignment="1">
      <alignment horizontal="center"/>
    </xf>
    <xf numFmtId="0" fontId="55" fillId="20" borderId="115" xfId="0" applyFont="1" applyFill="1" applyBorder="1" applyAlignment="1">
      <alignment horizontal="left" vertical="center"/>
    </xf>
    <xf numFmtId="0" fontId="55" fillId="20" borderId="115" xfId="0" applyFont="1" applyFill="1" applyBorder="1" applyAlignment="1">
      <alignment horizontal="center" vertical="center"/>
    </xf>
    <xf numFmtId="0" fontId="84" fillId="4" borderId="0" xfId="3" applyFont="1" applyFill="1" applyAlignment="1">
      <alignment vertical="center"/>
    </xf>
    <xf numFmtId="0" fontId="16" fillId="7" borderId="155" xfId="0" applyFont="1" applyFill="1" applyBorder="1" applyAlignment="1">
      <alignment horizontal="center"/>
    </xf>
    <xf numFmtId="0" fontId="43" fillId="7" borderId="35" xfId="0" applyFont="1" applyFill="1" applyBorder="1" applyAlignment="1">
      <alignment horizontal="left" indent="3"/>
    </xf>
    <xf numFmtId="0" fontId="43" fillId="7" borderId="35" xfId="0" applyFont="1" applyFill="1" applyBorder="1" applyAlignment="1">
      <alignment horizontal="center"/>
    </xf>
    <xf numFmtId="0" fontId="16" fillId="7" borderId="156" xfId="0" applyFont="1" applyFill="1" applyBorder="1" applyAlignment="1">
      <alignment horizontal="center"/>
    </xf>
    <xf numFmtId="0" fontId="43" fillId="7" borderId="157" xfId="0" applyFont="1" applyFill="1" applyBorder="1" applyAlignment="1">
      <alignment horizontal="left" indent="3"/>
    </xf>
    <xf numFmtId="0" fontId="43" fillId="7" borderId="157" xfId="0" applyFont="1" applyFill="1" applyBorder="1" applyAlignment="1">
      <alignment horizontal="center"/>
    </xf>
    <xf numFmtId="0" fontId="16" fillId="6" borderId="159" xfId="0" applyFont="1" applyFill="1" applyBorder="1" applyAlignment="1">
      <alignment horizontal="center"/>
    </xf>
    <xf numFmtId="0" fontId="16" fillId="7" borderId="159" xfId="0" applyFont="1" applyFill="1" applyBorder="1" applyAlignment="1">
      <alignment horizontal="center"/>
    </xf>
    <xf numFmtId="0" fontId="14" fillId="2" borderId="159" xfId="0" applyFont="1" applyFill="1" applyBorder="1" applyAlignment="1">
      <alignment horizontal="center"/>
    </xf>
    <xf numFmtId="0" fontId="16" fillId="0" borderId="159" xfId="0" applyFont="1" applyBorder="1" applyAlignment="1">
      <alignment horizontal="center"/>
    </xf>
    <xf numFmtId="0" fontId="16" fillId="7" borderId="160" xfId="0" applyFont="1" applyFill="1" applyBorder="1" applyAlignment="1">
      <alignment horizontal="center"/>
    </xf>
    <xf numFmtId="0" fontId="43" fillId="7" borderId="161" xfId="0" applyFont="1" applyFill="1" applyBorder="1" applyAlignment="1">
      <alignment horizontal="left" indent="3"/>
    </xf>
    <xf numFmtId="0" fontId="43" fillId="7" borderId="161" xfId="0" applyFont="1" applyFill="1" applyBorder="1" applyAlignment="1">
      <alignment horizontal="center"/>
    </xf>
    <xf numFmtId="0" fontId="22" fillId="10" borderId="149" xfId="3" applyFont="1" applyFill="1" applyBorder="1" applyAlignment="1">
      <alignment horizontal="right" vertical="center"/>
    </xf>
    <xf numFmtId="0" fontId="22" fillId="10" borderId="13" xfId="3" applyFont="1" applyFill="1" applyBorder="1" applyAlignment="1">
      <alignment horizontal="right" vertical="center"/>
    </xf>
    <xf numFmtId="0" fontId="22" fillId="10" borderId="62" xfId="3" applyFont="1" applyFill="1" applyBorder="1" applyAlignment="1">
      <alignment horizontal="right" vertical="center"/>
    </xf>
    <xf numFmtId="0" fontId="114" fillId="28" borderId="0" xfId="2" applyFont="1" applyFill="1"/>
    <xf numFmtId="0" fontId="115" fillId="28" borderId="0" xfId="2" applyFont="1" applyFill="1"/>
    <xf numFmtId="0" fontId="116" fillId="42" borderId="104" xfId="3" applyFont="1" applyFill="1" applyBorder="1" applyAlignment="1">
      <alignment horizontal="center" vertical="center"/>
    </xf>
    <xf numFmtId="0" fontId="78" fillId="10" borderId="148" xfId="3" applyFont="1" applyFill="1" applyBorder="1" applyAlignment="1">
      <alignment horizontal="left" vertical="center"/>
    </xf>
    <xf numFmtId="0" fontId="78" fillId="10" borderId="163" xfId="3" applyFont="1" applyFill="1" applyBorder="1" applyAlignment="1">
      <alignment horizontal="left" vertical="center"/>
    </xf>
    <xf numFmtId="0" fontId="94" fillId="20" borderId="166" xfId="0" applyFont="1" applyFill="1" applyBorder="1" applyAlignment="1">
      <alignment horizontal="center" vertical="center" wrapText="1"/>
    </xf>
    <xf numFmtId="0" fontId="94" fillId="20" borderId="167" xfId="0" applyFont="1" applyFill="1" applyBorder="1" applyAlignment="1">
      <alignment horizontal="center" vertical="center" wrapText="1"/>
    </xf>
    <xf numFmtId="0" fontId="62" fillId="0" borderId="166" xfId="0" applyFont="1" applyBorder="1"/>
    <xf numFmtId="0" fontId="62" fillId="0" borderId="167" xfId="0" applyFont="1" applyBorder="1"/>
    <xf numFmtId="0" fontId="47" fillId="3" borderId="166" xfId="0" applyFont="1" applyFill="1" applyBorder="1"/>
    <xf numFmtId="0" fontId="49" fillId="3" borderId="167" xfId="0" applyFont="1" applyFill="1" applyBorder="1"/>
    <xf numFmtId="0" fontId="46" fillId="0" borderId="164" xfId="0" applyFont="1" applyBorder="1"/>
    <xf numFmtId="0" fontId="46" fillId="0" borderId="166" xfId="0" applyFont="1" applyBorder="1"/>
    <xf numFmtId="0" fontId="46" fillId="0" borderId="167" xfId="0" applyFont="1" applyBorder="1"/>
    <xf numFmtId="0" fontId="46" fillId="20" borderId="168" xfId="0" applyFont="1" applyFill="1" applyBorder="1" applyAlignment="1">
      <alignment vertical="center"/>
    </xf>
    <xf numFmtId="0" fontId="55" fillId="20" borderId="169" xfId="0" applyFont="1" applyFill="1" applyBorder="1" applyAlignment="1">
      <alignment vertical="center"/>
    </xf>
    <xf numFmtId="0" fontId="65" fillId="20" borderId="169" xfId="0" applyFont="1" applyFill="1" applyBorder="1" applyAlignment="1">
      <alignment vertical="center"/>
    </xf>
    <xf numFmtId="0" fontId="0" fillId="43" borderId="0" xfId="0" applyFill="1" applyAlignment="1">
      <alignment vertical="center"/>
    </xf>
    <xf numFmtId="0" fontId="78" fillId="10" borderId="132" xfId="3" applyFont="1" applyFill="1" applyBorder="1" applyAlignment="1">
      <alignment horizontal="left" vertical="center"/>
    </xf>
    <xf numFmtId="0" fontId="78" fillId="10" borderId="106" xfId="3" applyFont="1" applyFill="1" applyBorder="1" applyAlignment="1">
      <alignment horizontal="left" vertical="center"/>
    </xf>
    <xf numFmtId="0" fontId="67" fillId="20" borderId="120" xfId="0" applyFont="1" applyFill="1" applyBorder="1" applyAlignment="1">
      <alignment horizontal="center" vertical="center"/>
    </xf>
    <xf numFmtId="0" fontId="46" fillId="4" borderId="107" xfId="3" applyFont="1" applyFill="1" applyBorder="1" applyAlignment="1">
      <alignment horizontal="center" vertical="center"/>
    </xf>
    <xf numFmtId="0" fontId="67" fillId="28" borderId="102" xfId="2" applyFont="1" applyFill="1" applyBorder="1" applyAlignment="1">
      <alignment vertical="center"/>
    </xf>
    <xf numFmtId="0" fontId="67" fillId="28" borderId="103" xfId="2" applyFont="1" applyFill="1" applyBorder="1" applyAlignment="1">
      <alignment vertical="center"/>
    </xf>
    <xf numFmtId="0" fontId="67" fillId="28" borderId="0" xfId="2" applyFont="1" applyFill="1" applyAlignment="1">
      <alignment vertical="center"/>
    </xf>
    <xf numFmtId="0" fontId="67" fillId="28" borderId="94" xfId="2" applyFont="1" applyFill="1" applyBorder="1" applyAlignment="1">
      <alignment vertical="center"/>
    </xf>
    <xf numFmtId="0" fontId="0" fillId="0" borderId="0" xfId="0"/>
    <xf numFmtId="0" fontId="87" fillId="5" borderId="120" xfId="0" applyFont="1" applyFill="1" applyBorder="1" applyAlignment="1">
      <alignment horizontal="center" vertical="center"/>
    </xf>
    <xf numFmtId="0" fontId="89" fillId="5" borderId="175" xfId="0" applyFont="1" applyFill="1" applyBorder="1" applyAlignment="1">
      <alignment horizontal="center" vertical="center"/>
    </xf>
    <xf numFmtId="0" fontId="30" fillId="20" borderId="179" xfId="0" applyFont="1" applyFill="1" applyBorder="1" applyAlignment="1">
      <alignment vertical="center"/>
    </xf>
    <xf numFmtId="0" fontId="28" fillId="39" borderId="180" xfId="0" applyFont="1" applyFill="1" applyBorder="1" applyAlignment="1">
      <alignment horizontal="center" vertical="center"/>
    </xf>
    <xf numFmtId="0" fontId="4" fillId="16" borderId="170" xfId="0" applyFont="1" applyFill="1" applyBorder="1" applyAlignment="1">
      <alignment vertical="center"/>
    </xf>
    <xf numFmtId="0" fontId="29" fillId="16" borderId="170" xfId="0" applyFont="1" applyFill="1" applyBorder="1" applyAlignment="1">
      <alignment vertical="center"/>
    </xf>
    <xf numFmtId="0" fontId="118" fillId="28" borderId="0" xfId="2" applyFont="1" applyFill="1" applyAlignment="1">
      <alignment vertical="center"/>
    </xf>
    <xf numFmtId="0" fontId="115" fillId="28" borderId="0" xfId="2" applyFont="1" applyFill="1" applyAlignment="1">
      <alignment horizontal="left" vertical="center"/>
    </xf>
    <xf numFmtId="0" fontId="4" fillId="4" borderId="19" xfId="3" applyFont="1" applyFill="1" applyBorder="1" applyAlignment="1">
      <alignment horizontal="center" vertical="center"/>
    </xf>
    <xf numFmtId="0" fontId="4" fillId="53" borderId="0" xfId="4" applyFont="1" applyFill="1"/>
    <xf numFmtId="0" fontId="4" fillId="43" borderId="0" xfId="4" applyFont="1" applyFill="1"/>
    <xf numFmtId="0" fontId="122" fillId="0" borderId="0" xfId="4" applyFont="1"/>
    <xf numFmtId="0" fontId="123" fillId="0" borderId="0" xfId="4" applyFont="1" applyAlignment="1">
      <alignment vertical="center"/>
    </xf>
    <xf numFmtId="0" fontId="110" fillId="0" borderId="0" xfId="4" applyFont="1"/>
    <xf numFmtId="0" fontId="109" fillId="0" borderId="0" xfId="4" applyFont="1" applyAlignment="1">
      <alignment vertical="center"/>
    </xf>
    <xf numFmtId="0" fontId="54" fillId="58" borderId="136" xfId="0" applyFont="1" applyFill="1" applyBorder="1" applyAlignment="1">
      <alignment horizontal="center" vertical="center" wrapText="1"/>
    </xf>
    <xf numFmtId="0" fontId="54" fillId="58" borderId="115" xfId="0" applyFont="1" applyFill="1" applyBorder="1" applyAlignment="1">
      <alignment horizontal="center" vertical="center" wrapText="1"/>
    </xf>
    <xf numFmtId="0" fontId="54" fillId="58" borderId="116" xfId="0" applyFont="1" applyFill="1" applyBorder="1" applyAlignment="1">
      <alignment horizontal="center" vertical="center" wrapText="1"/>
    </xf>
    <xf numFmtId="0" fontId="85" fillId="59" borderId="110" xfId="0" applyFont="1" applyFill="1" applyBorder="1" applyAlignment="1">
      <alignment horizontal="center" vertical="center" wrapText="1"/>
    </xf>
    <xf numFmtId="0" fontId="83" fillId="59" borderId="33" xfId="0" applyFont="1" applyFill="1" applyBorder="1" applyAlignment="1">
      <alignment horizontal="center" vertical="center" wrapText="1"/>
    </xf>
    <xf numFmtId="0" fontId="118" fillId="28" borderId="0" xfId="2" applyFont="1" applyFill="1" applyAlignment="1">
      <alignment horizontal="center" vertical="center"/>
    </xf>
    <xf numFmtId="0" fontId="100" fillId="16" borderId="30" xfId="0" applyFont="1" applyFill="1" applyBorder="1" applyAlignment="1">
      <alignment vertical="center"/>
    </xf>
    <xf numFmtId="0" fontId="100" fillId="16" borderId="66" xfId="0" applyFont="1" applyFill="1" applyBorder="1" applyAlignment="1">
      <alignment vertical="center"/>
    </xf>
    <xf numFmtId="0" fontId="53" fillId="27" borderId="1" xfId="1" applyFont="1" applyFill="1" applyBorder="1" applyAlignment="1">
      <alignment horizontal="center" vertical="center"/>
    </xf>
    <xf numFmtId="0" fontId="46" fillId="0" borderId="0" xfId="0" applyFont="1" applyAlignment="1">
      <alignment vertical="center"/>
    </xf>
    <xf numFmtId="0" fontId="0" fillId="0" borderId="0" xfId="0" applyAlignment="1">
      <alignment horizontal="center" vertical="center"/>
    </xf>
    <xf numFmtId="0" fontId="49" fillId="3" borderId="30" xfId="0" applyFont="1" applyFill="1" applyBorder="1" applyAlignment="1">
      <alignment vertical="center"/>
    </xf>
    <xf numFmtId="0" fontId="46" fillId="0" borderId="146" xfId="0" applyFont="1" applyBorder="1"/>
    <xf numFmtId="0" fontId="0" fillId="0" borderId="0" xfId="0" applyAlignment="1">
      <alignment horizontal="center"/>
    </xf>
    <xf numFmtId="0" fontId="46" fillId="4" borderId="104" xfId="3" applyFont="1" applyFill="1" applyBorder="1" applyAlignment="1">
      <alignment horizontal="center" vertical="center"/>
    </xf>
    <xf numFmtId="0" fontId="78" fillId="10" borderId="15" xfId="3" applyFont="1" applyFill="1" applyBorder="1" applyAlignment="1">
      <alignment vertical="center"/>
    </xf>
    <xf numFmtId="0" fontId="78" fillId="10" borderId="13" xfId="3" applyFont="1" applyFill="1" applyBorder="1" applyAlignment="1">
      <alignment vertical="center"/>
    </xf>
    <xf numFmtId="0" fontId="4" fillId="0" borderId="0" xfId="4" applyFont="1"/>
    <xf numFmtId="0" fontId="46" fillId="4" borderId="60" xfId="3" applyFont="1" applyFill="1" applyBorder="1" applyAlignment="1">
      <alignment horizontal="center" vertical="center"/>
    </xf>
    <xf numFmtId="0" fontId="46" fillId="4" borderId="101" xfId="3" applyFont="1" applyFill="1" applyBorder="1" applyAlignment="1">
      <alignment horizontal="center" vertical="center"/>
    </xf>
    <xf numFmtId="0" fontId="8" fillId="0" borderId="0" xfId="1" applyFont="1" applyAlignment="1">
      <alignment horizontal="center" vertical="center"/>
    </xf>
    <xf numFmtId="0" fontId="53" fillId="27" borderId="30" xfId="1" applyFont="1" applyFill="1" applyBorder="1" applyAlignment="1">
      <alignment horizontal="right" vertical="center" wrapText="1"/>
    </xf>
    <xf numFmtId="0" fontId="38" fillId="0" borderId="56" xfId="1" applyFont="1" applyBorder="1" applyAlignment="1">
      <alignment horizontal="center" vertical="center" wrapText="1"/>
    </xf>
    <xf numFmtId="0" fontId="38" fillId="0" borderId="30" xfId="1" applyFont="1" applyBorder="1" applyAlignment="1">
      <alignment horizontal="center" vertical="center" wrapText="1"/>
    </xf>
    <xf numFmtId="0" fontId="38" fillId="0" borderId="57" xfId="1" applyFont="1" applyBorder="1" applyAlignment="1">
      <alignment horizontal="center" vertical="center" wrapText="1"/>
    </xf>
    <xf numFmtId="0" fontId="58" fillId="3" borderId="5" xfId="1" applyFont="1" applyFill="1" applyBorder="1" applyAlignment="1">
      <alignment horizontal="center" vertical="center"/>
    </xf>
    <xf numFmtId="0" fontId="38" fillId="0" borderId="58" xfId="1" applyFont="1" applyBorder="1" applyAlignment="1">
      <alignment horizontal="center" vertical="center"/>
    </xf>
    <xf numFmtId="0" fontId="38" fillId="0" borderId="30" xfId="1" applyFont="1" applyBorder="1" applyAlignment="1">
      <alignment horizontal="center" vertical="center"/>
    </xf>
    <xf numFmtId="0" fontId="38" fillId="0" borderId="59" xfId="1" applyFont="1" applyBorder="1" applyAlignment="1">
      <alignment horizontal="center" vertical="center"/>
    </xf>
    <xf numFmtId="0" fontId="38" fillId="0" borderId="66" xfId="1" applyFont="1" applyBorder="1" applyAlignment="1">
      <alignment horizontal="center" vertical="center" wrapText="1"/>
    </xf>
    <xf numFmtId="0" fontId="38" fillId="0" borderId="67" xfId="1" applyFont="1" applyBorder="1" applyAlignment="1">
      <alignment horizontal="center" vertical="center" wrapText="1"/>
    </xf>
    <xf numFmtId="0" fontId="58" fillId="34" borderId="58" xfId="1" applyFont="1" applyFill="1" applyBorder="1" applyAlignment="1">
      <alignment horizontal="center" vertical="center" wrapText="1"/>
    </xf>
    <xf numFmtId="0" fontId="53" fillId="23" borderId="30" xfId="2" applyFont="1" applyFill="1" applyBorder="1" applyAlignment="1">
      <alignment horizontal="center" vertical="center" wrapText="1"/>
    </xf>
    <xf numFmtId="0" fontId="53" fillId="23" borderId="41" xfId="2" applyFont="1" applyFill="1" applyBorder="1" applyAlignment="1">
      <alignment horizontal="center" vertical="center" wrapText="1"/>
    </xf>
    <xf numFmtId="0" fontId="46" fillId="4" borderId="105" xfId="3" applyFont="1" applyFill="1" applyBorder="1" applyAlignment="1">
      <alignment horizontal="center" vertical="center"/>
    </xf>
    <xf numFmtId="0" fontId="46" fillId="4" borderId="109" xfId="3" applyFont="1" applyFill="1" applyBorder="1" applyAlignment="1">
      <alignment horizontal="center" vertical="center"/>
    </xf>
    <xf numFmtId="0" fontId="55" fillId="60" borderId="0" xfId="0" applyFont="1" applyFill="1" applyAlignment="1">
      <alignment horizontal="center" vertical="center"/>
    </xf>
    <xf numFmtId="0" fontId="0" fillId="28" borderId="0" xfId="0" applyFill="1"/>
    <xf numFmtId="0" fontId="128" fillId="60" borderId="0" xfId="0" applyFont="1" applyFill="1" applyAlignment="1">
      <alignment horizontal="center" vertical="center"/>
    </xf>
    <xf numFmtId="0" fontId="128" fillId="60" borderId="0" xfId="0" applyFont="1" applyFill="1" applyAlignment="1">
      <alignment horizontal="left" vertical="center"/>
    </xf>
    <xf numFmtId="0" fontId="128" fillId="0" borderId="94" xfId="0" applyFont="1" applyBorder="1" applyAlignment="1">
      <alignment horizontal="center"/>
    </xf>
    <xf numFmtId="0" fontId="128" fillId="0" borderId="0" xfId="0" applyFont="1" applyAlignment="1">
      <alignment horizontal="center"/>
    </xf>
    <xf numFmtId="0" fontId="128" fillId="0" borderId="0" xfId="0" applyFont="1"/>
    <xf numFmtId="0" fontId="125" fillId="0" borderId="95" xfId="1" applyFont="1" applyBorder="1" applyAlignment="1">
      <alignment horizontal="left" vertical="center"/>
    </xf>
    <xf numFmtId="0" fontId="128" fillId="0" borderId="0" xfId="0" applyFont="1" applyAlignment="1">
      <alignment horizontal="center" vertical="center"/>
    </xf>
    <xf numFmtId="0" fontId="128" fillId="0" borderId="0" xfId="1" applyFont="1" applyAlignment="1">
      <alignment horizontal="left" vertical="center"/>
    </xf>
    <xf numFmtId="0" fontId="128" fillId="4" borderId="0" xfId="3" applyFont="1" applyFill="1" applyAlignment="1">
      <alignment horizontal="center" vertical="center"/>
    </xf>
    <xf numFmtId="0" fontId="128" fillId="0" borderId="95" xfId="1" applyFont="1" applyBorder="1" applyAlignment="1">
      <alignment horizontal="left" vertical="center"/>
    </xf>
    <xf numFmtId="0" fontId="128" fillId="4" borderId="103" xfId="3" applyFont="1" applyFill="1" applyBorder="1" applyAlignment="1">
      <alignment horizontal="center" vertical="center"/>
    </xf>
    <xf numFmtId="0" fontId="124" fillId="54" borderId="187" xfId="4" applyFont="1" applyFill="1" applyBorder="1" applyAlignment="1">
      <alignment vertical="center" wrapText="1"/>
    </xf>
    <xf numFmtId="0" fontId="124" fillId="54" borderId="193" xfId="4" applyFont="1" applyFill="1" applyBorder="1" applyAlignment="1">
      <alignment vertical="center" wrapText="1"/>
    </xf>
    <xf numFmtId="0" fontId="130" fillId="54" borderId="198" xfId="4" applyFont="1" applyFill="1" applyBorder="1" applyAlignment="1">
      <alignment vertical="center" wrapText="1"/>
    </xf>
    <xf numFmtId="0" fontId="129" fillId="55" borderId="196" xfId="4" applyFont="1" applyFill="1" applyBorder="1" applyAlignment="1">
      <alignment vertical="center" wrapText="1"/>
    </xf>
    <xf numFmtId="0" fontId="129" fillId="55" borderId="197" xfId="4" applyFont="1" applyFill="1" applyBorder="1" applyAlignment="1">
      <alignment vertical="center" wrapText="1"/>
    </xf>
    <xf numFmtId="0" fontId="129" fillId="55" borderId="199" xfId="4" applyFont="1" applyFill="1" applyBorder="1" applyAlignment="1">
      <alignment vertical="center" wrapText="1"/>
    </xf>
    <xf numFmtId="0" fontId="129" fillId="55" borderId="200" xfId="4" applyFont="1" applyFill="1" applyBorder="1" applyAlignment="1">
      <alignment vertical="center" wrapText="1"/>
    </xf>
    <xf numFmtId="0" fontId="29" fillId="0" borderId="198" xfId="4" applyFont="1" applyBorder="1" applyAlignment="1">
      <alignment vertical="center"/>
    </xf>
    <xf numFmtId="170" fontId="129" fillId="55" borderId="200" xfId="4" applyNumberFormat="1" applyFont="1" applyFill="1" applyBorder="1" applyAlignment="1">
      <alignment vertical="center" wrapText="1"/>
    </xf>
    <xf numFmtId="170" fontId="129" fillId="55" borderId="198" xfId="4" applyNumberFormat="1" applyFont="1" applyFill="1" applyBorder="1" applyAlignment="1">
      <alignment vertical="center" wrapText="1"/>
    </xf>
    <xf numFmtId="0" fontId="74" fillId="41" borderId="198" xfId="4" applyFont="1" applyFill="1" applyBorder="1" applyAlignment="1">
      <alignment horizontal="center" vertical="center" wrapText="1"/>
    </xf>
    <xf numFmtId="0" fontId="129" fillId="55" borderId="198" xfId="4" applyFont="1" applyFill="1" applyBorder="1" applyAlignment="1">
      <alignment vertical="center" wrapText="1"/>
    </xf>
    <xf numFmtId="0" fontId="3" fillId="0" borderId="0" xfId="4" applyFont="1"/>
    <xf numFmtId="0" fontId="131" fillId="41" borderId="206" xfId="4" applyFont="1" applyFill="1" applyBorder="1" applyAlignment="1">
      <alignment horizontal="center" vertical="center" wrapText="1"/>
    </xf>
    <xf numFmtId="0" fontId="129" fillId="55" borderId="207" xfId="4" applyFont="1" applyFill="1" applyBorder="1" applyAlignment="1">
      <alignment vertical="center" wrapText="1"/>
    </xf>
    <xf numFmtId="2" fontId="129" fillId="55" borderId="207" xfId="4" applyNumberFormat="1" applyFont="1" applyFill="1" applyBorder="1" applyAlignment="1">
      <alignment vertical="center" wrapText="1"/>
    </xf>
    <xf numFmtId="2" fontId="132" fillId="56" borderId="207" xfId="4" applyNumberFormat="1" applyFont="1" applyFill="1" applyBorder="1" applyAlignment="1">
      <alignment vertical="center" wrapText="1"/>
    </xf>
    <xf numFmtId="2" fontId="129" fillId="55" borderId="198" xfId="4" applyNumberFormat="1" applyFont="1" applyFill="1" applyBorder="1" applyAlignment="1">
      <alignment vertical="center" wrapText="1"/>
    </xf>
    <xf numFmtId="2" fontId="132" fillId="56" borderId="198" xfId="4" applyNumberFormat="1" applyFont="1" applyFill="1" applyBorder="1" applyAlignment="1">
      <alignment vertical="center" wrapText="1"/>
    </xf>
    <xf numFmtId="0" fontId="125" fillId="0" borderId="0" xfId="4" applyFont="1" applyAlignment="1">
      <alignment horizontal="center" vertical="center"/>
    </xf>
    <xf numFmtId="0" fontId="125" fillId="0" borderId="0" xfId="4" applyFont="1" applyAlignment="1">
      <alignment horizontal="left" vertical="center"/>
    </xf>
    <xf numFmtId="0" fontId="128" fillId="4" borderId="13" xfId="3" applyFont="1" applyFill="1" applyBorder="1" applyAlignment="1">
      <alignment horizontal="center" vertical="center"/>
    </xf>
    <xf numFmtId="0" fontId="128" fillId="0" borderId="0" xfId="2" applyFont="1" applyAlignment="1">
      <alignment horizontal="center"/>
    </xf>
    <xf numFmtId="169" fontId="100" fillId="17" borderId="30" xfId="0" applyNumberFormat="1" applyFont="1" applyFill="1" applyBorder="1" applyAlignment="1">
      <alignment vertical="center"/>
    </xf>
    <xf numFmtId="169" fontId="99" fillId="18" borderId="182" xfId="0" applyNumberFormat="1" applyFont="1" applyFill="1" applyBorder="1" applyAlignment="1">
      <alignment vertical="center"/>
    </xf>
    <xf numFmtId="169" fontId="101" fillId="17" borderId="30" xfId="0" applyNumberFormat="1" applyFont="1" applyFill="1" applyBorder="1" applyAlignment="1">
      <alignment vertical="center"/>
    </xf>
    <xf numFmtId="169" fontId="88" fillId="3" borderId="184" xfId="0" applyNumberFormat="1" applyFont="1" applyFill="1" applyBorder="1" applyAlignment="1">
      <alignment vertical="center"/>
    </xf>
    <xf numFmtId="165" fontId="100" fillId="17" borderId="30" xfId="0" applyNumberFormat="1" applyFont="1" applyFill="1" applyBorder="1" applyAlignment="1">
      <alignment horizontal="center" vertical="center"/>
    </xf>
    <xf numFmtId="169" fontId="99" fillId="18" borderId="67" xfId="0" applyNumberFormat="1" applyFont="1" applyFill="1" applyBorder="1" applyAlignment="1">
      <alignment vertical="center"/>
    </xf>
    <xf numFmtId="169" fontId="88" fillId="3" borderId="67" xfId="0" applyNumberFormat="1" applyFont="1" applyFill="1" applyBorder="1" applyAlignment="1">
      <alignment vertical="center"/>
    </xf>
    <xf numFmtId="166" fontId="76" fillId="6" borderId="0" xfId="0" applyNumberFormat="1" applyFont="1" applyFill="1" applyAlignment="1">
      <alignment vertical="center"/>
    </xf>
    <xf numFmtId="166" fontId="76" fillId="0" borderId="0" xfId="0" applyNumberFormat="1" applyFont="1" applyAlignment="1">
      <alignment vertical="center"/>
    </xf>
    <xf numFmtId="166" fontId="49" fillId="3" borderId="0" xfId="0" applyNumberFormat="1" applyFont="1" applyFill="1" applyAlignment="1">
      <alignment vertical="center"/>
    </xf>
    <xf numFmtId="167" fontId="76" fillId="0" borderId="30" xfId="0" applyNumberFormat="1" applyFont="1" applyBorder="1" applyAlignment="1">
      <alignment vertical="center"/>
    </xf>
    <xf numFmtId="167" fontId="62" fillId="0" borderId="67" xfId="0" applyNumberFormat="1" applyFont="1" applyBorder="1" applyAlignment="1">
      <alignment vertical="center"/>
    </xf>
    <xf numFmtId="167" fontId="49" fillId="3" borderId="67" xfId="0" applyNumberFormat="1" applyFont="1" applyFill="1" applyBorder="1" applyAlignment="1">
      <alignment vertical="center"/>
    </xf>
    <xf numFmtId="167" fontId="55" fillId="35" borderId="67" xfId="0" applyNumberFormat="1" applyFont="1" applyFill="1" applyBorder="1" applyAlignment="1">
      <alignment vertical="center"/>
    </xf>
    <xf numFmtId="166" fontId="64" fillId="26" borderId="30" xfId="0" applyNumberFormat="1" applyFont="1" applyFill="1" applyBorder="1" applyAlignment="1">
      <alignment vertical="center"/>
    </xf>
    <xf numFmtId="167" fontId="64" fillId="26" borderId="67" xfId="0" applyNumberFormat="1" applyFont="1" applyFill="1" applyBorder="1" applyAlignment="1">
      <alignment vertical="center"/>
    </xf>
    <xf numFmtId="167" fontId="67" fillId="20" borderId="67" xfId="0" applyNumberFormat="1" applyFont="1" applyFill="1" applyBorder="1" applyAlignment="1">
      <alignment vertical="center"/>
    </xf>
    <xf numFmtId="167" fontId="90" fillId="0" borderId="94" xfId="0" applyNumberFormat="1" applyFont="1" applyBorder="1"/>
    <xf numFmtId="167" fontId="90" fillId="0" borderId="126" xfId="0" applyNumberFormat="1" applyFont="1" applyBorder="1"/>
    <xf numFmtId="167" fontId="62" fillId="0" borderId="167" xfId="0" applyNumberFormat="1" applyFont="1" applyBorder="1"/>
    <xf numFmtId="166" fontId="62" fillId="0" borderId="167" xfId="0" applyNumberFormat="1" applyFont="1" applyBorder="1"/>
    <xf numFmtId="167" fontId="49" fillId="3" borderId="167" xfId="0" applyNumberFormat="1" applyFont="1" applyFill="1" applyBorder="1"/>
    <xf numFmtId="166" fontId="49" fillId="3" borderId="167" xfId="0" applyNumberFormat="1" applyFont="1" applyFill="1" applyBorder="1"/>
    <xf numFmtId="167" fontId="55" fillId="20" borderId="169" xfId="0" applyNumberFormat="1" applyFont="1" applyFill="1" applyBorder="1" applyAlignment="1">
      <alignment vertical="center"/>
    </xf>
    <xf numFmtId="167" fontId="90" fillId="0" borderId="0" xfId="0" applyNumberFormat="1" applyFont="1" applyAlignment="1">
      <alignment vertical="center"/>
    </xf>
    <xf numFmtId="168" fontId="49" fillId="34" borderId="30" xfId="0" applyNumberFormat="1" applyFont="1" applyFill="1" applyBorder="1" applyAlignment="1">
      <alignment horizontal="center"/>
    </xf>
    <xf numFmtId="168" fontId="55" fillId="20" borderId="115" xfId="0" applyNumberFormat="1" applyFont="1" applyFill="1" applyBorder="1" applyAlignment="1">
      <alignment horizontal="center" vertical="center"/>
    </xf>
    <xf numFmtId="168" fontId="71" fillId="36" borderId="33" xfId="0" applyNumberFormat="1" applyFont="1" applyFill="1" applyBorder="1" applyAlignment="1">
      <alignment horizontal="center"/>
    </xf>
    <xf numFmtId="168" fontId="43" fillId="7" borderId="30" xfId="0" applyNumberFormat="1" applyFont="1" applyFill="1" applyBorder="1" applyAlignment="1">
      <alignment horizontal="center"/>
    </xf>
    <xf numFmtId="168" fontId="43" fillId="6" borderId="30" xfId="0" applyNumberFormat="1" applyFont="1" applyFill="1" applyBorder="1" applyAlignment="1">
      <alignment horizontal="center"/>
    </xf>
    <xf numFmtId="168" fontId="71" fillId="36" borderId="30" xfId="0" applyNumberFormat="1" applyFont="1" applyFill="1" applyBorder="1" applyAlignment="1">
      <alignment horizontal="center"/>
    </xf>
    <xf numFmtId="168" fontId="55" fillId="20" borderId="30" xfId="0" applyNumberFormat="1" applyFont="1" applyFill="1" applyBorder="1" applyAlignment="1">
      <alignment horizontal="center" vertical="center"/>
    </xf>
    <xf numFmtId="168" fontId="43" fillId="0" borderId="30" xfId="0" applyNumberFormat="1" applyFont="1" applyBorder="1" applyAlignment="1">
      <alignment horizontal="center"/>
    </xf>
    <xf numFmtId="168" fontId="44" fillId="20" borderId="30" xfId="0" applyNumberFormat="1" applyFont="1" applyFill="1" applyBorder="1" applyAlignment="1">
      <alignment horizontal="center" vertical="center"/>
    </xf>
    <xf numFmtId="168" fontId="45" fillId="20" borderId="30" xfId="0" applyNumberFormat="1" applyFont="1" applyFill="1" applyBorder="1" applyAlignment="1">
      <alignment horizontal="center" vertical="center"/>
    </xf>
    <xf numFmtId="168" fontId="43" fillId="7" borderId="35" xfId="0" applyNumberFormat="1" applyFont="1" applyFill="1" applyBorder="1" applyAlignment="1">
      <alignment horizontal="center"/>
    </xf>
    <xf numFmtId="168" fontId="43" fillId="7" borderId="157" xfId="0" applyNumberFormat="1" applyFont="1" applyFill="1" applyBorder="1" applyAlignment="1">
      <alignment horizontal="center"/>
    </xf>
    <xf numFmtId="168" fontId="43" fillId="7" borderId="161" xfId="0" applyNumberFormat="1" applyFont="1" applyFill="1" applyBorder="1" applyAlignment="1">
      <alignment horizontal="center"/>
    </xf>
    <xf numFmtId="165" fontId="0" fillId="11" borderId="13" xfId="3" applyNumberFormat="1" applyFont="1" applyFill="1" applyBorder="1" applyAlignment="1">
      <alignment horizontal="center" vertical="center"/>
    </xf>
    <xf numFmtId="165" fontId="22" fillId="12" borderId="13" xfId="3" applyNumberFormat="1" applyFont="1" applyFill="1" applyBorder="1" applyAlignment="1">
      <alignment vertical="center"/>
    </xf>
    <xf numFmtId="168" fontId="129" fillId="55" borderId="199" xfId="4" applyNumberFormat="1" applyFont="1" applyFill="1" applyBorder="1" applyAlignment="1">
      <alignment vertical="center" wrapText="1"/>
    </xf>
    <xf numFmtId="168" fontId="129" fillId="55" borderId="200" xfId="4" applyNumberFormat="1" applyFont="1" applyFill="1" applyBorder="1" applyAlignment="1">
      <alignment vertical="center" wrapText="1"/>
    </xf>
    <xf numFmtId="168" fontId="129" fillId="55" borderId="198" xfId="4" applyNumberFormat="1" applyFont="1" applyFill="1" applyBorder="1" applyAlignment="1">
      <alignment vertical="center" wrapText="1"/>
    </xf>
    <xf numFmtId="166" fontId="132" fillId="56" borderId="207" xfId="4" applyNumberFormat="1" applyFont="1" applyFill="1" applyBorder="1" applyAlignment="1">
      <alignment vertical="center" wrapText="1"/>
    </xf>
    <xf numFmtId="166" fontId="132" fillId="56" borderId="198" xfId="4" applyNumberFormat="1" applyFont="1" applyFill="1" applyBorder="1" applyAlignment="1">
      <alignment vertical="center" wrapText="1"/>
    </xf>
    <xf numFmtId="168" fontId="129" fillId="55" borderId="197" xfId="4" applyNumberFormat="1" applyFont="1" applyFill="1" applyBorder="1" applyAlignment="1">
      <alignment vertical="center" wrapText="1"/>
    </xf>
    <xf numFmtId="166" fontId="48" fillId="16" borderId="31" xfId="0" applyNumberFormat="1" applyFont="1" applyFill="1" applyBorder="1" applyAlignment="1">
      <alignment horizontal="center"/>
    </xf>
    <xf numFmtId="166" fontId="48" fillId="17" borderId="31" xfId="0" applyNumberFormat="1" applyFont="1" applyFill="1" applyBorder="1" applyAlignment="1">
      <alignment horizontal="center"/>
    </xf>
    <xf numFmtId="166" fontId="44" fillId="18" borderId="141" xfId="0" applyNumberFormat="1" applyFont="1" applyFill="1" applyBorder="1" applyAlignment="1">
      <alignment horizontal="center"/>
    </xf>
    <xf numFmtId="166" fontId="57" fillId="19" borderId="29" xfId="2" applyNumberFormat="1" applyFont="1" applyFill="1" applyBorder="1" applyAlignment="1">
      <alignment horizontal="center"/>
    </xf>
    <xf numFmtId="0" fontId="136" fillId="0" borderId="0" xfId="0" applyFont="1"/>
    <xf numFmtId="0" fontId="0" fillId="0" borderId="30" xfId="0" applyBorder="1"/>
    <xf numFmtId="0" fontId="0" fillId="0" borderId="33" xfId="0" applyBorder="1"/>
    <xf numFmtId="0" fontId="0" fillId="0" borderId="35" xfId="0" applyBorder="1"/>
    <xf numFmtId="0" fontId="5" fillId="0" borderId="30" xfId="2" applyFont="1" applyBorder="1" applyAlignment="1">
      <alignment horizontal="center" vertical="center" wrapText="1"/>
    </xf>
    <xf numFmtId="0" fontId="60" fillId="22" borderId="35" xfId="2" applyFont="1" applyFill="1" applyBorder="1" applyAlignment="1">
      <alignment horizontal="center" vertical="center" wrapText="1"/>
    </xf>
    <xf numFmtId="0" fontId="2" fillId="0" borderId="0" xfId="0" applyFont="1"/>
    <xf numFmtId="0" fontId="2" fillId="0" borderId="0" xfId="0" applyFont="1" applyAlignment="1"/>
    <xf numFmtId="0" fontId="35" fillId="0" borderId="171" xfId="0" applyFont="1" applyBorder="1" applyAlignment="1"/>
    <xf numFmtId="0" fontId="2" fillId="0" borderId="172" xfId="0" applyFont="1" applyBorder="1"/>
    <xf numFmtId="0" fontId="2" fillId="0" borderId="173" xfId="0" applyFont="1" applyBorder="1"/>
    <xf numFmtId="0" fontId="53" fillId="69" borderId="0" xfId="0" applyFont="1" applyFill="1" applyAlignment="1">
      <alignment horizontal="center" vertical="center"/>
    </xf>
    <xf numFmtId="0" fontId="35" fillId="70" borderId="0" xfId="0" applyFont="1" applyFill="1"/>
    <xf numFmtId="0" fontId="35" fillId="70" borderId="172" xfId="0" applyFont="1" applyFill="1" applyBorder="1" applyAlignment="1"/>
    <xf numFmtId="0" fontId="35" fillId="16" borderId="172" xfId="0" applyFont="1" applyFill="1" applyBorder="1" applyAlignment="1"/>
    <xf numFmtId="0" fontId="35" fillId="17" borderId="172" xfId="0" applyFont="1" applyFill="1" applyBorder="1" applyAlignment="1"/>
    <xf numFmtId="0" fontId="38" fillId="17" borderId="33" xfId="1" applyFont="1" applyFill="1" applyBorder="1" applyAlignment="1">
      <alignment horizontal="center" vertical="center" wrapText="1"/>
    </xf>
    <xf numFmtId="0" fontId="30" fillId="18" borderId="33" xfId="1" applyFont="1" applyFill="1" applyBorder="1" applyAlignment="1">
      <alignment horizontal="center" vertical="center" wrapText="1"/>
    </xf>
    <xf numFmtId="0" fontId="38" fillId="0" borderId="120" xfId="1" applyFont="1" applyBorder="1" applyAlignment="1">
      <alignment horizontal="center" vertical="center" wrapText="1"/>
    </xf>
    <xf numFmtId="0" fontId="38" fillId="0" borderId="33" xfId="1" applyFont="1" applyBorder="1" applyAlignment="1">
      <alignment horizontal="center" vertical="center" wrapText="1"/>
    </xf>
    <xf numFmtId="0" fontId="38" fillId="0" borderId="111" xfId="1" applyFont="1" applyBorder="1" applyAlignment="1">
      <alignment horizontal="center" vertical="center" wrapText="1"/>
    </xf>
    <xf numFmtId="166" fontId="35" fillId="16" borderId="33" xfId="2" applyNumberFormat="1" applyFont="1" applyFill="1" applyBorder="1" applyAlignment="1">
      <alignment horizontal="center" vertical="center"/>
    </xf>
    <xf numFmtId="0" fontId="35" fillId="0" borderId="33" xfId="2" applyFont="1" applyBorder="1" applyAlignment="1">
      <alignment horizontal="center" vertical="center"/>
    </xf>
    <xf numFmtId="166" fontId="35" fillId="17" borderId="33" xfId="2" applyNumberFormat="1" applyFont="1" applyFill="1" applyBorder="1" applyAlignment="1">
      <alignment horizontal="center" vertical="center"/>
    </xf>
    <xf numFmtId="166" fontId="33" fillId="18" borderId="281" xfId="2" applyNumberFormat="1" applyFont="1" applyFill="1" applyBorder="1" applyAlignment="1">
      <alignment horizontal="center" vertical="center"/>
    </xf>
    <xf numFmtId="0" fontId="78" fillId="10" borderId="146" xfId="3" applyFont="1" applyFill="1" applyBorder="1" applyAlignment="1">
      <alignment horizontal="left" vertical="center"/>
    </xf>
    <xf numFmtId="0" fontId="78" fillId="10" borderId="147" xfId="3" applyFont="1" applyFill="1" applyBorder="1" applyAlignment="1">
      <alignment horizontal="left" vertical="center"/>
    </xf>
    <xf numFmtId="0" fontId="78" fillId="10" borderId="145" xfId="3" applyFont="1" applyFill="1" applyBorder="1" applyAlignment="1">
      <alignment horizontal="left" vertical="center"/>
    </xf>
    <xf numFmtId="0" fontId="2" fillId="0" borderId="282" xfId="0" applyFont="1" applyBorder="1" applyAlignment="1"/>
    <xf numFmtId="0" fontId="142" fillId="0" borderId="0" xfId="0" applyFont="1"/>
    <xf numFmtId="0" fontId="143" fillId="0" borderId="0" xfId="0" applyFont="1"/>
    <xf numFmtId="0" fontId="144" fillId="0" borderId="269" xfId="0" applyFont="1" applyBorder="1" applyAlignment="1"/>
    <xf numFmtId="0" fontId="144" fillId="0" borderId="269" xfId="0" applyFont="1" applyBorder="1" applyAlignment="1">
      <alignment horizontal="center"/>
    </xf>
    <xf numFmtId="0" fontId="142" fillId="0" borderId="0" xfId="0" applyFont="1" applyAlignment="1">
      <alignment vertical="center"/>
    </xf>
    <xf numFmtId="0" fontId="144" fillId="0" borderId="269" xfId="0" applyFont="1" applyBorder="1" applyAlignment="1">
      <alignment vertical="center"/>
    </xf>
    <xf numFmtId="0" fontId="144" fillId="0" borderId="269" xfId="0" applyFont="1" applyBorder="1" applyAlignment="1">
      <alignment horizontal="center" vertical="center"/>
    </xf>
    <xf numFmtId="0" fontId="74" fillId="73" borderId="0" xfId="0" applyFont="1" applyFill="1" applyAlignment="1">
      <alignment horizontal="center" vertical="center"/>
    </xf>
    <xf numFmtId="0" fontId="34" fillId="0" borderId="171" xfId="0" applyFont="1" applyBorder="1" applyAlignment="1"/>
    <xf numFmtId="0" fontId="142" fillId="25" borderId="0" xfId="0" applyFont="1" applyFill="1" applyAlignment="1">
      <alignment vertical="center"/>
    </xf>
    <xf numFmtId="0" fontId="32" fillId="18" borderId="0" xfId="0" applyFont="1" applyFill="1" applyAlignment="1">
      <alignment horizontal="center" vertical="center"/>
    </xf>
    <xf numFmtId="0" fontId="32" fillId="18" borderId="0" xfId="0" applyFont="1" applyFill="1" applyBorder="1" applyAlignment="1">
      <alignment horizontal="center" vertical="center"/>
    </xf>
    <xf numFmtId="0" fontId="150" fillId="0" borderId="0" xfId="0" applyFont="1" applyAlignment="1">
      <alignment vertical="center"/>
    </xf>
    <xf numFmtId="0" fontId="2" fillId="0" borderId="298" xfId="0" applyFont="1" applyBorder="1" applyAlignment="1"/>
    <xf numFmtId="0" fontId="152" fillId="0" borderId="263" xfId="0" applyFont="1" applyBorder="1" applyAlignment="1">
      <alignment horizontal="center" vertical="center"/>
    </xf>
    <xf numFmtId="0" fontId="54" fillId="26" borderId="299" xfId="0" applyFont="1" applyFill="1" applyBorder="1" applyAlignment="1">
      <alignment vertical="center"/>
    </xf>
    <xf numFmtId="0" fontId="152" fillId="0" borderId="0" xfId="0" applyFont="1" applyAlignment="1">
      <alignment horizontal="center" vertical="center"/>
    </xf>
    <xf numFmtId="0" fontId="54" fillId="26" borderId="268" xfId="0" applyFont="1" applyFill="1" applyBorder="1" applyAlignment="1">
      <alignment vertical="center"/>
    </xf>
    <xf numFmtId="0" fontId="48" fillId="0" borderId="0" xfId="0" applyFont="1"/>
    <xf numFmtId="0" fontId="153" fillId="0" borderId="0" xfId="0" applyFont="1"/>
    <xf numFmtId="0" fontId="55" fillId="61" borderId="300" xfId="0" applyFont="1" applyFill="1" applyBorder="1" applyAlignment="1">
      <alignment horizontal="center"/>
    </xf>
    <xf numFmtId="0" fontId="48" fillId="0" borderId="30" xfId="0" applyFont="1" applyBorder="1" applyAlignment="1">
      <alignment vertical="center"/>
    </xf>
    <xf numFmtId="0" fontId="48" fillId="0" borderId="30" xfId="0" applyFont="1" applyBorder="1" applyAlignment="1">
      <alignment horizontal="center" vertical="center"/>
    </xf>
    <xf numFmtId="168" fontId="48" fillId="0" borderId="30" xfId="0" applyNumberFormat="1" applyFont="1" applyBorder="1" applyAlignment="1">
      <alignment horizontal="center" vertical="center"/>
    </xf>
    <xf numFmtId="0" fontId="48" fillId="0" borderId="41" xfId="0" applyFont="1" applyBorder="1" applyAlignment="1">
      <alignment vertical="center"/>
    </xf>
    <xf numFmtId="0" fontId="59" fillId="75" borderId="40" xfId="0" applyFont="1" applyFill="1" applyBorder="1" applyAlignment="1">
      <alignment horizontal="center" vertical="center"/>
    </xf>
    <xf numFmtId="0" fontId="59" fillId="18" borderId="30" xfId="0" applyFont="1" applyFill="1" applyBorder="1" applyAlignment="1">
      <alignment horizontal="center" vertical="center"/>
    </xf>
    <xf numFmtId="0" fontId="155" fillId="70" borderId="0" xfId="0" applyFont="1" applyFill="1"/>
    <xf numFmtId="0" fontId="154" fillId="71" borderId="0" xfId="0" applyFont="1" applyFill="1" applyAlignment="1">
      <alignment vertical="center"/>
    </xf>
    <xf numFmtId="0" fontId="118" fillId="28" borderId="94" xfId="2" applyFont="1" applyFill="1" applyBorder="1" applyAlignment="1">
      <alignment vertical="center"/>
    </xf>
    <xf numFmtId="0" fontId="148" fillId="28" borderId="94" xfId="2" applyFont="1" applyFill="1" applyBorder="1" applyAlignment="1">
      <alignment vertical="center"/>
    </xf>
    <xf numFmtId="0" fontId="118" fillId="28" borderId="0" xfId="2" applyFont="1" applyFill="1" applyBorder="1" applyAlignment="1">
      <alignment vertical="center"/>
    </xf>
    <xf numFmtId="0" fontId="148" fillId="28" borderId="0" xfId="2" applyFont="1" applyFill="1" applyBorder="1" applyAlignment="1">
      <alignment vertical="center"/>
    </xf>
    <xf numFmtId="0" fontId="0" fillId="43" borderId="0" xfId="0" applyFill="1" applyAlignment="1"/>
    <xf numFmtId="0" fontId="56" fillId="0" borderId="101" xfId="1" applyFont="1" applyBorder="1" applyAlignment="1">
      <alignment horizontal="center" vertical="center"/>
    </xf>
    <xf numFmtId="0" fontId="0" fillId="0" borderId="101" xfId="0" applyBorder="1"/>
    <xf numFmtId="0" fontId="100" fillId="16" borderId="66" xfId="0" applyFont="1" applyFill="1" applyBorder="1" applyAlignment="1">
      <alignment vertical="center"/>
    </xf>
    <xf numFmtId="0" fontId="0" fillId="0" borderId="30" xfId="0" applyBorder="1"/>
    <xf numFmtId="0" fontId="32" fillId="20" borderId="0" xfId="0" applyFont="1" applyFill="1" applyAlignment="1">
      <alignment horizontal="center" vertical="center"/>
    </xf>
    <xf numFmtId="0" fontId="60" fillId="0" borderId="101" xfId="1" applyFont="1" applyBorder="1" applyAlignment="1">
      <alignment horizontal="center" vertical="center"/>
    </xf>
    <xf numFmtId="0" fontId="5" fillId="16" borderId="183" xfId="0" applyFont="1" applyFill="1" applyBorder="1" applyAlignment="1">
      <alignment horizontal="center" vertical="center"/>
    </xf>
    <xf numFmtId="0" fontId="0" fillId="0" borderId="161" xfId="0" applyBorder="1"/>
    <xf numFmtId="0" fontId="100" fillId="16" borderId="181" xfId="0" applyFont="1" applyFill="1" applyBorder="1" applyAlignment="1">
      <alignment vertical="center"/>
    </xf>
    <xf numFmtId="0" fontId="5" fillId="16" borderId="213" xfId="0" applyFont="1" applyFill="1" applyBorder="1" applyAlignment="1">
      <alignment horizontal="center"/>
    </xf>
    <xf numFmtId="0" fontId="0" fillId="0" borderId="177" xfId="0" applyBorder="1"/>
    <xf numFmtId="0" fontId="0" fillId="0" borderId="178" xfId="0" applyBorder="1"/>
    <xf numFmtId="0" fontId="53" fillId="27" borderId="74" xfId="1" applyFont="1" applyFill="1" applyBorder="1" applyAlignment="1">
      <alignment horizontal="center" vertical="center"/>
    </xf>
    <xf numFmtId="0" fontId="0" fillId="0" borderId="1" xfId="0" applyBorder="1"/>
    <xf numFmtId="0" fontId="0" fillId="0" borderId="74" xfId="0" applyBorder="1"/>
    <xf numFmtId="0" fontId="4" fillId="41" borderId="170" xfId="0" applyFont="1" applyFill="1" applyBorder="1" applyAlignment="1">
      <alignment vertical="center"/>
    </xf>
    <xf numFmtId="0" fontId="0" fillId="0" borderId="173" xfId="0" applyBorder="1"/>
    <xf numFmtId="0" fontId="0" fillId="0" borderId="103" xfId="0" applyBorder="1"/>
    <xf numFmtId="0" fontId="86" fillId="52" borderId="94" xfId="0" applyFont="1" applyFill="1" applyBorder="1" applyAlignment="1">
      <alignment horizontal="center" vertical="center"/>
    </xf>
    <xf numFmtId="0" fontId="0" fillId="0" borderId="0" xfId="0"/>
    <xf numFmtId="0" fontId="0" fillId="0" borderId="94" xfId="0" applyBorder="1"/>
    <xf numFmtId="0" fontId="120" fillId="41" borderId="0" xfId="0" applyFont="1" applyFill="1" applyAlignment="1">
      <alignment horizontal="center" vertical="center"/>
    </xf>
    <xf numFmtId="0" fontId="5" fillId="16" borderId="111" xfId="0" applyFont="1" applyFill="1" applyBorder="1" applyAlignment="1">
      <alignment horizontal="center" vertical="center"/>
    </xf>
    <xf numFmtId="0" fontId="0" fillId="0" borderId="33" xfId="0" applyBorder="1"/>
    <xf numFmtId="0" fontId="0" fillId="0" borderId="111" xfId="0" applyBorder="1"/>
    <xf numFmtId="0" fontId="65" fillId="28" borderId="174" xfId="0" applyFont="1" applyFill="1" applyBorder="1" applyAlignment="1">
      <alignment horizontal="center" vertical="center"/>
    </xf>
    <xf numFmtId="0" fontId="0" fillId="0" borderId="174" xfId="0" applyBorder="1"/>
    <xf numFmtId="0" fontId="29" fillId="16" borderId="170" xfId="0" applyFont="1" applyFill="1" applyBorder="1" applyAlignment="1">
      <alignment horizontal="center" vertical="center"/>
    </xf>
    <xf numFmtId="0" fontId="0" fillId="0" borderId="172" xfId="0" applyBorder="1"/>
    <xf numFmtId="0" fontId="0" fillId="0" borderId="0" xfId="0" applyAlignment="1">
      <alignment horizontal="center"/>
    </xf>
    <xf numFmtId="0" fontId="5" fillId="16" borderId="66" xfId="0" applyFont="1" applyFill="1" applyBorder="1" applyAlignment="1">
      <alignment vertical="center"/>
    </xf>
    <xf numFmtId="0" fontId="119" fillId="28" borderId="0" xfId="0" applyFont="1" applyFill="1" applyAlignment="1">
      <alignment horizontal="center" vertical="center"/>
    </xf>
    <xf numFmtId="0" fontId="53" fillId="27" borderId="73" xfId="1" applyFont="1" applyFill="1" applyBorder="1" applyAlignment="1">
      <alignment horizontal="center" vertical="center"/>
    </xf>
    <xf numFmtId="0" fontId="118" fillId="28" borderId="0" xfId="2" applyFont="1" applyFill="1" applyAlignment="1">
      <alignment horizontal="center" vertical="center"/>
    </xf>
    <xf numFmtId="0" fontId="0" fillId="0" borderId="67" xfId="0" applyBorder="1"/>
    <xf numFmtId="0" fontId="105" fillId="20" borderId="0" xfId="0" applyFont="1" applyFill="1" applyAlignment="1">
      <alignment horizontal="center" vertical="center"/>
    </xf>
    <xf numFmtId="0" fontId="77" fillId="0" borderId="0" xfId="0" applyFont="1" applyAlignment="1">
      <alignment vertical="center" wrapText="1"/>
    </xf>
    <xf numFmtId="0" fontId="117" fillId="28" borderId="94" xfId="2" applyFont="1" applyFill="1" applyBorder="1" applyAlignment="1">
      <alignment horizontal="center" vertical="center"/>
    </xf>
    <xf numFmtId="0" fontId="77" fillId="6" borderId="0" xfId="0" applyFont="1" applyFill="1" applyAlignment="1">
      <alignment vertical="center"/>
    </xf>
    <xf numFmtId="0" fontId="55" fillId="20" borderId="0" xfId="0" applyFont="1" applyFill="1" applyAlignment="1">
      <alignment horizontal="center" vertical="center"/>
    </xf>
    <xf numFmtId="0" fontId="77" fillId="0" borderId="0" xfId="0" applyFont="1" applyAlignment="1">
      <alignment vertical="center"/>
    </xf>
    <xf numFmtId="0" fontId="118" fillId="28" borderId="94" xfId="2" applyFont="1" applyFill="1" applyBorder="1" applyAlignment="1">
      <alignment horizontal="center" vertical="center"/>
    </xf>
    <xf numFmtId="0" fontId="96" fillId="52" borderId="62" xfId="0" applyFont="1" applyFill="1" applyBorder="1" applyAlignment="1">
      <alignment horizontal="center" vertical="center" wrapText="1"/>
    </xf>
    <xf numFmtId="0" fontId="0" fillId="0" borderId="62" xfId="0" applyBorder="1"/>
    <xf numFmtId="0" fontId="95" fillId="20" borderId="0" xfId="0" applyFont="1" applyFill="1" applyAlignment="1">
      <alignment horizontal="center" vertical="center"/>
    </xf>
    <xf numFmtId="0" fontId="46" fillId="0" borderId="0" xfId="0" applyFont="1" applyAlignment="1">
      <alignment vertical="center"/>
    </xf>
    <xf numFmtId="0" fontId="67" fillId="25" borderId="103" xfId="2" applyFont="1" applyFill="1" applyBorder="1" applyAlignment="1">
      <alignment horizontal="center" vertical="center"/>
    </xf>
    <xf numFmtId="0" fontId="0" fillId="0" borderId="265" xfId="0" applyBorder="1" applyAlignment="1">
      <alignment horizontal="center"/>
    </xf>
    <xf numFmtId="0" fontId="116" fillId="42" borderId="146" xfId="3" applyFont="1" applyFill="1" applyBorder="1" applyAlignment="1">
      <alignment horizontal="center" vertical="center"/>
    </xf>
    <xf numFmtId="0" fontId="0" fillId="0" borderId="165" xfId="0" applyBorder="1"/>
    <xf numFmtId="0" fontId="46" fillId="4" borderId="147" xfId="3" applyFont="1" applyFill="1" applyBorder="1" applyAlignment="1">
      <alignment horizontal="center" vertical="center"/>
    </xf>
    <xf numFmtId="0" fontId="0" fillId="0" borderId="158" xfId="0" applyBorder="1"/>
    <xf numFmtId="0" fontId="32" fillId="25" borderId="0" xfId="0" applyFont="1" applyFill="1" applyAlignment="1">
      <alignment horizontal="center" vertical="center"/>
    </xf>
    <xf numFmtId="0" fontId="156" fillId="0" borderId="298" xfId="0" applyFont="1" applyBorder="1" applyAlignment="1">
      <alignment horizontal="center"/>
    </xf>
    <xf numFmtId="0" fontId="156" fillId="0" borderId="303" xfId="0" applyFont="1" applyBorder="1" applyAlignment="1">
      <alignment horizontal="center"/>
    </xf>
    <xf numFmtId="0" fontId="156" fillId="0" borderId="304" xfId="0" applyFont="1" applyBorder="1" applyAlignment="1">
      <alignment horizontal="center"/>
    </xf>
    <xf numFmtId="0" fontId="157" fillId="0" borderId="298" xfId="0" applyFont="1" applyBorder="1" applyAlignment="1">
      <alignment horizontal="center"/>
    </xf>
    <xf numFmtId="0" fontId="157" fillId="0" borderId="303" xfId="0" applyFont="1" applyBorder="1" applyAlignment="1">
      <alignment horizontal="center"/>
    </xf>
    <xf numFmtId="0" fontId="157" fillId="0" borderId="304" xfId="0" applyFont="1" applyBorder="1" applyAlignment="1">
      <alignment horizontal="center"/>
    </xf>
    <xf numFmtId="0" fontId="0" fillId="0" borderId="260" xfId="0" applyBorder="1" applyAlignment="1">
      <alignment horizontal="center"/>
    </xf>
    <xf numFmtId="0" fontId="67" fillId="25" borderId="7" xfId="2" applyFont="1" applyFill="1" applyBorder="1" applyAlignment="1">
      <alignment horizontal="center"/>
    </xf>
    <xf numFmtId="0" fontId="0" fillId="0" borderId="7" xfId="0" applyBorder="1"/>
    <xf numFmtId="0" fontId="46" fillId="4" borderId="301" xfId="3" applyFont="1" applyFill="1" applyBorder="1" applyAlignment="1">
      <alignment horizontal="center" vertical="center"/>
    </xf>
    <xf numFmtId="0" fontId="46" fillId="4" borderId="302" xfId="3" applyFont="1" applyFill="1" applyBorder="1" applyAlignment="1">
      <alignment horizontal="center" vertical="center"/>
    </xf>
    <xf numFmtId="0" fontId="46" fillId="4" borderId="146" xfId="3" applyFont="1" applyFill="1" applyBorder="1" applyAlignment="1">
      <alignment horizontal="center" vertical="center"/>
    </xf>
    <xf numFmtId="0" fontId="46" fillId="4" borderId="165" xfId="3" applyFont="1" applyFill="1" applyBorder="1" applyAlignment="1">
      <alignment horizontal="center" vertical="center"/>
    </xf>
    <xf numFmtId="0" fontId="41" fillId="61" borderId="0" xfId="0" applyFont="1" applyFill="1" applyAlignment="1">
      <alignment horizontal="center" vertical="center"/>
    </xf>
    <xf numFmtId="0" fontId="137" fillId="61" borderId="283" xfId="0" applyFont="1" applyFill="1" applyBorder="1" applyAlignment="1">
      <alignment horizontal="center" vertical="center"/>
    </xf>
    <xf numFmtId="0" fontId="2" fillId="43" borderId="260" xfId="0" applyFont="1" applyFill="1" applyBorder="1" applyAlignment="1">
      <alignment horizontal="center"/>
    </xf>
    <xf numFmtId="0" fontId="2" fillId="43" borderId="34" xfId="0" applyFont="1" applyFill="1" applyBorder="1" applyAlignment="1">
      <alignment horizontal="center"/>
    </xf>
    <xf numFmtId="0" fontId="2" fillId="43" borderId="36" xfId="0" applyFont="1" applyFill="1" applyBorder="1" applyAlignment="1">
      <alignment horizontal="center"/>
    </xf>
    <xf numFmtId="0" fontId="118" fillId="28" borderId="0" xfId="2" applyFont="1" applyFill="1" applyBorder="1" applyAlignment="1">
      <alignment horizontal="center" vertical="center"/>
    </xf>
    <xf numFmtId="0" fontId="117" fillId="28" borderId="0" xfId="2" applyFont="1" applyFill="1" applyBorder="1" applyAlignment="1">
      <alignment horizontal="center" vertical="center"/>
    </xf>
    <xf numFmtId="0" fontId="2" fillId="0" borderId="282" xfId="0" applyFont="1" applyBorder="1" applyAlignment="1">
      <alignment horizontal="center"/>
    </xf>
    <xf numFmtId="0" fontId="2" fillId="0" borderId="7" xfId="0" applyFont="1" applyBorder="1" applyAlignment="1">
      <alignment horizontal="center"/>
    </xf>
    <xf numFmtId="0" fontId="2" fillId="0" borderId="0" xfId="0" applyFont="1" applyBorder="1" applyAlignment="1">
      <alignment horizontal="center"/>
    </xf>
    <xf numFmtId="0" fontId="140" fillId="0" borderId="290" xfId="0" applyFont="1" applyBorder="1" applyAlignment="1"/>
    <xf numFmtId="0" fontId="140" fillId="0" borderId="291" xfId="0" applyFont="1" applyBorder="1"/>
    <xf numFmtId="0" fontId="140" fillId="0" borderId="292" xfId="0" applyFont="1" applyBorder="1"/>
    <xf numFmtId="0" fontId="139" fillId="72" borderId="293" xfId="0" applyFont="1" applyFill="1" applyBorder="1" applyAlignment="1">
      <alignment vertical="center" wrapText="1"/>
    </xf>
    <xf numFmtId="0" fontId="35" fillId="70" borderId="174" xfId="0" applyFont="1" applyFill="1" applyBorder="1"/>
    <xf numFmtId="0" fontId="35" fillId="70" borderId="214" xfId="0" applyFont="1" applyFill="1" applyBorder="1"/>
    <xf numFmtId="0" fontId="35" fillId="70" borderId="294" xfId="0" applyFont="1" applyFill="1" applyBorder="1"/>
    <xf numFmtId="0" fontId="35" fillId="70" borderId="0" xfId="0" applyFont="1" applyFill="1" applyBorder="1"/>
    <xf numFmtId="0" fontId="35" fillId="70" borderId="295" xfId="0" applyFont="1" applyFill="1" applyBorder="1"/>
    <xf numFmtId="0" fontId="35" fillId="70" borderId="296" xfId="0" applyFont="1" applyFill="1" applyBorder="1"/>
    <xf numFmtId="0" fontId="35" fillId="70" borderId="271" xfId="0" applyFont="1" applyFill="1" applyBorder="1"/>
    <xf numFmtId="0" fontId="35" fillId="70" borderId="297" xfId="0" applyFont="1" applyFill="1" applyBorder="1"/>
    <xf numFmtId="0" fontId="42" fillId="66" borderId="0" xfId="0" applyFont="1" applyFill="1" applyAlignment="1">
      <alignment horizontal="center" vertical="center"/>
    </xf>
    <xf numFmtId="0" fontId="2" fillId="0" borderId="0" xfId="0" applyFont="1"/>
    <xf numFmtId="0" fontId="46" fillId="4" borderId="145" xfId="3" applyFont="1" applyFill="1" applyBorder="1" applyAlignment="1">
      <alignment horizontal="center" vertical="center"/>
    </xf>
    <xf numFmtId="0" fontId="0" fillId="0" borderId="162" xfId="0" applyBorder="1"/>
    <xf numFmtId="0" fontId="140" fillId="0" borderId="288" xfId="0" applyFont="1" applyBorder="1" applyAlignment="1"/>
    <xf numFmtId="0" fontId="140" fillId="0" borderId="267" xfId="0" applyFont="1" applyBorder="1"/>
    <xf numFmtId="0" fontId="140" fillId="0" borderId="289" xfId="0" applyFont="1" applyBorder="1"/>
    <xf numFmtId="0" fontId="104" fillId="68" borderId="0" xfId="0" applyFont="1" applyFill="1" applyAlignment="1">
      <alignment horizontal="center" vertical="center"/>
    </xf>
    <xf numFmtId="0" fontId="104" fillId="41" borderId="0" xfId="0" applyFont="1" applyFill="1" applyAlignment="1">
      <alignment vertical="center"/>
    </xf>
    <xf numFmtId="0" fontId="140" fillId="0" borderId="285" xfId="0" applyFont="1" applyBorder="1" applyAlignment="1"/>
    <xf numFmtId="0" fontId="140" fillId="0" borderId="286" xfId="0" applyFont="1" applyBorder="1"/>
    <xf numFmtId="0" fontId="140" fillId="0" borderId="287" xfId="0" applyFont="1" applyBorder="1"/>
    <xf numFmtId="0" fontId="42" fillId="62" borderId="266" xfId="0" applyFont="1" applyFill="1" applyBorder="1" applyAlignment="1">
      <alignment horizontal="center" vertical="center"/>
    </xf>
    <xf numFmtId="0" fontId="2" fillId="0" borderId="0" xfId="0" applyFont="1" applyBorder="1"/>
    <xf numFmtId="0" fontId="2" fillId="0" borderId="266" xfId="0" applyFont="1" applyBorder="1"/>
    <xf numFmtId="0" fontId="41" fillId="61" borderId="284" xfId="0" applyFont="1" applyFill="1" applyBorder="1" applyAlignment="1">
      <alignment horizontal="center" vertical="center"/>
    </xf>
    <xf numFmtId="0" fontId="41" fillId="61" borderId="0" xfId="0" applyFont="1" applyFill="1" applyBorder="1" applyAlignment="1">
      <alignment horizontal="center" vertical="center"/>
    </xf>
    <xf numFmtId="0" fontId="41" fillId="61" borderId="266" xfId="0" applyFont="1" applyFill="1" applyBorder="1" applyAlignment="1">
      <alignment horizontal="center" vertical="center"/>
    </xf>
    <xf numFmtId="0" fontId="138" fillId="64" borderId="0" xfId="0" applyFont="1" applyFill="1" applyAlignment="1">
      <alignment horizontal="center" vertical="center"/>
    </xf>
    <xf numFmtId="0" fontId="138" fillId="66" borderId="0" xfId="0" applyFont="1" applyFill="1" applyAlignment="1">
      <alignment horizontal="center" vertical="center"/>
    </xf>
    <xf numFmtId="0" fontId="41" fillId="67" borderId="0" xfId="0" applyFont="1" applyFill="1" applyAlignment="1">
      <alignment horizontal="center" vertical="center"/>
    </xf>
    <xf numFmtId="0" fontId="2" fillId="25" borderId="0" xfId="0" applyFont="1" applyFill="1" applyAlignment="1">
      <alignment vertical="center"/>
    </xf>
    <xf numFmtId="0" fontId="138" fillId="65" borderId="0" xfId="0" applyFont="1" applyFill="1" applyAlignment="1">
      <alignment horizontal="center" vertical="center"/>
    </xf>
    <xf numFmtId="0" fontId="42" fillId="65" borderId="0" xfId="0" applyFont="1" applyFill="1" applyAlignment="1">
      <alignment horizontal="center" vertical="center"/>
    </xf>
    <xf numFmtId="0" fontId="42" fillId="64" borderId="0" xfId="0" applyFont="1" applyFill="1" applyAlignment="1">
      <alignment horizontal="center" vertical="center"/>
    </xf>
    <xf numFmtId="0" fontId="138" fillId="62" borderId="266" xfId="0" applyFont="1" applyFill="1" applyBorder="1" applyAlignment="1">
      <alignment horizontal="center" vertical="center"/>
    </xf>
    <xf numFmtId="0" fontId="156" fillId="0" borderId="298" xfId="0" applyFont="1" applyBorder="1" applyAlignment="1">
      <alignment horizontal="center" vertical="center"/>
    </xf>
    <xf numFmtId="0" fontId="156" fillId="0" borderId="303" xfId="0" applyFont="1" applyBorder="1" applyAlignment="1">
      <alignment horizontal="center" vertical="center"/>
    </xf>
    <xf numFmtId="0" fontId="156" fillId="0" borderId="304" xfId="0" applyFont="1" applyBorder="1" applyAlignment="1">
      <alignment horizontal="center" vertical="center"/>
    </xf>
    <xf numFmtId="0" fontId="135" fillId="0" borderId="0" xfId="0" applyFont="1" applyAlignment="1">
      <alignment horizontal="center" vertical="center"/>
    </xf>
    <xf numFmtId="0" fontId="135" fillId="0" borderId="0" xfId="0" applyFont="1" applyBorder="1" applyAlignment="1">
      <alignment horizontal="center" vertical="center"/>
    </xf>
    <xf numFmtId="0" fontId="148" fillId="28" borderId="94" xfId="2" applyFont="1" applyFill="1" applyBorder="1" applyAlignment="1">
      <alignment horizontal="center" vertical="center"/>
    </xf>
    <xf numFmtId="0" fontId="0" fillId="0" borderId="0" xfId="0" applyBorder="1" applyAlignment="1">
      <alignment horizontal="center" vertical="center"/>
    </xf>
    <xf numFmtId="0" fontId="67" fillId="25" borderId="0" xfId="2" applyFont="1" applyFill="1" applyBorder="1" applyAlignment="1">
      <alignment horizontal="center"/>
    </xf>
    <xf numFmtId="0" fontId="2" fillId="0" borderId="0" xfId="0" applyFont="1" applyAlignment="1">
      <alignment horizontal="center"/>
    </xf>
    <xf numFmtId="0" fontId="141" fillId="35" borderId="0" xfId="0" applyFont="1" applyFill="1" applyAlignment="1">
      <alignment vertical="center"/>
    </xf>
    <xf numFmtId="0" fontId="141" fillId="35" borderId="0" xfId="0" applyFont="1" applyFill="1" applyBorder="1" applyAlignment="1">
      <alignment vertical="center"/>
    </xf>
    <xf numFmtId="0" fontId="28" fillId="25" borderId="0" xfId="0" applyFont="1" applyFill="1" applyBorder="1" applyAlignment="1">
      <alignment horizontal="center" vertical="center"/>
    </xf>
    <xf numFmtId="0" fontId="74" fillId="73" borderId="0" xfId="0" applyFont="1" applyFill="1" applyAlignment="1">
      <alignment horizontal="center" vertical="center"/>
    </xf>
    <xf numFmtId="0" fontId="141" fillId="35" borderId="269" xfId="0" applyFont="1" applyFill="1" applyBorder="1" applyAlignment="1">
      <alignment vertical="center"/>
    </xf>
    <xf numFmtId="0" fontId="142" fillId="25" borderId="269" xfId="0" applyFont="1" applyFill="1" applyBorder="1" applyAlignment="1">
      <alignment vertical="center"/>
    </xf>
    <xf numFmtId="0" fontId="134" fillId="71" borderId="0" xfId="0" applyFont="1" applyFill="1" applyBorder="1" applyAlignment="1">
      <alignment horizontal="center"/>
    </xf>
    <xf numFmtId="0" fontId="134" fillId="71" borderId="265" xfId="0" applyFont="1" applyFill="1" applyBorder="1" applyAlignment="1">
      <alignment horizontal="center"/>
    </xf>
    <xf numFmtId="0" fontId="27" fillId="0" borderId="0" xfId="0" applyFont="1" applyBorder="1" applyAlignment="1">
      <alignment horizontal="center"/>
    </xf>
    <xf numFmtId="0" fontId="27" fillId="0" borderId="265" xfId="0" applyFont="1" applyBorder="1" applyAlignment="1">
      <alignment horizontal="center"/>
    </xf>
    <xf numFmtId="0" fontId="32" fillId="76" borderId="0" xfId="0" applyFont="1" applyFill="1" applyBorder="1" applyAlignment="1">
      <alignment horizontal="center" vertical="center"/>
    </xf>
    <xf numFmtId="0" fontId="32" fillId="61" borderId="0" xfId="0" applyFont="1" applyFill="1" applyBorder="1" applyAlignment="1">
      <alignment horizontal="center" vertical="center"/>
    </xf>
    <xf numFmtId="0" fontId="32" fillId="18" borderId="0" xfId="0" applyFont="1" applyFill="1" applyAlignment="1">
      <alignment horizontal="center" vertical="center"/>
    </xf>
    <xf numFmtId="0" fontId="113" fillId="61" borderId="0" xfId="0" applyFont="1" applyFill="1" applyAlignment="1">
      <alignment horizontal="center" vertical="center"/>
    </xf>
    <xf numFmtId="0" fontId="32" fillId="28" borderId="0" xfId="0" applyFont="1" applyFill="1" applyAlignment="1">
      <alignment horizontal="center" vertical="center"/>
    </xf>
    <xf numFmtId="0" fontId="134" fillId="62" borderId="0" xfId="0" applyFont="1" applyFill="1" applyAlignment="1"/>
    <xf numFmtId="0" fontId="27" fillId="63" borderId="0" xfId="0" applyFont="1" applyFill="1" applyAlignment="1">
      <alignment vertical="center" wrapText="1"/>
    </xf>
    <xf numFmtId="0" fontId="133" fillId="25" borderId="0" xfId="0" applyFont="1" applyFill="1" applyAlignment="1">
      <alignment horizontal="center"/>
    </xf>
    <xf numFmtId="0" fontId="151" fillId="0" borderId="0" xfId="0" applyFont="1" applyAlignment="1">
      <alignment horizontal="center" vertical="center"/>
    </xf>
    <xf numFmtId="0" fontId="114" fillId="28" borderId="94" xfId="2" applyFont="1" applyFill="1" applyBorder="1" applyAlignment="1">
      <alignment vertical="center"/>
    </xf>
    <xf numFmtId="0" fontId="0" fillId="0" borderId="102" xfId="0" applyBorder="1"/>
    <xf numFmtId="0" fontId="49" fillId="3" borderId="30" xfId="0" applyFont="1" applyFill="1" applyBorder="1" applyAlignment="1">
      <alignment vertical="center"/>
    </xf>
    <xf numFmtId="0" fontId="62" fillId="0" borderId="30" xfId="0" applyFont="1" applyBorder="1" applyAlignment="1">
      <alignment vertical="center"/>
    </xf>
    <xf numFmtId="0" fontId="62" fillId="0" borderId="30" xfId="0" applyFont="1" applyBorder="1" applyAlignment="1">
      <alignment horizontal="center" vertical="center"/>
    </xf>
    <xf numFmtId="4" fontId="76" fillId="0" borderId="30" xfId="0" applyNumberFormat="1" applyFont="1" applyBorder="1" applyAlignment="1">
      <alignment vertical="center"/>
    </xf>
    <xf numFmtId="167" fontId="76" fillId="0" borderId="30" xfId="0" applyNumberFormat="1" applyFont="1" applyBorder="1" applyAlignment="1">
      <alignment vertical="center"/>
    </xf>
    <xf numFmtId="167" fontId="62" fillId="0" borderId="67" xfId="0" applyNumberFormat="1" applyFont="1" applyBorder="1" applyAlignment="1">
      <alignment vertical="center"/>
    </xf>
    <xf numFmtId="0" fontId="67" fillId="20" borderId="111" xfId="0" applyFont="1" applyFill="1" applyBorder="1" applyAlignment="1">
      <alignment vertical="center"/>
    </xf>
    <xf numFmtId="0" fontId="46" fillId="26" borderId="30" xfId="0" applyFont="1" applyFill="1" applyBorder="1" applyAlignment="1">
      <alignment vertical="center"/>
    </xf>
    <xf numFmtId="0" fontId="46" fillId="26" borderId="67" xfId="0" applyFont="1" applyFill="1" applyBorder="1" applyAlignment="1">
      <alignment vertical="center"/>
    </xf>
    <xf numFmtId="0" fontId="74" fillId="27" borderId="63" xfId="0" applyFont="1" applyFill="1" applyBorder="1" applyAlignment="1">
      <alignment horizontal="left" vertical="center"/>
    </xf>
    <xf numFmtId="0" fontId="0" fillId="0" borderId="64" xfId="0" applyBorder="1"/>
    <xf numFmtId="0" fontId="104" fillId="37" borderId="64" xfId="0" applyFont="1" applyFill="1" applyBorder="1" applyAlignment="1">
      <alignment horizontal="center" vertical="center"/>
    </xf>
    <xf numFmtId="0" fontId="59" fillId="49" borderId="62" xfId="0" applyFont="1" applyFill="1" applyBorder="1" applyAlignment="1">
      <alignment horizontal="center" vertical="center" wrapText="1"/>
    </xf>
    <xf numFmtId="0" fontId="67" fillId="25" borderId="215" xfId="2" applyFont="1" applyFill="1" applyBorder="1" applyAlignment="1">
      <alignment horizontal="center"/>
    </xf>
    <xf numFmtId="0" fontId="0" fillId="0" borderId="0" xfId="0" applyAlignment="1">
      <alignment horizontal="center" vertical="center"/>
    </xf>
    <xf numFmtId="167" fontId="62" fillId="0" borderId="217" xfId="0" applyNumberFormat="1" applyFont="1" applyBorder="1"/>
    <xf numFmtId="0" fontId="116" fillId="42" borderId="148" xfId="3" applyFont="1" applyFill="1" applyBorder="1" applyAlignment="1">
      <alignment horizontal="center" vertical="center"/>
    </xf>
    <xf numFmtId="0" fontId="46" fillId="4" borderId="148" xfId="3" applyFont="1" applyFill="1" applyBorder="1" applyAlignment="1">
      <alignment horizontal="center" vertical="center"/>
    </xf>
    <xf numFmtId="0" fontId="97" fillId="34" borderId="148" xfId="0" applyFont="1" applyFill="1" applyBorder="1" applyAlignment="1">
      <alignment horizontal="center" vertical="center"/>
    </xf>
    <xf numFmtId="0" fontId="0" fillId="0" borderId="146" xfId="0" applyBorder="1"/>
    <xf numFmtId="0" fontId="113" fillId="20" borderId="216" xfId="0" applyFont="1" applyFill="1" applyBorder="1" applyAlignment="1">
      <alignment horizontal="center" vertical="center"/>
    </xf>
    <xf numFmtId="0" fontId="0" fillId="0" borderId="145" xfId="0" applyBorder="1"/>
    <xf numFmtId="0" fontId="94" fillId="20" borderId="217" xfId="0" applyFont="1" applyFill="1" applyBorder="1" applyAlignment="1">
      <alignment horizontal="center" vertical="center" wrapText="1"/>
    </xf>
    <xf numFmtId="0" fontId="67" fillId="25" borderId="0" xfId="2" applyFont="1" applyFill="1" applyAlignment="1">
      <alignment horizontal="center"/>
    </xf>
    <xf numFmtId="0" fontId="46" fillId="4" borderId="163" xfId="3" applyFont="1" applyFill="1" applyBorder="1" applyAlignment="1">
      <alignment horizontal="center" vertical="center"/>
    </xf>
    <xf numFmtId="0" fontId="103" fillId="52" borderId="0" xfId="0" applyFont="1" applyFill="1" applyAlignment="1">
      <alignment horizontal="center" vertical="center" wrapText="1"/>
    </xf>
    <xf numFmtId="0" fontId="43" fillId="0" borderId="0" xfId="0" applyFont="1" applyAlignment="1">
      <alignment horizontal="center"/>
    </xf>
    <xf numFmtId="0" fontId="43" fillId="7" borderId="162" xfId="0" applyFont="1" applyFill="1" applyBorder="1" applyAlignment="1">
      <alignment horizontal="center"/>
    </xf>
    <xf numFmtId="0" fontId="43" fillId="6" borderId="0" xfId="0" applyFont="1" applyFill="1" applyAlignment="1">
      <alignment horizontal="center"/>
    </xf>
    <xf numFmtId="0" fontId="43" fillId="7" borderId="158" xfId="0" applyFont="1" applyFill="1" applyBorder="1" applyAlignment="1">
      <alignment horizontal="center"/>
    </xf>
    <xf numFmtId="0" fontId="0" fillId="0" borderId="147" xfId="0" applyBorder="1"/>
    <xf numFmtId="0" fontId="43" fillId="7" borderId="154" xfId="0" applyFont="1" applyFill="1" applyBorder="1" applyAlignment="1">
      <alignment horizontal="center"/>
    </xf>
    <xf numFmtId="0" fontId="0" fillId="0" borderId="154" xfId="0" applyBorder="1"/>
    <xf numFmtId="0" fontId="43" fillId="7" borderId="0" xfId="0" applyFont="1" applyFill="1" applyAlignment="1">
      <alignment horizontal="center"/>
    </xf>
    <xf numFmtId="0" fontId="82" fillId="20" borderId="0" xfId="0" applyFont="1" applyFill="1" applyAlignment="1">
      <alignment horizontal="center"/>
    </xf>
    <xf numFmtId="0" fontId="71" fillId="36" borderId="0" xfId="0" applyFont="1" applyFill="1" applyAlignment="1">
      <alignment horizontal="center"/>
    </xf>
    <xf numFmtId="0" fontId="20" fillId="51" borderId="151" xfId="3" applyFont="1" applyFill="1" applyBorder="1" applyAlignment="1">
      <alignment horizontal="center" vertical="center"/>
    </xf>
    <xf numFmtId="0" fontId="0" fillId="0" borderId="150" xfId="0" applyBorder="1"/>
    <xf numFmtId="0" fontId="0" fillId="0" borderId="151" xfId="0" applyBorder="1"/>
    <xf numFmtId="0" fontId="67" fillId="25" borderId="148" xfId="0" applyFont="1" applyFill="1" applyBorder="1" applyAlignment="1">
      <alignment horizontal="center"/>
    </xf>
    <xf numFmtId="0" fontId="112" fillId="28" borderId="154" xfId="1" applyFont="1" applyFill="1" applyBorder="1" applyAlignment="1">
      <alignment horizontal="center" vertical="center"/>
    </xf>
    <xf numFmtId="0" fontId="20" fillId="51" borderId="153" xfId="3" applyFont="1" applyFill="1" applyBorder="1" applyAlignment="1">
      <alignment horizontal="center" vertical="center"/>
    </xf>
    <xf numFmtId="0" fontId="0" fillId="0" borderId="153" xfId="0" applyBorder="1"/>
    <xf numFmtId="0" fontId="0" fillId="0" borderId="154" xfId="0" applyBorder="1" applyAlignment="1">
      <alignment horizontal="center"/>
    </xf>
    <xf numFmtId="0" fontId="55" fillId="20" borderId="126" xfId="0" applyFont="1" applyFill="1" applyBorder="1" applyAlignment="1">
      <alignment horizontal="center" vertical="center"/>
    </xf>
    <xf numFmtId="0" fontId="0" fillId="0" borderId="126" xfId="0" applyBorder="1"/>
    <xf numFmtId="0" fontId="28" fillId="25" borderId="62" xfId="1" applyFont="1" applyFill="1" applyBorder="1" applyAlignment="1">
      <alignment horizontal="center" vertical="center"/>
    </xf>
    <xf numFmtId="0" fontId="74" fillId="37" borderId="64" xfId="1" applyFont="1" applyFill="1" applyBorder="1" applyAlignment="1">
      <alignment vertical="center" wrapText="1"/>
    </xf>
    <xf numFmtId="0" fontId="83" fillId="59" borderId="94" xfId="0" applyFont="1" applyFill="1" applyBorder="1" applyAlignment="1">
      <alignment horizontal="center" vertical="center" wrapText="1"/>
    </xf>
    <xf numFmtId="0" fontId="43" fillId="0" borderId="154" xfId="0" applyFont="1" applyBorder="1" applyAlignment="1">
      <alignment horizontal="center"/>
    </xf>
    <xf numFmtId="0" fontId="82" fillId="20" borderId="154" xfId="0" applyFont="1" applyFill="1" applyBorder="1" applyAlignment="1">
      <alignment horizontal="center"/>
    </xf>
    <xf numFmtId="0" fontId="43" fillId="6" borderId="154" xfId="0" applyFont="1" applyFill="1" applyBorder="1" applyAlignment="1">
      <alignment horizontal="center"/>
    </xf>
    <xf numFmtId="0" fontId="74" fillId="38" borderId="30" xfId="1" applyFont="1" applyFill="1" applyBorder="1" applyAlignment="1">
      <alignment vertical="center"/>
    </xf>
    <xf numFmtId="0" fontId="20" fillId="51" borderId="152" xfId="3" applyFont="1" applyFill="1" applyBorder="1" applyAlignment="1">
      <alignment horizontal="center" vertical="center"/>
    </xf>
    <xf numFmtId="0" fontId="0" fillId="0" borderId="152" xfId="0" applyBorder="1"/>
    <xf numFmtId="0" fontId="74" fillId="3" borderId="30" xfId="1" applyFont="1" applyFill="1" applyBorder="1" applyAlignment="1">
      <alignment horizontal="center" vertical="center" wrapText="1"/>
    </xf>
    <xf numFmtId="0" fontId="61" fillId="34" borderId="94" xfId="0" applyFont="1" applyFill="1" applyBorder="1" applyAlignment="1">
      <alignment horizontal="center"/>
    </xf>
    <xf numFmtId="0" fontId="80" fillId="3" borderId="138" xfId="0" applyFont="1" applyFill="1" applyBorder="1" applyAlignment="1">
      <alignment horizontal="center" vertical="center" wrapText="1"/>
    </xf>
    <xf numFmtId="0" fontId="0" fillId="0" borderId="138" xfId="0" applyBorder="1"/>
    <xf numFmtId="0" fontId="81" fillId="20" borderId="0" xfId="0" applyFont="1" applyFill="1" applyAlignment="1">
      <alignment horizontal="center"/>
    </xf>
    <xf numFmtId="0" fontId="107" fillId="28" borderId="154" xfId="1" applyFont="1" applyFill="1" applyBorder="1" applyAlignment="1">
      <alignment horizontal="center" vertical="top"/>
    </xf>
    <xf numFmtId="0" fontId="11" fillId="9" borderId="215" xfId="3" applyFont="1" applyFill="1" applyBorder="1" applyAlignment="1">
      <alignment horizontal="center" wrapText="1"/>
    </xf>
    <xf numFmtId="0" fontId="0" fillId="0" borderId="95" xfId="0" applyBorder="1"/>
    <xf numFmtId="0" fontId="0" fillId="0" borderId="0" xfId="3" applyFont="1"/>
    <xf numFmtId="0" fontId="22" fillId="4" borderId="19" xfId="3" applyFont="1" applyFill="1" applyBorder="1" applyAlignment="1">
      <alignment horizontal="center"/>
    </xf>
    <xf numFmtId="0" fontId="0" fillId="0" borderId="10" xfId="0" applyBorder="1"/>
    <xf numFmtId="0" fontId="0" fillId="0" borderId="11" xfId="0" applyBorder="1"/>
    <xf numFmtId="0" fontId="0" fillId="0" borderId="13" xfId="0" applyBorder="1"/>
    <xf numFmtId="0" fontId="0" fillId="0" borderId="14" xfId="0" applyBorder="1"/>
    <xf numFmtId="0" fontId="46" fillId="10" borderId="109" xfId="3" applyFont="1" applyFill="1" applyBorder="1" applyAlignment="1">
      <alignment horizontal="left" vertical="top" wrapText="1"/>
    </xf>
    <xf numFmtId="0" fontId="0" fillId="0" borderId="109" xfId="0" applyBorder="1"/>
    <xf numFmtId="0" fontId="24" fillId="14" borderId="128" xfId="3" applyFont="1" applyFill="1" applyBorder="1" applyAlignment="1">
      <alignment horizontal="center" vertical="center"/>
    </xf>
    <xf numFmtId="0" fontId="0" fillId="0" borderId="20" xfId="0" applyBorder="1"/>
    <xf numFmtId="0" fontId="0" fillId="0" borderId="132" xfId="0" applyBorder="1"/>
    <xf numFmtId="0" fontId="0" fillId="10" borderId="13" xfId="3" applyFont="1" applyFill="1" applyBorder="1" applyAlignment="1">
      <alignment horizontal="left" vertical="center"/>
    </xf>
    <xf numFmtId="0" fontId="78" fillId="40" borderId="22" xfId="3" applyFont="1" applyFill="1" applyBorder="1" applyAlignment="1">
      <alignment horizontal="center" vertical="center" wrapText="1"/>
    </xf>
    <xf numFmtId="0" fontId="0" fillId="0" borderId="21" xfId="0" applyBorder="1"/>
    <xf numFmtId="0" fontId="0" fillId="0" borderId="22" xfId="0" applyBorder="1"/>
    <xf numFmtId="10" fontId="23" fillId="11" borderId="13" xfId="3" applyNumberFormat="1" applyFont="1" applyFill="1" applyBorder="1" applyAlignment="1">
      <alignment vertical="center"/>
    </xf>
    <xf numFmtId="0" fontId="0" fillId="10" borderId="0" xfId="3" applyFont="1" applyFill="1" applyAlignment="1">
      <alignment horizontal="left" vertical="center"/>
    </xf>
    <xf numFmtId="0" fontId="78" fillId="10" borderId="128" xfId="3" applyFont="1" applyFill="1" applyBorder="1" applyAlignment="1">
      <alignment horizontal="center" vertical="center"/>
    </xf>
    <xf numFmtId="0" fontId="0" fillId="0" borderId="17" xfId="0" applyBorder="1"/>
    <xf numFmtId="0" fontId="0" fillId="0" borderId="19" xfId="0" applyBorder="1"/>
    <xf numFmtId="0" fontId="21" fillId="9" borderId="23" xfId="3" applyFont="1" applyFill="1" applyBorder="1" applyAlignment="1">
      <alignment horizontal="center" vertical="center"/>
    </xf>
    <xf numFmtId="0" fontId="26" fillId="10" borderId="23" xfId="3" applyFont="1" applyFill="1" applyBorder="1" applyAlignment="1">
      <alignment horizontal="left" vertical="top" wrapText="1"/>
    </xf>
    <xf numFmtId="0" fontId="0" fillId="0" borderId="12" xfId="0" applyBorder="1"/>
    <xf numFmtId="0" fontId="0" fillId="0" borderId="15" xfId="0" applyBorder="1"/>
    <xf numFmtId="0" fontId="0" fillId="0" borderId="24" xfId="3" applyFont="1" applyBorder="1" applyAlignment="1">
      <alignment horizontal="center" vertical="center"/>
    </xf>
    <xf numFmtId="0" fontId="22" fillId="4" borderId="25" xfId="3" applyFont="1" applyFill="1" applyBorder="1" applyAlignment="1">
      <alignment horizontal="center"/>
    </xf>
    <xf numFmtId="0" fontId="0" fillId="0" borderId="218" xfId="0" applyBorder="1"/>
    <xf numFmtId="0" fontId="0" fillId="0" borderId="219" xfId="0" applyBorder="1"/>
    <xf numFmtId="0" fontId="0" fillId="0" borderId="221" xfId="0" applyBorder="1"/>
    <xf numFmtId="0" fontId="0" fillId="0" borderId="222" xfId="0" applyBorder="1"/>
    <xf numFmtId="0" fontId="0" fillId="0" borderId="223" xfId="0" applyBorder="1"/>
    <xf numFmtId="0" fontId="0" fillId="0" borderId="140" xfId="3" applyFont="1" applyBorder="1" applyAlignment="1">
      <alignment vertical="center" wrapText="1"/>
    </xf>
    <xf numFmtId="0" fontId="0" fillId="0" borderId="140" xfId="0" applyBorder="1"/>
    <xf numFmtId="0" fontId="23" fillId="12" borderId="13" xfId="3" applyFont="1" applyFill="1" applyBorder="1" applyAlignment="1">
      <alignment vertical="center"/>
    </xf>
    <xf numFmtId="0" fontId="21" fillId="9" borderId="128" xfId="3" applyFont="1" applyFill="1" applyBorder="1" applyAlignment="1">
      <alignment horizontal="center" vertical="center"/>
    </xf>
    <xf numFmtId="0" fontId="0" fillId="0" borderId="25" xfId="3" applyFont="1" applyBorder="1" applyAlignment="1">
      <alignment horizontal="center" vertical="center"/>
    </xf>
    <xf numFmtId="0" fontId="25" fillId="0" borderId="23" xfId="3" applyFont="1" applyBorder="1"/>
    <xf numFmtId="0" fontId="18" fillId="9" borderId="133" xfId="3" applyFont="1" applyFill="1" applyBorder="1" applyAlignment="1">
      <alignment vertical="center"/>
    </xf>
    <xf numFmtId="0" fontId="18" fillId="9" borderId="224" xfId="3" applyFont="1" applyFill="1" applyBorder="1" applyAlignment="1">
      <alignment vertical="center"/>
    </xf>
    <xf numFmtId="0" fontId="78" fillId="10" borderId="132" xfId="3" applyFont="1" applyFill="1" applyBorder="1" applyAlignment="1">
      <alignment vertical="center"/>
    </xf>
    <xf numFmtId="0" fontId="22" fillId="4" borderId="26" xfId="3" applyFont="1" applyFill="1" applyBorder="1" applyAlignment="1">
      <alignment horizontal="center"/>
    </xf>
    <xf numFmtId="0" fontId="0" fillId="0" borderId="226" xfId="0" applyBorder="1"/>
    <xf numFmtId="0" fontId="0" fillId="0" borderId="227" xfId="0" applyBorder="1"/>
    <xf numFmtId="0" fontId="24" fillId="14" borderId="128" xfId="3" applyFont="1" applyFill="1" applyBorder="1" applyAlignment="1">
      <alignment horizontal="center" vertical="center" wrapText="1"/>
    </xf>
    <xf numFmtId="0" fontId="79" fillId="11" borderId="19" xfId="3" applyFont="1" applyFill="1" applyBorder="1" applyAlignment="1">
      <alignment horizontal="center" vertical="center" wrapText="1"/>
    </xf>
    <xf numFmtId="0" fontId="31" fillId="11" borderId="13" xfId="3" applyFont="1" applyFill="1" applyBorder="1" applyAlignment="1">
      <alignment horizontal="center" vertical="center" wrapText="1"/>
    </xf>
    <xf numFmtId="0" fontId="0" fillId="0" borderId="139" xfId="3" applyFont="1" applyBorder="1" applyAlignment="1">
      <alignment vertical="center" wrapText="1"/>
    </xf>
    <xf numFmtId="0" fontId="0" fillId="0" borderId="230" xfId="0" applyBorder="1"/>
    <xf numFmtId="0" fontId="0" fillId="0" borderId="139" xfId="0" applyBorder="1"/>
    <xf numFmtId="0" fontId="78" fillId="10" borderId="24" xfId="3" applyFont="1" applyFill="1" applyBorder="1" applyAlignment="1">
      <alignment horizontal="center" vertical="center"/>
    </xf>
    <xf numFmtId="0" fontId="78" fillId="10" borderId="25" xfId="3" applyFont="1" applyFill="1" applyBorder="1" applyAlignment="1">
      <alignment horizontal="center" vertical="center"/>
    </xf>
    <xf numFmtId="0" fontId="0" fillId="0" borderId="16" xfId="0" applyBorder="1"/>
    <xf numFmtId="0" fontId="0" fillId="0" borderId="225" xfId="0" applyBorder="1"/>
    <xf numFmtId="0" fontId="23" fillId="11" borderId="13" xfId="3" applyFont="1" applyFill="1" applyBorder="1" applyAlignment="1">
      <alignment vertical="center"/>
    </xf>
    <xf numFmtId="0" fontId="79" fillId="11" borderId="18" xfId="3" applyFont="1" applyFill="1" applyBorder="1" applyAlignment="1">
      <alignment horizontal="center" vertical="center" wrapText="1"/>
    </xf>
    <xf numFmtId="0" fontId="0" fillId="0" borderId="18" xfId="0" applyBorder="1"/>
    <xf numFmtId="0" fontId="0" fillId="0" borderId="128" xfId="3" applyFont="1" applyBorder="1" applyAlignment="1">
      <alignment horizontal="center" vertical="center"/>
    </xf>
    <xf numFmtId="0" fontId="24" fillId="14" borderId="23" xfId="3" applyFont="1" applyFill="1" applyBorder="1" applyAlignment="1">
      <alignment horizontal="center" vertical="center"/>
    </xf>
    <xf numFmtId="0" fontId="46" fillId="4" borderId="14" xfId="3" applyFont="1" applyFill="1" applyBorder="1" applyAlignment="1">
      <alignment horizontal="center" vertical="center"/>
    </xf>
    <xf numFmtId="0" fontId="18" fillId="9" borderId="135" xfId="3" applyFont="1" applyFill="1" applyBorder="1" applyAlignment="1">
      <alignment vertical="center"/>
    </xf>
    <xf numFmtId="0" fontId="23" fillId="11" borderId="0" xfId="3" applyFont="1" applyFill="1" applyAlignment="1">
      <alignment vertical="center"/>
    </xf>
    <xf numFmtId="0" fontId="18" fillId="9" borderId="128" xfId="3" applyFont="1" applyFill="1" applyBorder="1" applyAlignment="1">
      <alignment vertical="center"/>
    </xf>
    <xf numFmtId="0" fontId="46" fillId="10" borderId="229" xfId="3" applyFont="1" applyFill="1" applyBorder="1" applyAlignment="1">
      <alignment vertical="top" wrapText="1"/>
    </xf>
    <xf numFmtId="0" fontId="78" fillId="10" borderId="17" xfId="3" applyFont="1" applyFill="1" applyBorder="1" applyAlignment="1">
      <alignment vertical="center"/>
    </xf>
    <xf numFmtId="0" fontId="25" fillId="0" borderId="128" xfId="3" applyFont="1" applyBorder="1"/>
    <xf numFmtId="0" fontId="0" fillId="0" borderId="104" xfId="3" applyFont="1" applyBorder="1" applyAlignment="1">
      <alignment horizontal="center"/>
    </xf>
    <xf numFmtId="0" fontId="0" fillId="0" borderId="104" xfId="0" applyBorder="1"/>
    <xf numFmtId="0" fontId="78" fillId="10" borderId="17" xfId="3" applyFont="1" applyFill="1" applyBorder="1" applyAlignment="1">
      <alignment horizontal="left" vertical="center"/>
    </xf>
    <xf numFmtId="0" fontId="0" fillId="0" borderId="232" xfId="3" applyFont="1" applyBorder="1" applyAlignment="1">
      <alignment horizontal="center"/>
    </xf>
    <xf numFmtId="0" fontId="0" fillId="0" borderId="143" xfId="0" applyBorder="1"/>
    <xf numFmtId="0" fontId="108" fillId="44" borderId="95" xfId="3" applyFont="1" applyFill="1" applyBorder="1" applyAlignment="1">
      <alignment horizontal="center" vertical="center" wrapText="1"/>
    </xf>
    <xf numFmtId="0" fontId="18" fillId="9" borderId="134" xfId="3" applyFont="1" applyFill="1" applyBorder="1" applyAlignment="1">
      <alignment vertical="center"/>
    </xf>
    <xf numFmtId="0" fontId="78" fillId="10" borderId="13" xfId="3" applyFont="1" applyFill="1" applyBorder="1" applyAlignment="1">
      <alignment vertical="center"/>
    </xf>
    <xf numFmtId="0" fontId="31" fillId="11" borderId="0" xfId="3" applyFont="1" applyFill="1" applyAlignment="1">
      <alignment horizontal="center" vertical="center" wrapText="1"/>
    </xf>
    <xf numFmtId="0" fontId="18" fillId="9" borderId="131" xfId="3" applyFont="1" applyFill="1" applyBorder="1" applyAlignment="1">
      <alignment vertical="center"/>
    </xf>
    <xf numFmtId="0" fontId="0" fillId="0" borderId="231" xfId="0" applyBorder="1"/>
    <xf numFmtId="0" fontId="46" fillId="4" borderId="130" xfId="3" applyFont="1" applyFill="1" applyBorder="1" applyAlignment="1">
      <alignment horizontal="center" vertical="center"/>
    </xf>
    <xf numFmtId="0" fontId="0" fillId="0" borderId="130" xfId="0" applyBorder="1"/>
    <xf numFmtId="0" fontId="31" fillId="11" borderId="16" xfId="3" applyFont="1" applyFill="1" applyBorder="1" applyAlignment="1">
      <alignment horizontal="center" vertical="center" wrapText="1"/>
    </xf>
    <xf numFmtId="0" fontId="112" fillId="44" borderId="95" xfId="3" applyFont="1" applyFill="1" applyBorder="1" applyAlignment="1">
      <alignment horizontal="center" vertical="center" wrapText="1"/>
    </xf>
    <xf numFmtId="0" fontId="46" fillId="10" borderId="228" xfId="3" applyFont="1" applyFill="1" applyBorder="1" applyAlignment="1">
      <alignment horizontal="left" vertical="top" wrapText="1"/>
    </xf>
    <xf numFmtId="0" fontId="78" fillId="10" borderId="95" xfId="3" applyFont="1" applyFill="1" applyBorder="1" applyAlignment="1">
      <alignment vertical="center"/>
    </xf>
    <xf numFmtId="0" fontId="109" fillId="55" borderId="0" xfId="4" applyFont="1" applyFill="1" applyAlignment="1">
      <alignment horizontal="center" vertical="center" wrapText="1"/>
    </xf>
    <xf numFmtId="0" fontId="4" fillId="0" borderId="0" xfId="4" applyFont="1"/>
    <xf numFmtId="0" fontId="127" fillId="57" borderId="198" xfId="4" applyFont="1" applyFill="1" applyBorder="1" applyAlignment="1">
      <alignment horizontal="center" vertical="center" wrapText="1"/>
    </xf>
    <xf numFmtId="0" fontId="0" fillId="0" borderId="200" xfId="0" applyBorder="1"/>
    <xf numFmtId="0" fontId="129" fillId="55" borderId="198" xfId="4" applyFont="1" applyFill="1" applyBorder="1" applyAlignment="1">
      <alignment vertical="center" wrapText="1"/>
    </xf>
    <xf numFmtId="0" fontId="0" fillId="0" borderId="199" xfId="0" applyBorder="1"/>
    <xf numFmtId="0" fontId="130" fillId="54" borderId="190" xfId="4" applyFont="1" applyFill="1" applyBorder="1" applyAlignment="1">
      <alignment horizontal="left" vertical="center" wrapText="1"/>
    </xf>
    <xf numFmtId="0" fontId="41" fillId="25" borderId="195" xfId="4" applyFont="1" applyFill="1" applyBorder="1" applyAlignment="1">
      <alignment horizontal="left" vertical="center"/>
    </xf>
    <xf numFmtId="0" fontId="0" fillId="0" borderId="195" xfId="0" applyBorder="1"/>
    <xf numFmtId="0" fontId="130" fillId="54" borderId="233" xfId="4" applyFont="1" applyFill="1" applyBorder="1" applyAlignment="1">
      <alignment vertical="center" wrapText="1"/>
    </xf>
    <xf numFmtId="0" fontId="0" fillId="0" borderId="197" xfId="0" applyBorder="1"/>
    <xf numFmtId="0" fontId="129" fillId="54" borderId="198" xfId="4" applyFont="1" applyFill="1" applyBorder="1" applyAlignment="1">
      <alignment vertical="center" wrapText="1"/>
    </xf>
    <xf numFmtId="0" fontId="0" fillId="0" borderId="201" xfId="0" applyBorder="1"/>
    <xf numFmtId="0" fontId="0" fillId="0" borderId="202" xfId="0" applyBorder="1"/>
    <xf numFmtId="0" fontId="0" fillId="0" borderId="203" xfId="0" applyBorder="1"/>
    <xf numFmtId="0" fontId="0" fillId="0" borderId="204" xfId="0" applyBorder="1"/>
    <xf numFmtId="0" fontId="0" fillId="0" borderId="205" xfId="0" applyBorder="1"/>
    <xf numFmtId="0" fontId="130" fillId="54" borderId="188" xfId="4" applyFont="1" applyFill="1" applyBorder="1" applyAlignment="1">
      <alignment horizontal="left" vertical="center" wrapText="1"/>
    </xf>
    <xf numFmtId="0" fontId="0" fillId="0" borderId="196" xfId="0" applyBorder="1"/>
    <xf numFmtId="0" fontId="129" fillId="55" borderId="198" xfId="4" applyFont="1" applyFill="1" applyBorder="1" applyAlignment="1">
      <alignment horizontal="center" vertical="center" wrapText="1"/>
    </xf>
    <xf numFmtId="0" fontId="130" fillId="54" borderId="233" xfId="4" applyFont="1" applyFill="1" applyBorder="1" applyAlignment="1">
      <alignment horizontal="left" vertical="center" wrapText="1"/>
    </xf>
    <xf numFmtId="0" fontId="129" fillId="55" borderId="198" xfId="4" applyFont="1" applyFill="1" applyBorder="1" applyAlignment="1">
      <alignment horizontal="left" vertical="center" wrapText="1"/>
    </xf>
    <xf numFmtId="0" fontId="126" fillId="28" borderId="233" xfId="4" applyFont="1" applyFill="1" applyBorder="1" applyAlignment="1">
      <alignment horizontal="center" vertical="center"/>
    </xf>
    <xf numFmtId="0" fontId="0" fillId="0" borderId="208" xfId="0" applyBorder="1"/>
    <xf numFmtId="0" fontId="0" fillId="0" borderId="210" xfId="0" applyBorder="1"/>
    <xf numFmtId="0" fontId="0" fillId="0" borderId="211" xfId="0" applyBorder="1"/>
    <xf numFmtId="0" fontId="0" fillId="0" borderId="212" xfId="0" applyBorder="1"/>
    <xf numFmtId="0" fontId="130" fillId="54" borderId="190" xfId="4" applyFont="1" applyFill="1" applyBorder="1" applyAlignment="1">
      <alignment vertical="center" wrapText="1"/>
    </xf>
    <xf numFmtId="0" fontId="130" fillId="54" borderId="198" xfId="4" applyFont="1" applyFill="1" applyBorder="1" applyAlignment="1">
      <alignment vertical="center" wrapText="1"/>
    </xf>
    <xf numFmtId="0" fontId="41" fillId="25" borderId="0" xfId="4" applyFont="1" applyFill="1" applyAlignment="1">
      <alignment horizontal="center" vertical="center"/>
    </xf>
    <xf numFmtId="0" fontId="129" fillId="55" borderId="237" xfId="4" applyFont="1" applyFill="1" applyBorder="1" applyAlignment="1">
      <alignment horizontal="center" vertical="center"/>
    </xf>
    <xf numFmtId="0" fontId="0" fillId="0" borderId="194" xfId="0" applyBorder="1"/>
    <xf numFmtId="0" fontId="130" fillId="55" borderId="198" xfId="4" applyFont="1" applyFill="1" applyBorder="1" applyAlignment="1">
      <alignment horizontal="center" wrapText="1"/>
    </xf>
    <xf numFmtId="0" fontId="74" fillId="41" borderId="198" xfId="4" applyFont="1" applyFill="1" applyBorder="1" applyAlignment="1">
      <alignment horizontal="center" vertical="center" wrapText="1"/>
    </xf>
    <xf numFmtId="0" fontId="125" fillId="28" borderId="233" xfId="4" applyFont="1" applyFill="1" applyBorder="1" applyAlignment="1">
      <alignment horizontal="center" vertical="center" wrapText="1"/>
    </xf>
    <xf numFmtId="0" fontId="130" fillId="54" borderId="198" xfId="4" applyFont="1" applyFill="1" applyBorder="1" applyAlignment="1">
      <alignment horizontal="left" vertical="center" wrapText="1"/>
    </xf>
    <xf numFmtId="0" fontId="131" fillId="41" borderId="206" xfId="4" applyFont="1" applyFill="1" applyBorder="1" applyAlignment="1">
      <alignment horizontal="center" vertical="center" wrapText="1"/>
    </xf>
    <xf numFmtId="0" fontId="0" fillId="0" borderId="206" xfId="0" applyBorder="1"/>
    <xf numFmtId="0" fontId="129" fillId="55" borderId="235" xfId="4" applyFont="1" applyFill="1" applyBorder="1" applyAlignment="1">
      <alignment horizontal="center" vertical="center"/>
    </xf>
    <xf numFmtId="0" fontId="0" fillId="0" borderId="189" xfId="0" applyBorder="1"/>
    <xf numFmtId="0" fontId="121" fillId="28" borderId="192" xfId="4" applyFont="1" applyFill="1" applyBorder="1" applyAlignment="1">
      <alignment horizontal="center" vertical="center"/>
    </xf>
    <xf numFmtId="0" fontId="0" fillId="0" borderId="192" xfId="0" applyBorder="1"/>
    <xf numFmtId="0" fontId="3" fillId="0" borderId="198" xfId="4" applyFont="1" applyBorder="1" applyAlignment="1">
      <alignment horizontal="center"/>
    </xf>
    <xf numFmtId="0" fontId="121" fillId="25" borderId="0" xfId="4" applyFont="1" applyFill="1" applyAlignment="1">
      <alignment horizontal="center" vertical="center"/>
    </xf>
    <xf numFmtId="0" fontId="41" fillId="25" borderId="234" xfId="4" applyFont="1" applyFill="1" applyBorder="1" applyAlignment="1">
      <alignment horizontal="center" vertical="center"/>
    </xf>
    <xf numFmtId="0" fontId="0" fillId="0" borderId="185" xfId="0" applyBorder="1"/>
    <xf numFmtId="0" fontId="0" fillId="0" borderId="186" xfId="0" applyBorder="1"/>
    <xf numFmtId="0" fontId="129" fillId="55" borderId="207" xfId="4" applyFont="1" applyFill="1" applyBorder="1" applyAlignment="1">
      <alignment vertical="center" wrapText="1"/>
    </xf>
    <xf numFmtId="0" fontId="0" fillId="0" borderId="238" xfId="0" applyBorder="1"/>
    <xf numFmtId="0" fontId="0" fillId="0" borderId="239" xfId="0" applyBorder="1"/>
    <xf numFmtId="0" fontId="3" fillId="0" borderId="209" xfId="4" applyFont="1" applyBorder="1"/>
    <xf numFmtId="0" fontId="0" fillId="0" borderId="209" xfId="0" applyBorder="1"/>
    <xf numFmtId="0" fontId="129" fillId="55" borderId="233" xfId="4" applyFont="1" applyFill="1" applyBorder="1" applyAlignment="1">
      <alignment vertical="center" wrapText="1"/>
    </xf>
    <xf numFmtId="0" fontId="129" fillId="55" borderId="236" xfId="4" applyFont="1" applyFill="1" applyBorder="1" applyAlignment="1">
      <alignment horizontal="center" vertical="center"/>
    </xf>
    <xf numFmtId="0" fontId="0" fillId="0" borderId="191" xfId="0" applyBorder="1"/>
    <xf numFmtId="168" fontId="129" fillId="55" borderId="198" xfId="4" applyNumberFormat="1" applyFont="1" applyFill="1" applyBorder="1" applyAlignment="1">
      <alignment vertical="center" wrapText="1"/>
    </xf>
    <xf numFmtId="0" fontId="129" fillId="55" borderId="233" xfId="4" applyFont="1" applyFill="1" applyBorder="1" applyAlignment="1">
      <alignment horizontal="center" vertical="center" wrapText="1"/>
    </xf>
    <xf numFmtId="0" fontId="107" fillId="28" borderId="0" xfId="1" applyFont="1" applyFill="1" applyAlignment="1">
      <alignment horizontal="center" vertical="top"/>
    </xf>
    <xf numFmtId="0" fontId="8" fillId="0" borderId="0" xfId="1" applyFont="1" applyAlignment="1">
      <alignment horizontal="center" vertical="center"/>
    </xf>
    <xf numFmtId="0" fontId="78" fillId="11" borderId="67" xfId="3" applyFont="1" applyFill="1" applyBorder="1" applyAlignment="1">
      <alignment vertical="center"/>
    </xf>
    <xf numFmtId="0" fontId="38" fillId="0" borderId="58" xfId="1" applyFont="1" applyBorder="1" applyAlignment="1">
      <alignment horizontal="left" vertical="center"/>
    </xf>
    <xf numFmtId="0" fontId="0" fillId="0" borderId="58" xfId="0" applyBorder="1"/>
    <xf numFmtId="0" fontId="60" fillId="3" borderId="69" xfId="1" applyFont="1" applyFill="1" applyBorder="1" applyAlignment="1">
      <alignment horizontal="center" vertical="center"/>
    </xf>
    <xf numFmtId="0" fontId="0" fillId="0" borderId="270" xfId="0" applyBorder="1"/>
    <xf numFmtId="0" fontId="38" fillId="0" borderId="66" xfId="1" applyFont="1" applyBorder="1" applyAlignment="1">
      <alignment horizontal="center" vertical="center" wrapText="1"/>
    </xf>
    <xf numFmtId="0" fontId="53" fillId="27" borderId="30" xfId="1" applyFont="1" applyFill="1" applyBorder="1" applyAlignment="1">
      <alignment horizontal="left" vertical="center" wrapText="1"/>
    </xf>
    <xf numFmtId="0" fontId="34" fillId="0" borderId="60" xfId="1" applyFont="1" applyBorder="1" applyAlignment="1">
      <alignment horizontal="left" vertical="center"/>
    </xf>
    <xf numFmtId="0" fontId="0" fillId="0" borderId="60" xfId="0" applyBorder="1"/>
    <xf numFmtId="0" fontId="38" fillId="0" borderId="56" xfId="1" applyFont="1" applyBorder="1" applyAlignment="1">
      <alignment horizontal="center" vertical="center" wrapText="1"/>
    </xf>
    <xf numFmtId="0" fontId="0" fillId="0" borderId="56" xfId="0" applyBorder="1"/>
    <xf numFmtId="165" fontId="38" fillId="4" borderId="67" xfId="1" applyNumberFormat="1" applyFont="1" applyFill="1" applyBorder="1" applyAlignment="1">
      <alignment vertical="center" wrapText="1"/>
    </xf>
    <xf numFmtId="0" fontId="58" fillId="23" borderId="83" xfId="1" applyFont="1" applyFill="1" applyBorder="1" applyAlignment="1">
      <alignment horizontal="center" vertical="center"/>
    </xf>
    <xf numFmtId="0" fontId="0" fillId="0" borderId="55" xfId="0" applyBorder="1"/>
    <xf numFmtId="0" fontId="0" fillId="0" borderId="83" xfId="0" applyBorder="1"/>
    <xf numFmtId="0" fontId="38" fillId="0" borderId="30" xfId="1" applyFont="1" applyBorder="1" applyAlignment="1">
      <alignment horizontal="center" vertical="center"/>
    </xf>
    <xf numFmtId="0" fontId="42" fillId="21" borderId="68" xfId="1" applyFont="1" applyFill="1" applyBorder="1" applyAlignment="1">
      <alignment horizontal="center" vertical="center"/>
    </xf>
    <xf numFmtId="0" fontId="8" fillId="0" borderId="0" xfId="1" applyFont="1" applyAlignment="1">
      <alignment vertical="center"/>
    </xf>
    <xf numFmtId="0" fontId="0" fillId="0" borderId="220" xfId="0" applyBorder="1"/>
    <xf numFmtId="0" fontId="38" fillId="0" borderId="66" xfId="1" applyFont="1" applyBorder="1" applyAlignment="1">
      <alignment horizontal="left" vertical="center" wrapText="1"/>
    </xf>
    <xf numFmtId="0" fontId="38" fillId="0" borderId="87" xfId="1" applyFont="1" applyBorder="1" applyAlignment="1">
      <alignment horizontal="left" vertical="center"/>
    </xf>
    <xf numFmtId="0" fontId="0" fillId="0" borderId="59" xfId="0" applyBorder="1"/>
    <xf numFmtId="0" fontId="38" fillId="0" borderId="30" xfId="1" applyFont="1" applyBorder="1" applyAlignment="1">
      <alignment horizontal="left" vertical="center"/>
    </xf>
    <xf numFmtId="0" fontId="38" fillId="0" borderId="89" xfId="1" applyFont="1" applyBorder="1" applyAlignment="1">
      <alignment horizontal="center" vertical="center" wrapText="1"/>
    </xf>
    <xf numFmtId="0" fontId="0" fillId="0" borderId="249" xfId="0" applyBorder="1"/>
    <xf numFmtId="0" fontId="0" fillId="0" borderId="250" xfId="0" applyBorder="1"/>
    <xf numFmtId="0" fontId="8" fillId="0" borderId="0" xfId="1" applyFont="1" applyAlignment="1">
      <alignment horizontal="left" vertical="center"/>
    </xf>
    <xf numFmtId="0" fontId="38" fillId="16" borderId="30" xfId="1" applyFont="1" applyFill="1" applyBorder="1" applyAlignment="1">
      <alignment horizontal="left" vertical="center" wrapText="1"/>
    </xf>
    <xf numFmtId="0" fontId="38" fillId="0" borderId="66" xfId="1" applyFont="1" applyBorder="1" applyAlignment="1">
      <alignment horizontal="left" vertical="center"/>
    </xf>
    <xf numFmtId="0" fontId="38" fillId="0" borderId="30" xfId="1" applyFont="1" applyBorder="1" applyAlignment="1">
      <alignment horizontal="center" vertical="center" wrapText="1"/>
    </xf>
    <xf numFmtId="0" fontId="58" fillId="3" borderId="5" xfId="1" applyFont="1" applyFill="1" applyBorder="1" applyAlignment="1">
      <alignment horizontal="center" vertical="center"/>
    </xf>
    <xf numFmtId="0" fontId="0" fillId="0" borderId="3" xfId="0" applyBorder="1"/>
    <xf numFmtId="0" fontId="0" fillId="0" borderId="9" xfId="0" applyBorder="1"/>
    <xf numFmtId="0" fontId="74" fillId="27" borderId="66" xfId="1" applyFont="1" applyFill="1" applyBorder="1" applyAlignment="1">
      <alignment horizontal="left" vertical="center"/>
    </xf>
    <xf numFmtId="0" fontId="60" fillId="8" borderId="99" xfId="1" applyFont="1" applyFill="1" applyBorder="1" applyAlignment="1">
      <alignment horizontal="center" vertical="center"/>
    </xf>
    <xf numFmtId="0" fontId="0" fillId="0" borderId="61" xfId="0" applyBorder="1"/>
    <xf numFmtId="0" fontId="0" fillId="0" borderId="99" xfId="0" applyBorder="1"/>
    <xf numFmtId="0" fontId="36" fillId="3" borderId="67" xfId="1" applyFont="1" applyFill="1" applyBorder="1" applyAlignment="1">
      <alignment horizontal="center" vertical="center" wrapText="1"/>
    </xf>
    <xf numFmtId="0" fontId="38" fillId="0" borderId="59" xfId="1" applyFont="1" applyBorder="1" applyAlignment="1">
      <alignment horizontal="center" vertical="center"/>
    </xf>
    <xf numFmtId="0" fontId="58" fillId="3" borderId="241" xfId="1" applyFont="1" applyFill="1" applyBorder="1" applyAlignment="1">
      <alignment horizontal="center" vertical="center" wrapText="1"/>
    </xf>
    <xf numFmtId="0" fontId="0" fillId="0" borderId="46" xfId="0" applyBorder="1"/>
    <xf numFmtId="0" fontId="0" fillId="0" borderId="76" xfId="0" applyBorder="1"/>
    <xf numFmtId="0" fontId="60" fillId="3" borderId="6" xfId="1" applyFont="1" applyFill="1" applyBorder="1" applyAlignment="1">
      <alignment horizontal="center" vertical="center" wrapText="1"/>
    </xf>
    <xf numFmtId="0" fontId="0" fillId="0" borderId="271" xfId="0" applyBorder="1"/>
    <xf numFmtId="0" fontId="53" fillId="23" borderId="30" xfId="1" applyFont="1" applyFill="1" applyBorder="1" applyAlignment="1">
      <alignment horizontal="center" vertical="center"/>
    </xf>
    <xf numFmtId="0" fontId="46" fillId="4" borderId="101" xfId="3" applyFont="1" applyFill="1" applyBorder="1" applyAlignment="1">
      <alignment horizontal="center" vertical="center"/>
    </xf>
    <xf numFmtId="0" fontId="58" fillId="3" borderId="242" xfId="1" applyFont="1" applyFill="1" applyBorder="1" applyAlignment="1">
      <alignment horizontal="center" vertical="center"/>
    </xf>
    <xf numFmtId="0" fontId="60" fillId="8" borderId="98" xfId="1" applyFont="1" applyFill="1" applyBorder="1" applyAlignment="1">
      <alignment horizontal="center" vertical="center"/>
    </xf>
    <xf numFmtId="0" fontId="53" fillId="3" borderId="30" xfId="1" applyFont="1" applyFill="1" applyBorder="1" applyAlignment="1">
      <alignment vertical="center"/>
    </xf>
    <xf numFmtId="0" fontId="58" fillId="3" borderId="242" xfId="1" applyFont="1" applyFill="1" applyBorder="1" applyAlignment="1">
      <alignment horizontal="center" vertical="center" wrapText="1"/>
    </xf>
    <xf numFmtId="0" fontId="57" fillId="25" borderId="126" xfId="1" applyFont="1" applyFill="1" applyBorder="1" applyAlignment="1">
      <alignment horizontal="center" vertical="center"/>
    </xf>
    <xf numFmtId="0" fontId="38" fillId="16" borderId="33" xfId="1" applyFont="1" applyFill="1" applyBorder="1" applyAlignment="1">
      <alignment horizontal="left" vertical="center" wrapText="1"/>
    </xf>
    <xf numFmtId="0" fontId="38" fillId="0" borderId="85" xfId="1" applyFont="1" applyBorder="1" applyAlignment="1">
      <alignment horizontal="left" vertical="center"/>
    </xf>
    <xf numFmtId="0" fontId="38" fillId="0" borderId="90" xfId="1" applyFont="1" applyBorder="1" applyAlignment="1">
      <alignment horizontal="center" vertical="center" wrapText="1"/>
    </xf>
    <xf numFmtId="0" fontId="0" fillId="0" borderId="251" xfId="0" applyBorder="1"/>
    <xf numFmtId="0" fontId="0" fillId="0" borderId="252" xfId="0" applyBorder="1"/>
    <xf numFmtId="0" fontId="38" fillId="0" borderId="67" xfId="1" applyFont="1" applyBorder="1" applyAlignment="1">
      <alignment horizontal="center" vertical="center" wrapText="1"/>
    </xf>
    <xf numFmtId="0" fontId="60" fillId="3" borderId="6" xfId="1" applyFont="1" applyFill="1" applyBorder="1" applyAlignment="1">
      <alignment horizontal="center" vertical="center"/>
    </xf>
    <xf numFmtId="0" fontId="0" fillId="0" borderId="54" xfId="0" applyBorder="1"/>
    <xf numFmtId="0" fontId="72" fillId="31" borderId="244" xfId="1" applyFont="1" applyFill="1" applyBorder="1" applyAlignment="1">
      <alignment horizontal="center" vertical="center"/>
    </xf>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0" fillId="0" borderId="52" xfId="0" applyBorder="1"/>
    <xf numFmtId="0" fontId="0" fillId="0" borderId="53" xfId="0" applyBorder="1"/>
    <xf numFmtId="0" fontId="72" fillId="31" borderId="240" xfId="1" applyFont="1" applyFill="1" applyBorder="1" applyAlignment="1">
      <alignment horizontal="center" vertical="center"/>
    </xf>
    <xf numFmtId="0" fontId="0" fillId="0" borderId="96" xfId="0" applyBorder="1"/>
    <xf numFmtId="0" fontId="73" fillId="0" borderId="3" xfId="1" applyFont="1" applyBorder="1" applyAlignment="1">
      <alignment horizontal="center" vertical="center"/>
    </xf>
    <xf numFmtId="0" fontId="67" fillId="25" borderId="103" xfId="2" applyFont="1" applyFill="1" applyBorder="1" applyAlignment="1">
      <alignment horizontal="center"/>
    </xf>
    <xf numFmtId="0" fontId="58" fillId="34" borderId="82" xfId="1" applyFont="1" applyFill="1" applyBorder="1" applyAlignment="1">
      <alignment horizontal="center" vertical="center"/>
    </xf>
    <xf numFmtId="0" fontId="42" fillId="21" borderId="72" xfId="1" applyFont="1" applyFill="1" applyBorder="1" applyAlignment="1">
      <alignment horizontal="center" vertical="center"/>
    </xf>
    <xf numFmtId="0" fontId="73" fillId="0" borderId="9" xfId="1" applyFont="1" applyBorder="1" applyAlignment="1">
      <alignment horizontal="center" vertical="center"/>
    </xf>
    <xf numFmtId="0" fontId="38" fillId="0" borderId="57" xfId="1" applyFont="1" applyBorder="1" applyAlignment="1">
      <alignment horizontal="center" vertical="center" wrapText="1"/>
    </xf>
    <xf numFmtId="0" fontId="0" fillId="0" borderId="57" xfId="0" applyBorder="1"/>
    <xf numFmtId="0" fontId="42" fillId="21" borderId="4" xfId="1" applyFont="1" applyFill="1" applyBorder="1" applyAlignment="1">
      <alignment horizontal="center" vertical="center"/>
    </xf>
    <xf numFmtId="0" fontId="0" fillId="0" borderId="246" xfId="0" applyBorder="1"/>
    <xf numFmtId="0" fontId="0" fillId="0" borderId="248" xfId="0" applyBorder="1"/>
    <xf numFmtId="165" fontId="38" fillId="4" borderId="78" xfId="1" applyNumberFormat="1" applyFont="1" applyFill="1" applyBorder="1" applyAlignment="1">
      <alignment vertical="center" wrapText="1"/>
    </xf>
    <xf numFmtId="0" fontId="0" fillId="0" borderId="78" xfId="0" applyBorder="1"/>
    <xf numFmtId="0" fontId="53" fillId="27" borderId="30" xfId="1" applyFont="1" applyFill="1" applyBorder="1" applyAlignment="1">
      <alignment horizontal="right" vertical="center"/>
    </xf>
    <xf numFmtId="0" fontId="38" fillId="0" borderId="59" xfId="1" applyFont="1" applyBorder="1" applyAlignment="1">
      <alignment horizontal="left" vertical="center"/>
    </xf>
    <xf numFmtId="0" fontId="38" fillId="0" borderId="101" xfId="1" applyFont="1" applyBorder="1" applyAlignment="1">
      <alignment horizontal="center" vertical="center"/>
    </xf>
    <xf numFmtId="0" fontId="58" fillId="3" borderId="243" xfId="1" applyFont="1" applyFill="1" applyBorder="1" applyAlignment="1">
      <alignment horizontal="center" vertical="center"/>
    </xf>
    <xf numFmtId="0" fontId="0" fillId="0" borderId="75" xfId="0" applyBorder="1"/>
    <xf numFmtId="0" fontId="60" fillId="3" borderId="70" xfId="1" applyFont="1" applyFill="1" applyBorder="1" applyAlignment="1">
      <alignment horizontal="center" vertical="center" wrapText="1"/>
    </xf>
    <xf numFmtId="0" fontId="0" fillId="0" borderId="272" xfId="0" applyBorder="1"/>
    <xf numFmtId="0" fontId="73" fillId="0" borderId="97" xfId="1" applyFont="1" applyBorder="1" applyAlignment="1">
      <alignment horizontal="center" vertical="center"/>
    </xf>
    <xf numFmtId="0" fontId="57" fillId="20" borderId="81" xfId="1" applyFont="1" applyFill="1" applyBorder="1" applyAlignment="1">
      <alignment horizontal="center" vertical="center"/>
    </xf>
    <xf numFmtId="0" fontId="0" fillId="0" borderId="255" xfId="0" applyBorder="1"/>
    <xf numFmtId="0" fontId="0" fillId="0" borderId="256" xfId="0" applyBorder="1"/>
    <xf numFmtId="0" fontId="58" fillId="3" borderId="72" xfId="1" applyFont="1" applyFill="1" applyBorder="1" applyAlignment="1">
      <alignment horizontal="center" vertical="center"/>
    </xf>
    <xf numFmtId="0" fontId="38" fillId="0" borderId="58" xfId="1" applyFont="1" applyBorder="1" applyAlignment="1">
      <alignment horizontal="center" vertical="center"/>
    </xf>
    <xf numFmtId="0" fontId="42" fillId="21" borderId="2" xfId="1" applyFont="1" applyFill="1" applyBorder="1" applyAlignment="1">
      <alignment horizontal="center" vertical="center"/>
    </xf>
    <xf numFmtId="0" fontId="0" fillId="0" borderId="247" xfId="0" applyBorder="1"/>
    <xf numFmtId="0" fontId="106" fillId="3" borderId="242" xfId="1" applyFont="1" applyFill="1" applyBorder="1" applyAlignment="1">
      <alignment horizontal="center" vertical="center"/>
    </xf>
    <xf numFmtId="0" fontId="70" fillId="20" borderId="95" xfId="1" applyFont="1" applyFill="1" applyBorder="1" applyAlignment="1">
      <alignment horizontal="center" vertical="center" wrapText="1"/>
    </xf>
    <xf numFmtId="0" fontId="53" fillId="3" borderId="30" xfId="1" applyFont="1" applyFill="1" applyBorder="1" applyAlignment="1">
      <alignment horizontal="center" vertical="center" wrapText="1"/>
    </xf>
    <xf numFmtId="0" fontId="74" fillId="27" borderId="63" xfId="1" applyFont="1" applyFill="1" applyBorder="1" applyAlignment="1">
      <alignment horizontal="left" vertical="center" wrapText="1"/>
    </xf>
    <xf numFmtId="0" fontId="38" fillId="0" borderId="91" xfId="1" applyFont="1" applyBorder="1" applyAlignment="1">
      <alignment horizontal="center" vertical="center" wrapText="1"/>
    </xf>
    <xf numFmtId="0" fontId="0" fillId="0" borderId="253" xfId="0" applyBorder="1"/>
    <xf numFmtId="0" fontId="0" fillId="0" borderId="254" xfId="0" applyBorder="1"/>
    <xf numFmtId="0" fontId="58" fillId="34" borderId="85" xfId="1" applyFont="1" applyFill="1" applyBorder="1" applyAlignment="1">
      <alignment horizontal="center" vertical="center" wrapText="1"/>
    </xf>
    <xf numFmtId="0" fontId="42" fillId="21" borderId="92" xfId="1" applyFont="1" applyFill="1" applyBorder="1" applyAlignment="1">
      <alignment horizontal="center" vertical="center"/>
    </xf>
    <xf numFmtId="0" fontId="53" fillId="27" borderId="30" xfId="1" applyFont="1" applyFill="1" applyBorder="1" applyAlignment="1">
      <alignment horizontal="right" vertical="center" wrapText="1"/>
    </xf>
    <xf numFmtId="0" fontId="111" fillId="28" borderId="0" xfId="1" applyFont="1" applyFill="1" applyAlignment="1">
      <alignment horizontal="center" vertical="center"/>
    </xf>
    <xf numFmtId="0" fontId="42" fillId="21" borderId="93" xfId="1" applyFont="1" applyFill="1" applyBorder="1" applyAlignment="1">
      <alignment horizontal="center" vertical="center"/>
    </xf>
    <xf numFmtId="0" fontId="78" fillId="11" borderId="103" xfId="3" applyFont="1" applyFill="1" applyBorder="1" applyAlignment="1">
      <alignment horizontal="left" vertical="center"/>
    </xf>
    <xf numFmtId="0" fontId="38" fillId="0" borderId="85" xfId="1" applyFont="1" applyBorder="1" applyAlignment="1">
      <alignment horizontal="center" vertical="center" wrapText="1"/>
    </xf>
    <xf numFmtId="0" fontId="46" fillId="4" borderId="126" xfId="3" applyFont="1" applyFill="1" applyBorder="1" applyAlignment="1">
      <alignment horizontal="center" vertical="center"/>
    </xf>
    <xf numFmtId="0" fontId="58" fillId="34" borderId="86" xfId="1" applyFont="1" applyFill="1" applyBorder="1" applyAlignment="1">
      <alignment horizontal="center" vertical="center" wrapText="1"/>
    </xf>
    <xf numFmtId="0" fontId="0" fillId="0" borderId="86" xfId="0" applyBorder="1"/>
    <xf numFmtId="0" fontId="57" fillId="20" borderId="72" xfId="1" applyFont="1" applyFill="1" applyBorder="1" applyAlignment="1">
      <alignment horizontal="center" vertical="center"/>
    </xf>
    <xf numFmtId="0" fontId="38" fillId="0" borderId="86" xfId="1" applyFont="1" applyBorder="1" applyAlignment="1">
      <alignment horizontal="center" vertical="center" wrapText="1"/>
    </xf>
    <xf numFmtId="165" fontId="38" fillId="4" borderId="80" xfId="1" applyNumberFormat="1" applyFont="1" applyFill="1" applyBorder="1" applyAlignment="1">
      <alignment vertical="center" wrapText="1"/>
    </xf>
    <xf numFmtId="0" fontId="0" fillId="0" borderId="80" xfId="0" applyBorder="1"/>
    <xf numFmtId="0" fontId="38" fillId="0" borderId="87" xfId="1" applyFont="1" applyBorder="1" applyAlignment="1">
      <alignment horizontal="center" vertical="center" wrapText="1"/>
    </xf>
    <xf numFmtId="0" fontId="34" fillId="0" borderId="101" xfId="1" applyFont="1" applyBorder="1" applyAlignment="1">
      <alignment horizontal="center" vertical="center"/>
    </xf>
    <xf numFmtId="0" fontId="72" fillId="31" borderId="245" xfId="1" applyFont="1" applyFill="1" applyBorder="1" applyAlignment="1">
      <alignment horizontal="center" vertical="center"/>
    </xf>
    <xf numFmtId="0" fontId="38" fillId="0" borderId="88" xfId="1" applyFont="1" applyBorder="1" applyAlignment="1">
      <alignment horizontal="center" vertical="center" wrapText="1"/>
    </xf>
    <xf numFmtId="0" fontId="0" fillId="0" borderId="88" xfId="0" applyBorder="1"/>
    <xf numFmtId="0" fontId="0" fillId="28" borderId="0" xfId="0" applyFill="1" applyAlignment="1">
      <alignment horizontal="center"/>
    </xf>
    <xf numFmtId="0" fontId="64" fillId="30" borderId="7" xfId="0" applyFont="1" applyFill="1" applyBorder="1" applyAlignment="1">
      <alignment horizontal="center" vertical="center" wrapText="1"/>
    </xf>
    <xf numFmtId="0" fontId="64" fillId="22" borderId="271" xfId="0" applyFont="1" applyFill="1" applyBorder="1" applyAlignment="1">
      <alignment horizontal="center" vertical="center" wrapText="1"/>
    </xf>
    <xf numFmtId="0" fontId="55" fillId="21" borderId="224" xfId="0" applyFont="1" applyFill="1" applyBorder="1" applyAlignment="1">
      <alignment horizontal="center" vertical="center" wrapText="1"/>
    </xf>
    <xf numFmtId="0" fontId="46" fillId="0" borderId="257" xfId="0" applyFont="1" applyBorder="1" applyAlignment="1">
      <alignment horizontal="center" vertical="center" wrapText="1"/>
    </xf>
    <xf numFmtId="0" fontId="0" fillId="0" borderId="0" xfId="0" applyBorder="1"/>
    <xf numFmtId="167" fontId="48" fillId="0" borderId="137" xfId="0" applyNumberFormat="1" applyFont="1" applyBorder="1" applyAlignment="1">
      <alignment horizontal="center" vertical="center" wrapText="1"/>
    </xf>
    <xf numFmtId="0" fontId="0" fillId="0" borderId="41" xfId="0" applyBorder="1"/>
    <xf numFmtId="0" fontId="55" fillId="21" borderId="262" xfId="0" applyFont="1" applyFill="1" applyBorder="1" applyAlignment="1">
      <alignment horizontal="center" vertical="center" wrapText="1"/>
    </xf>
    <xf numFmtId="0" fontId="53" fillId="23" borderId="67" xfId="2" applyFont="1" applyFill="1" applyBorder="1" applyAlignment="1">
      <alignment horizontal="center" vertical="center" wrapText="1"/>
    </xf>
    <xf numFmtId="0" fontId="46" fillId="0" borderId="30" xfId="0" applyFont="1" applyBorder="1" applyAlignment="1">
      <alignment horizontal="center" vertical="center" wrapText="1"/>
    </xf>
    <xf numFmtId="0" fontId="48" fillId="0" borderId="71" xfId="0" applyFont="1" applyBorder="1" applyAlignment="1">
      <alignment horizontal="left" vertical="center" wrapText="1"/>
    </xf>
    <xf numFmtId="166" fontId="47" fillId="16" borderId="278" xfId="0" applyNumberFormat="1" applyFont="1" applyFill="1" applyBorder="1" applyAlignment="1">
      <alignment horizontal="center" vertical="center" wrapText="1"/>
    </xf>
    <xf numFmtId="0" fontId="0" fillId="0" borderId="278" xfId="0" applyBorder="1"/>
    <xf numFmtId="0" fontId="49" fillId="34" borderId="136" xfId="0" applyFont="1" applyFill="1" applyBorder="1" applyAlignment="1">
      <alignment horizontal="center" vertical="center" wrapText="1"/>
    </xf>
    <xf numFmtId="0" fontId="0" fillId="0" borderId="115" xfId="0" applyBorder="1"/>
    <xf numFmtId="167" fontId="51" fillId="16" borderId="115" xfId="0" applyNumberFormat="1" applyFont="1" applyFill="1" applyBorder="1" applyAlignment="1">
      <alignment horizontal="center" vertical="center" wrapText="1"/>
    </xf>
    <xf numFmtId="0" fontId="49" fillId="34" borderId="115" xfId="0" applyFont="1" applyFill="1" applyBorder="1" applyAlignment="1">
      <alignment horizontal="center" vertical="center" wrapText="1"/>
    </xf>
    <xf numFmtId="166" fontId="38" fillId="16" borderId="116" xfId="2" applyNumberFormat="1" applyFont="1" applyFill="1" applyBorder="1" applyAlignment="1">
      <alignment horizontal="center" vertical="center" wrapText="1"/>
    </xf>
    <xf numFmtId="0" fontId="0" fillId="0" borderId="116" xfId="0" applyBorder="1"/>
    <xf numFmtId="0" fontId="55" fillId="21" borderId="215" xfId="0" applyFont="1" applyFill="1" applyBorder="1" applyAlignment="1">
      <alignment horizontal="center" vertical="center" wrapText="1"/>
    </xf>
    <xf numFmtId="0" fontId="61" fillId="3" borderId="274" xfId="0" applyFont="1" applyFill="1" applyBorder="1" applyAlignment="1">
      <alignment horizontal="center" vertical="center" wrapText="1"/>
    </xf>
    <xf numFmtId="0" fontId="0" fillId="0" borderId="274" xfId="0" applyBorder="1"/>
    <xf numFmtId="166" fontId="47" fillId="16" borderId="172" xfId="0" applyNumberFormat="1" applyFont="1" applyFill="1" applyBorder="1" applyAlignment="1">
      <alignment horizontal="center" vertical="center" wrapText="1"/>
    </xf>
    <xf numFmtId="0" fontId="53" fillId="27" borderId="30" xfId="2" applyFont="1" applyFill="1" applyBorder="1" applyAlignment="1">
      <alignment vertical="center" wrapText="1"/>
    </xf>
    <xf numFmtId="0" fontId="46" fillId="0" borderId="30" xfId="0" applyFont="1" applyBorder="1"/>
    <xf numFmtId="0" fontId="46" fillId="0" borderId="94" xfId="0" applyFont="1" applyBorder="1" applyAlignment="1">
      <alignment horizontal="center" vertical="center" wrapText="1"/>
    </xf>
    <xf numFmtId="0" fontId="0" fillId="0" borderId="35" xfId="0" applyBorder="1"/>
    <xf numFmtId="0" fontId="53" fillId="3" borderId="41" xfId="2" applyFont="1" applyFill="1" applyBorder="1" applyAlignment="1">
      <alignment horizontal="center" vertical="center" wrapText="1"/>
    </xf>
    <xf numFmtId="0" fontId="46" fillId="0" borderId="66" xfId="0" applyFont="1" applyBorder="1" applyAlignment="1">
      <alignment horizontal="center" vertical="center" wrapText="1"/>
    </xf>
    <xf numFmtId="0" fontId="46" fillId="16" borderId="30" xfId="0" applyFont="1" applyFill="1" applyBorder="1" applyAlignment="1">
      <alignment horizontal="center" vertical="center" wrapText="1"/>
    </xf>
    <xf numFmtId="0" fontId="54" fillId="29" borderId="66" xfId="0" applyFont="1" applyFill="1" applyBorder="1" applyAlignment="1">
      <alignment horizontal="left" vertical="center" wrapText="1"/>
    </xf>
    <xf numFmtId="0" fontId="46" fillId="4" borderId="103" xfId="3" applyFont="1" applyFill="1" applyBorder="1" applyAlignment="1">
      <alignment horizontal="center" vertical="center"/>
    </xf>
    <xf numFmtId="0" fontId="64" fillId="30" borderId="276" xfId="0" applyFont="1" applyFill="1" applyBorder="1" applyAlignment="1">
      <alignment horizontal="center" vertical="center" wrapText="1"/>
    </xf>
    <xf numFmtId="0" fontId="0" fillId="0" borderId="36" xfId="0" applyBorder="1"/>
    <xf numFmtId="0" fontId="61" fillId="3" borderId="273" xfId="0" applyFont="1" applyFill="1" applyBorder="1" applyAlignment="1">
      <alignment horizontal="center" vertical="center" wrapText="1"/>
    </xf>
    <xf numFmtId="0" fontId="66" fillId="3" borderId="66" xfId="0" applyFont="1" applyFill="1" applyBorder="1" applyAlignment="1">
      <alignment horizontal="center" vertical="center" wrapText="1"/>
    </xf>
    <xf numFmtId="167" fontId="66" fillId="3" borderId="30" xfId="0" applyNumberFormat="1" applyFont="1" applyFill="1" applyBorder="1" applyAlignment="1">
      <alignment horizontal="right" vertical="center" wrapText="1"/>
    </xf>
    <xf numFmtId="0" fontId="65" fillId="0" borderId="30" xfId="0" applyFont="1" applyBorder="1"/>
    <xf numFmtId="0" fontId="66" fillId="3" borderId="0" xfId="0" applyFont="1" applyFill="1" applyAlignment="1">
      <alignment horizontal="center" vertical="center" wrapText="1"/>
    </xf>
    <xf numFmtId="167" fontId="66" fillId="3" borderId="94" xfId="0" applyNumberFormat="1" applyFont="1" applyFill="1" applyBorder="1" applyAlignment="1">
      <alignment horizontal="right" vertical="center" wrapText="1"/>
    </xf>
    <xf numFmtId="0" fontId="46" fillId="0" borderId="60" xfId="0" applyFont="1" applyBorder="1" applyAlignment="1">
      <alignment horizontal="center" vertical="center" wrapText="1"/>
    </xf>
    <xf numFmtId="0" fontId="67" fillId="20" borderId="258" xfId="0" applyFont="1" applyFill="1" applyBorder="1" applyAlignment="1">
      <alignment horizontal="center" vertical="center" wrapText="1"/>
    </xf>
    <xf numFmtId="0" fontId="67" fillId="20" borderId="257" xfId="0" applyFont="1" applyFill="1" applyBorder="1" applyAlignment="1">
      <alignment horizontal="center" vertical="center" wrapText="1"/>
    </xf>
    <xf numFmtId="0" fontId="46" fillId="0" borderId="259" xfId="0" applyFont="1" applyBorder="1" applyAlignment="1">
      <alignment horizontal="center" vertical="center" wrapText="1"/>
    </xf>
    <xf numFmtId="0" fontId="0" fillId="0" borderId="65" xfId="0" applyBorder="1"/>
    <xf numFmtId="0" fontId="32" fillId="20" borderId="95" xfId="0" applyFont="1" applyFill="1" applyBorder="1" applyAlignment="1">
      <alignment horizontal="center" vertical="center" wrapText="1"/>
    </xf>
    <xf numFmtId="0" fontId="52" fillId="0" borderId="94" xfId="0" applyFont="1" applyBorder="1" applyAlignment="1">
      <alignment horizontal="center" vertical="center" wrapText="1"/>
    </xf>
    <xf numFmtId="0" fontId="67" fillId="20" borderId="120" xfId="0" applyFont="1" applyFill="1" applyBorder="1" applyAlignment="1">
      <alignment horizontal="center" vertical="center" wrapText="1"/>
    </xf>
    <xf numFmtId="167" fontId="51" fillId="16" borderId="111" xfId="0" applyNumberFormat="1" applyFont="1" applyFill="1" applyBorder="1" applyAlignment="1">
      <alignment horizontal="center" vertical="center" wrapText="1"/>
    </xf>
    <xf numFmtId="167" fontId="53" fillId="23" borderId="67" xfId="2" applyNumberFormat="1" applyFont="1" applyFill="1" applyBorder="1" applyAlignment="1">
      <alignment horizontal="center" vertical="center" wrapText="1"/>
    </xf>
    <xf numFmtId="0" fontId="53" fillId="3" borderId="41" xfId="2" applyFont="1" applyFill="1" applyBorder="1" applyAlignment="1">
      <alignment vertical="center" wrapText="1"/>
    </xf>
    <xf numFmtId="0" fontId="64" fillId="22" borderId="279" xfId="0" applyFont="1" applyFill="1" applyBorder="1" applyAlignment="1">
      <alignment horizontal="center" vertical="center" wrapText="1"/>
    </xf>
    <xf numFmtId="0" fontId="0" fillId="0" borderId="280" xfId="0" applyBorder="1"/>
    <xf numFmtId="0" fontId="64" fillId="22" borderId="280" xfId="0" applyFont="1" applyFill="1" applyBorder="1" applyAlignment="1">
      <alignment horizontal="center" vertical="center" wrapText="1"/>
    </xf>
    <xf numFmtId="0" fontId="64" fillId="30" borderId="118" xfId="0" applyFont="1" applyFill="1" applyBorder="1" applyAlignment="1">
      <alignment horizontal="center" vertical="center" wrapText="1"/>
    </xf>
    <xf numFmtId="0" fontId="0" fillId="0" borderId="260" xfId="0" applyBorder="1"/>
    <xf numFmtId="0" fontId="0" fillId="0" borderId="110" xfId="0" applyBorder="1"/>
    <xf numFmtId="0" fontId="0" fillId="0" borderId="32" xfId="0" applyBorder="1"/>
    <xf numFmtId="0" fontId="0" fillId="0" borderId="261" xfId="0" applyBorder="1"/>
    <xf numFmtId="0" fontId="52" fillId="0" borderId="95" xfId="0" applyFont="1" applyBorder="1" applyAlignment="1">
      <alignment horizontal="center" vertical="center" wrapText="1"/>
    </xf>
    <xf numFmtId="0" fontId="61" fillId="3" borderId="275" xfId="0" applyFont="1" applyFill="1" applyBorder="1" applyAlignment="1">
      <alignment horizontal="center" vertical="center" wrapText="1"/>
    </xf>
    <xf numFmtId="0" fontId="0" fillId="0" borderId="275" xfId="0" applyBorder="1"/>
    <xf numFmtId="0" fontId="57" fillId="25" borderId="215" xfId="1" applyFont="1" applyFill="1" applyBorder="1" applyAlignment="1">
      <alignment horizontal="center" vertical="center"/>
    </xf>
    <xf numFmtId="0" fontId="54" fillId="29" borderId="63" xfId="0" applyFont="1" applyFill="1" applyBorder="1" applyAlignment="1">
      <alignment horizontal="left" vertical="center" wrapText="1"/>
    </xf>
    <xf numFmtId="0" fontId="64" fillId="22" borderId="272" xfId="0" applyFont="1" applyFill="1" applyBorder="1" applyAlignment="1">
      <alignment horizontal="center" vertical="center" wrapText="1"/>
    </xf>
    <xf numFmtId="0" fontId="46" fillId="0" borderId="95" xfId="0" applyFont="1" applyBorder="1" applyAlignment="1">
      <alignment horizontal="center" vertical="center" wrapText="1"/>
    </xf>
    <xf numFmtId="0" fontId="46" fillId="0" borderId="0" xfId="0" applyFont="1" applyAlignment="1">
      <alignment horizontal="center" vertical="center" wrapText="1"/>
    </xf>
    <xf numFmtId="0" fontId="49" fillId="3" borderId="279" xfId="0" applyFont="1" applyFill="1" applyBorder="1" applyAlignment="1">
      <alignment horizontal="center" vertical="center" wrapText="1"/>
    </xf>
    <xf numFmtId="0" fontId="49" fillId="3" borderId="280" xfId="0" applyFont="1" applyFill="1" applyBorder="1" applyAlignment="1">
      <alignment horizontal="center" vertical="center" wrapText="1"/>
    </xf>
    <xf numFmtId="0" fontId="49" fillId="3" borderId="272" xfId="0" applyFont="1" applyFill="1" applyBorder="1" applyAlignment="1">
      <alignment horizontal="center" vertical="center" wrapText="1"/>
    </xf>
    <xf numFmtId="166" fontId="47" fillId="16" borderId="277" xfId="0" applyNumberFormat="1" applyFont="1" applyFill="1" applyBorder="1" applyAlignment="1">
      <alignment horizontal="center" vertical="center" wrapText="1"/>
    </xf>
    <xf numFmtId="0" fontId="28" fillId="20" borderId="224" xfId="2" applyFont="1" applyFill="1" applyBorder="1" applyAlignment="1">
      <alignment horizontal="center" vertical="center" wrapText="1"/>
    </xf>
    <xf numFmtId="0" fontId="0" fillId="0" borderId="0" xfId="2" applyFont="1"/>
    <xf numFmtId="0" fontId="53" fillId="23" borderId="41" xfId="2" applyFont="1" applyFill="1" applyBorder="1" applyAlignment="1">
      <alignment horizontal="center" vertical="center" wrapText="1"/>
    </xf>
    <xf numFmtId="0" fontId="5" fillId="0" borderId="30" xfId="2" applyFont="1" applyBorder="1" applyAlignment="1">
      <alignment horizontal="center" vertical="center" wrapText="1"/>
    </xf>
    <xf numFmtId="0" fontId="35" fillId="0" borderId="120" xfId="2" applyFont="1" applyBorder="1" applyAlignment="1">
      <alignment horizontal="left" vertical="center" wrapText="1"/>
    </xf>
    <xf numFmtId="166" fontId="56" fillId="16" borderId="94" xfId="2" applyNumberFormat="1" applyFont="1" applyFill="1" applyBorder="1" applyAlignment="1">
      <alignment horizontal="center" vertical="center" wrapText="1"/>
    </xf>
    <xf numFmtId="166" fontId="40" fillId="3" borderId="119" xfId="2" applyNumberFormat="1" applyFont="1" applyFill="1" applyBorder="1" applyAlignment="1">
      <alignment horizontal="center" vertical="center" wrapText="1"/>
    </xf>
    <xf numFmtId="0" fontId="0" fillId="0" borderId="43" xfId="0" applyBorder="1"/>
    <xf numFmtId="0" fontId="0" fillId="0" borderId="119" xfId="0" applyBorder="1"/>
    <xf numFmtId="0" fontId="5" fillId="0" borderId="66" xfId="2" applyFont="1" applyBorder="1" applyAlignment="1">
      <alignment horizontal="center" vertical="center" wrapText="1"/>
    </xf>
    <xf numFmtId="167" fontId="5" fillId="0" borderId="67" xfId="2" applyNumberFormat="1" applyFont="1" applyBorder="1" applyAlignment="1">
      <alignment vertical="center" wrapText="1"/>
    </xf>
    <xf numFmtId="0" fontId="28" fillId="20" borderId="95" xfId="2" applyFont="1" applyFill="1" applyBorder="1" applyAlignment="1">
      <alignment horizontal="center" vertical="center" wrapText="1"/>
    </xf>
    <xf numFmtId="0" fontId="41" fillId="21" borderId="224" xfId="2" applyFont="1" applyFill="1" applyBorder="1" applyAlignment="1">
      <alignment horizontal="center" vertical="center" wrapText="1"/>
    </xf>
    <xf numFmtId="0" fontId="32" fillId="50" borderId="33" xfId="2" applyFont="1" applyFill="1" applyBorder="1" applyAlignment="1">
      <alignment horizontal="center" vertical="center" wrapText="1"/>
    </xf>
    <xf numFmtId="0" fontId="5" fillId="0" borderId="224" xfId="2" applyFont="1" applyBorder="1" applyAlignment="1">
      <alignment horizontal="center" vertical="center" wrapText="1"/>
    </xf>
    <xf numFmtId="0" fontId="60" fillId="22" borderId="111" xfId="2" applyFont="1" applyFill="1" applyBorder="1" applyAlignment="1">
      <alignment horizontal="center" vertical="center" wrapText="1"/>
    </xf>
    <xf numFmtId="0" fontId="0" fillId="0" borderId="0" xfId="2" applyFont="1" applyBorder="1"/>
    <xf numFmtId="167" fontId="35" fillId="0" borderId="94" xfId="2" applyNumberFormat="1" applyFont="1" applyBorder="1" applyAlignment="1">
      <alignment horizontal="center" vertical="center" wrapText="1"/>
    </xf>
    <xf numFmtId="0" fontId="53" fillId="30" borderId="32" xfId="2" applyFont="1" applyFill="1" applyBorder="1" applyAlignment="1">
      <alignment horizontal="center" vertical="center" wrapText="1"/>
    </xf>
    <xf numFmtId="0" fontId="53" fillId="27" borderId="40" xfId="2" applyFont="1" applyFill="1" applyBorder="1" applyAlignment="1">
      <alignment horizontal="left" vertical="center" wrapText="1"/>
    </xf>
    <xf numFmtId="0" fontId="58" fillId="3" borderId="1" xfId="2" applyFont="1" applyFill="1" applyBorder="1" applyAlignment="1">
      <alignment horizontal="center" vertical="center" wrapText="1"/>
    </xf>
    <xf numFmtId="0" fontId="37" fillId="0" borderId="30" xfId="2" applyFont="1" applyBorder="1" applyAlignment="1">
      <alignment horizontal="center" vertical="center" wrapText="1"/>
    </xf>
    <xf numFmtId="0" fontId="5" fillId="0" borderId="94" xfId="2" applyFont="1" applyBorder="1" applyAlignment="1">
      <alignment horizontal="center" vertical="center" wrapText="1"/>
    </xf>
    <xf numFmtId="0" fontId="46" fillId="4" borderId="105" xfId="3" applyFont="1" applyFill="1" applyBorder="1" applyAlignment="1">
      <alignment horizontal="center" vertical="center"/>
    </xf>
    <xf numFmtId="0" fontId="0" fillId="0" borderId="105" xfId="0" applyBorder="1"/>
    <xf numFmtId="0" fontId="46" fillId="4" borderId="109" xfId="3" applyFont="1" applyFill="1" applyBorder="1" applyAlignment="1">
      <alignment horizontal="center" vertical="center"/>
    </xf>
    <xf numFmtId="167" fontId="58" fillId="3" borderId="94" xfId="2" applyNumberFormat="1" applyFont="1" applyFill="1" applyBorder="1" applyAlignment="1">
      <alignment horizontal="center" vertical="center" wrapText="1"/>
    </xf>
    <xf numFmtId="0" fontId="58" fillId="3" borderId="73" xfId="2" applyFont="1" applyFill="1" applyBorder="1" applyAlignment="1">
      <alignment horizontal="center" vertical="center" wrapText="1"/>
    </xf>
    <xf numFmtId="166" fontId="40" fillId="3" borderId="43" xfId="2" applyNumberFormat="1" applyFont="1" applyFill="1" applyBorder="1" applyAlignment="1">
      <alignment horizontal="center" vertical="center" wrapText="1"/>
    </xf>
    <xf numFmtId="0" fontId="53" fillId="30" borderId="94" xfId="2" applyFont="1" applyFill="1" applyBorder="1" applyAlignment="1">
      <alignment horizontal="center" vertical="center" wrapText="1"/>
    </xf>
    <xf numFmtId="0" fontId="0" fillId="0" borderId="271" xfId="2" applyFont="1" applyBorder="1"/>
    <xf numFmtId="0" fontId="32" fillId="20" borderId="0" xfId="2" applyFont="1" applyFill="1" applyAlignment="1">
      <alignment horizontal="center" vertical="center" wrapText="1"/>
    </xf>
    <xf numFmtId="0" fontId="53" fillId="15" borderId="66" xfId="2" applyFont="1" applyFill="1" applyBorder="1" applyAlignment="1">
      <alignment horizontal="center" vertical="center" wrapText="1"/>
    </xf>
    <xf numFmtId="0" fontId="53" fillId="58" borderId="94" xfId="2" applyFont="1" applyFill="1" applyBorder="1" applyAlignment="1">
      <alignment horizontal="center" vertical="center" wrapText="1"/>
    </xf>
    <xf numFmtId="0" fontId="93" fillId="14" borderId="128" xfId="3" applyFont="1" applyFill="1" applyBorder="1" applyAlignment="1">
      <alignment horizontal="center" vertical="center"/>
    </xf>
    <xf numFmtId="166" fontId="56" fillId="16" borderId="0" xfId="2" applyNumberFormat="1" applyFont="1" applyFill="1" applyAlignment="1">
      <alignment horizontal="center" vertical="center" wrapText="1"/>
    </xf>
    <xf numFmtId="0" fontId="53" fillId="30" borderId="110" xfId="2" applyFont="1" applyFill="1" applyBorder="1" applyAlignment="1">
      <alignment horizontal="center" vertical="center" wrapText="1"/>
    </xf>
    <xf numFmtId="167" fontId="53" fillId="23" borderId="41" xfId="2" applyNumberFormat="1" applyFont="1" applyFill="1" applyBorder="1" applyAlignment="1">
      <alignment horizontal="center" vertical="center" wrapText="1"/>
    </xf>
    <xf numFmtId="0" fontId="46" fillId="4" borderId="104" xfId="3" applyFont="1" applyFill="1" applyBorder="1" applyAlignment="1">
      <alignment horizontal="center" vertical="center"/>
    </xf>
    <xf numFmtId="0" fontId="93" fillId="14" borderId="23" xfId="3" applyFont="1" applyFill="1" applyBorder="1" applyAlignment="1">
      <alignment horizontal="center" vertical="center"/>
    </xf>
    <xf numFmtId="0" fontId="28" fillId="20" borderId="43" xfId="2" applyFont="1" applyFill="1" applyBorder="1" applyAlignment="1">
      <alignment horizontal="left" vertical="center" wrapText="1"/>
    </xf>
    <xf numFmtId="0" fontId="58" fillId="3" borderId="94" xfId="2" applyFont="1" applyFill="1" applyBorder="1" applyAlignment="1">
      <alignment horizontal="center" vertical="center" wrapText="1"/>
    </xf>
    <xf numFmtId="0" fontId="60" fillId="22" borderId="33" xfId="2" applyFont="1" applyFill="1" applyBorder="1" applyAlignment="1">
      <alignment horizontal="center" vertical="center" wrapText="1"/>
    </xf>
    <xf numFmtId="0" fontId="40" fillId="3" borderId="66" xfId="2" applyFont="1" applyFill="1" applyBorder="1" applyAlignment="1">
      <alignment horizontal="center" vertical="center" wrapText="1"/>
    </xf>
    <xf numFmtId="0" fontId="40" fillId="3" borderId="30" xfId="2" applyFont="1" applyFill="1" applyBorder="1" applyAlignment="1">
      <alignment horizontal="center" vertical="center" wrapText="1"/>
    </xf>
    <xf numFmtId="0" fontId="40" fillId="3" borderId="94" xfId="2" applyFont="1" applyFill="1" applyBorder="1" applyAlignment="1">
      <alignment horizontal="center" vertical="center" wrapText="1"/>
    </xf>
    <xf numFmtId="166" fontId="56" fillId="16" borderId="95" xfId="2" applyNumberFormat="1" applyFont="1" applyFill="1" applyBorder="1" applyAlignment="1">
      <alignment horizontal="center" vertical="center" wrapText="1"/>
    </xf>
    <xf numFmtId="0" fontId="60" fillId="15" borderId="95" xfId="2" applyFont="1" applyFill="1" applyBorder="1" applyAlignment="1">
      <alignment horizontal="center" vertical="center" wrapText="1"/>
    </xf>
    <xf numFmtId="167" fontId="34" fillId="16" borderId="0" xfId="2" applyNumberFormat="1" applyFont="1" applyFill="1" applyAlignment="1">
      <alignment horizontal="center" vertical="center" wrapText="1"/>
    </xf>
    <xf numFmtId="0" fontId="60" fillId="15" borderId="0" xfId="2" applyFont="1" applyFill="1" applyAlignment="1">
      <alignment horizontal="center" vertical="center" wrapText="1"/>
    </xf>
    <xf numFmtId="166" fontId="34" fillId="16" borderId="94" xfId="2" applyNumberFormat="1" applyFont="1" applyFill="1" applyBorder="1" applyAlignment="1">
      <alignment horizontal="center" vertical="center" wrapText="1"/>
    </xf>
    <xf numFmtId="0" fontId="28" fillId="20" borderId="127" xfId="2" applyFont="1" applyFill="1" applyBorder="1" applyAlignment="1">
      <alignment horizontal="left" vertical="center" wrapText="1"/>
    </xf>
    <xf numFmtId="166" fontId="48" fillId="16" borderId="31" xfId="0" applyNumberFormat="1" applyFont="1" applyFill="1" applyBorder="1" applyAlignment="1"/>
    <xf numFmtId="0" fontId="48" fillId="0" borderId="31" xfId="0" applyFont="1" applyBorder="1" applyAlignment="1"/>
    <xf numFmtId="166" fontId="44" fillId="18" borderId="141" xfId="0" applyNumberFormat="1" applyFont="1" applyFill="1" applyBorder="1" applyAlignment="1"/>
    <xf numFmtId="167" fontId="48" fillId="0" borderId="42" xfId="0" applyNumberFormat="1" applyFont="1" applyBorder="1" applyAlignment="1">
      <alignment vertical="center" wrapText="1"/>
    </xf>
    <xf numFmtId="167" fontId="48" fillId="0" borderId="0" xfId="0" applyNumberFormat="1" applyFont="1" applyBorder="1" applyAlignment="1">
      <alignment vertical="center" wrapText="1"/>
    </xf>
    <xf numFmtId="167" fontId="48" fillId="0" borderId="42" xfId="0" applyNumberFormat="1" applyFont="1" applyBorder="1" applyAlignment="1">
      <alignment horizontal="center" vertical="center" wrapText="1"/>
    </xf>
    <xf numFmtId="167" fontId="48" fillId="0" borderId="0" xfId="0" applyNumberFormat="1" applyFont="1" applyBorder="1" applyAlignment="1">
      <alignment horizontal="center" vertical="center" wrapText="1"/>
    </xf>
    <xf numFmtId="0" fontId="48" fillId="0" borderId="66" xfId="0" applyFont="1" applyBorder="1" applyAlignment="1">
      <alignment vertical="center" wrapText="1"/>
    </xf>
    <xf numFmtId="0" fontId="48" fillId="0" borderId="30" xfId="0" applyFont="1" applyBorder="1" applyAlignment="1">
      <alignment vertical="center" wrapText="1"/>
    </xf>
    <xf numFmtId="0" fontId="48" fillId="0" borderId="41" xfId="0" applyFont="1" applyBorder="1" applyAlignment="1">
      <alignment vertical="center" wrapText="1"/>
    </xf>
    <xf numFmtId="166" fontId="49" fillId="3" borderId="31" xfId="0" applyNumberFormat="1" applyFont="1" applyFill="1" applyBorder="1" applyAlignment="1"/>
    <xf numFmtId="166" fontId="59" fillId="19" borderId="141" xfId="0" applyNumberFormat="1" applyFont="1" applyFill="1" applyBorder="1" applyAlignment="1"/>
    <xf numFmtId="0" fontId="48" fillId="17" borderId="31" xfId="0" applyFont="1" applyFill="1" applyBorder="1" applyAlignment="1"/>
    <xf numFmtId="167" fontId="48" fillId="0" borderId="38" xfId="0" applyNumberFormat="1" applyFont="1" applyBorder="1" applyAlignment="1">
      <alignment vertical="center" wrapText="1"/>
    </xf>
    <xf numFmtId="167" fontId="48" fillId="0" borderId="33" xfId="0" applyNumberFormat="1" applyFont="1" applyBorder="1" applyAlignment="1">
      <alignment vertical="center" wrapText="1"/>
    </xf>
    <xf numFmtId="167" fontId="49" fillId="3" borderId="305" xfId="0" applyNumberFormat="1" applyFont="1" applyFill="1" applyBorder="1" applyAlignment="1">
      <alignment vertical="center" wrapText="1"/>
    </xf>
    <xf numFmtId="167" fontId="49" fillId="3" borderId="35" xfId="0" applyNumberFormat="1" applyFont="1" applyFill="1" applyBorder="1" applyAlignment="1">
      <alignment vertical="center" wrapText="1"/>
    </xf>
    <xf numFmtId="167" fontId="49" fillId="3" borderId="37" xfId="0" applyNumberFormat="1" applyFont="1" applyFill="1" applyBorder="1" applyAlignment="1">
      <alignment vertical="center" wrapText="1"/>
    </xf>
    <xf numFmtId="0" fontId="48" fillId="0" borderId="66" xfId="0" applyFont="1" applyBorder="1" applyAlignment="1">
      <alignment horizontal="left" vertical="center" wrapText="1"/>
    </xf>
    <xf numFmtId="0" fontId="48" fillId="0" borderId="30" xfId="0" applyFont="1" applyBorder="1" applyAlignment="1">
      <alignment horizontal="left" vertical="center" wrapText="1"/>
    </xf>
    <xf numFmtId="0" fontId="48" fillId="0" borderId="41" xfId="0" applyFont="1" applyBorder="1" applyAlignment="1">
      <alignment horizontal="left" vertical="center" wrapText="1"/>
    </xf>
    <xf numFmtId="0" fontId="49" fillId="3" borderId="66" xfId="0" applyFont="1" applyFill="1" applyBorder="1" applyAlignment="1">
      <alignment horizontal="center" vertical="center" wrapText="1"/>
    </xf>
    <xf numFmtId="0" fontId="49" fillId="3" borderId="30" xfId="0" applyFont="1" applyFill="1" applyBorder="1" applyAlignment="1">
      <alignment horizontal="center" vertical="center" wrapText="1"/>
    </xf>
    <xf numFmtId="0" fontId="49" fillId="3" borderId="41" xfId="0" applyFont="1" applyFill="1" applyBorder="1" applyAlignment="1">
      <alignment horizontal="center" vertical="center" wrapText="1"/>
    </xf>
    <xf numFmtId="0" fontId="35" fillId="0" borderId="66" xfId="2" applyFont="1" applyBorder="1" applyAlignment="1">
      <alignment horizontal="left" vertical="center" wrapText="1"/>
    </xf>
    <xf numFmtId="0" fontId="35" fillId="0" borderId="30" xfId="2" applyFont="1" applyBorder="1" applyAlignment="1">
      <alignment horizontal="left" vertical="center" wrapText="1"/>
    </xf>
    <xf numFmtId="0" fontId="39" fillId="3" borderId="307" xfId="2" applyFont="1" applyFill="1" applyBorder="1" applyAlignment="1">
      <alignment horizontal="center" vertical="center" wrapText="1"/>
    </xf>
    <xf numFmtId="0" fontId="39" fillId="3" borderId="306" xfId="2" applyFont="1" applyFill="1" applyBorder="1" applyAlignment="1">
      <alignment horizontal="center" vertical="center" wrapText="1"/>
    </xf>
    <xf numFmtId="166" fontId="35" fillId="17" borderId="0" xfId="2" applyNumberFormat="1" applyFont="1" applyFill="1" applyBorder="1" applyAlignment="1">
      <alignment horizontal="center" vertical="center"/>
    </xf>
    <xf numFmtId="0" fontId="0" fillId="0" borderId="306" xfId="0" applyBorder="1"/>
    <xf numFmtId="0" fontId="35" fillId="0" borderId="122" xfId="2" applyFont="1" applyBorder="1" applyAlignment="1">
      <alignment horizontal="left" vertical="center" wrapText="1"/>
    </xf>
    <xf numFmtId="0" fontId="35" fillId="0" borderId="35" xfId="2" applyFont="1" applyBorder="1" applyAlignment="1">
      <alignment horizontal="left" vertical="center" wrapText="1"/>
    </xf>
    <xf numFmtId="0" fontId="35" fillId="0" borderId="33" xfId="2" applyFont="1" applyBorder="1" applyAlignment="1">
      <alignment horizontal="left" vertical="center" wrapText="1"/>
    </xf>
    <xf numFmtId="167" fontId="58" fillId="3" borderId="0" xfId="2" applyNumberFormat="1" applyFont="1" applyFill="1" applyBorder="1" applyAlignment="1">
      <alignment horizontal="center" vertical="center" wrapText="1"/>
    </xf>
    <xf numFmtId="167" fontId="35" fillId="0" borderId="0" xfId="2" applyNumberFormat="1" applyFont="1" applyBorder="1" applyAlignment="1">
      <alignment horizontal="center" vertical="center" wrapText="1"/>
    </xf>
    <xf numFmtId="0" fontId="53" fillId="30" borderId="120" xfId="2" applyFont="1" applyFill="1" applyBorder="1" applyAlignment="1">
      <alignment horizontal="center" vertical="center" wrapText="1"/>
    </xf>
    <xf numFmtId="0" fontId="0" fillId="0" borderId="33" xfId="2" applyFont="1" applyBorder="1"/>
    <xf numFmtId="0" fontId="53" fillId="30" borderId="33" xfId="2" applyFont="1" applyFill="1" applyBorder="1" applyAlignment="1">
      <alignment horizontal="center" vertical="center" wrapText="1"/>
    </xf>
    <xf numFmtId="0" fontId="53" fillId="30" borderId="111" xfId="2" applyFont="1" applyFill="1" applyBorder="1" applyAlignment="1">
      <alignment horizontal="center" vertical="center" wrapText="1"/>
    </xf>
    <xf numFmtId="0" fontId="5" fillId="0" borderId="309" xfId="2" applyFont="1" applyBorder="1" applyAlignment="1">
      <alignment vertical="center" wrapText="1"/>
    </xf>
    <xf numFmtId="0" fontId="5" fillId="0" borderId="310" xfId="2" applyFont="1" applyBorder="1" applyAlignment="1">
      <alignment vertical="center" wrapText="1"/>
    </xf>
    <xf numFmtId="0" fontId="5" fillId="0" borderId="66" xfId="2" applyFont="1" applyBorder="1" applyAlignment="1">
      <alignment vertical="center" wrapText="1"/>
    </xf>
    <xf numFmtId="0" fontId="5" fillId="0" borderId="30" xfId="2" applyFont="1" applyBorder="1" applyAlignment="1">
      <alignment vertical="center" wrapText="1"/>
    </xf>
    <xf numFmtId="0" fontId="0" fillId="0" borderId="279" xfId="0" applyBorder="1" applyAlignment="1"/>
    <xf numFmtId="0" fontId="0" fillId="0" borderId="280" xfId="0" applyBorder="1" applyAlignment="1"/>
    <xf numFmtId="0" fontId="5" fillId="16" borderId="30" xfId="2" applyFont="1" applyFill="1" applyBorder="1" applyAlignment="1">
      <alignment vertical="center" wrapText="1"/>
    </xf>
    <xf numFmtId="0" fontId="5" fillId="17" borderId="30" xfId="2" applyFont="1" applyFill="1" applyBorder="1" applyAlignment="1">
      <alignment horizontal="center" vertical="center" wrapText="1"/>
    </xf>
    <xf numFmtId="0" fontId="5" fillId="17" borderId="30" xfId="2" applyFont="1" applyFill="1" applyBorder="1" applyAlignment="1">
      <alignment vertical="center" wrapText="1"/>
    </xf>
    <xf numFmtId="0" fontId="0" fillId="0" borderId="280" xfId="2" applyFont="1" applyBorder="1" applyAlignment="1"/>
    <xf numFmtId="0" fontId="0" fillId="0" borderId="308" xfId="2" applyFont="1" applyBorder="1" applyAlignment="1"/>
    <xf numFmtId="0" fontId="5" fillId="0" borderId="311" xfId="2" applyFont="1" applyBorder="1" applyAlignment="1">
      <alignment vertical="center" wrapText="1"/>
    </xf>
    <xf numFmtId="0" fontId="5" fillId="0" borderId="67" xfId="2" applyFont="1" applyBorder="1" applyAlignment="1">
      <alignment vertical="center" wrapText="1"/>
    </xf>
    <xf numFmtId="0" fontId="46" fillId="0" borderId="31" xfId="0" applyFont="1" applyBorder="1" applyAlignment="1">
      <alignment vertical="center" wrapText="1"/>
    </xf>
    <xf numFmtId="0" fontId="46" fillId="0" borderId="31" xfId="0" applyFont="1" applyBorder="1" applyAlignment="1"/>
    <xf numFmtId="0" fontId="46" fillId="0" borderId="137" xfId="0" applyFont="1" applyBorder="1" applyAlignment="1">
      <alignment vertical="center" wrapText="1"/>
    </xf>
    <xf numFmtId="0" fontId="46" fillId="0" borderId="137" xfId="0" applyFont="1" applyBorder="1" applyAlignment="1"/>
    <xf numFmtId="0" fontId="64" fillId="22" borderId="280" xfId="0" applyFont="1" applyFill="1" applyBorder="1" applyAlignment="1">
      <alignment vertical="center" wrapText="1"/>
    </xf>
    <xf numFmtId="0" fontId="65" fillId="0" borderId="280" xfId="0" applyFont="1" applyBorder="1" applyAlignment="1"/>
    <xf numFmtId="0" fontId="46" fillId="0" borderId="309" xfId="0" applyFont="1" applyBorder="1" applyAlignment="1">
      <alignment vertical="center" wrapText="1"/>
    </xf>
    <xf numFmtId="0" fontId="46" fillId="0" borderId="310" xfId="0" applyFont="1" applyBorder="1" applyAlignment="1">
      <alignment vertical="center" wrapText="1"/>
    </xf>
    <xf numFmtId="0" fontId="46" fillId="0" borderId="312" xfId="0" applyFont="1" applyBorder="1" applyAlignment="1">
      <alignment vertical="center" wrapText="1"/>
    </xf>
    <xf numFmtId="0" fontId="46" fillId="0" borderId="66" xfId="0" applyFont="1" applyBorder="1" applyAlignment="1">
      <alignment vertical="center" wrapText="1"/>
    </xf>
    <xf numFmtId="0" fontId="46" fillId="0" borderId="30" xfId="0" applyFont="1" applyBorder="1" applyAlignment="1">
      <alignment vertical="center" wrapText="1"/>
    </xf>
    <xf numFmtId="0" fontId="46" fillId="0" borderId="41" xfId="0" applyFont="1" applyBorder="1" applyAlignment="1">
      <alignment vertical="center" wrapText="1"/>
    </xf>
    <xf numFmtId="167" fontId="46" fillId="0" borderId="313" xfId="0" applyNumberFormat="1" applyFont="1" applyBorder="1" applyAlignment="1">
      <alignment vertical="center" wrapText="1"/>
    </xf>
    <xf numFmtId="167" fontId="46" fillId="0" borderId="312" xfId="0" applyNumberFormat="1" applyFont="1" applyBorder="1" applyAlignment="1">
      <alignment vertical="center" wrapText="1"/>
    </xf>
    <xf numFmtId="167" fontId="46" fillId="0" borderId="40" xfId="0" applyNumberFormat="1" applyFont="1" applyBorder="1" applyAlignment="1">
      <alignment vertical="center" wrapText="1"/>
    </xf>
    <xf numFmtId="167" fontId="46" fillId="0" borderId="41" xfId="0" applyNumberFormat="1" applyFont="1" applyBorder="1" applyAlignment="1">
      <alignment vertical="center" wrapText="1"/>
    </xf>
    <xf numFmtId="0" fontId="46" fillId="0" borderId="313" xfId="0" applyFont="1" applyBorder="1" applyAlignment="1">
      <alignment vertical="center" wrapText="1"/>
    </xf>
    <xf numFmtId="0" fontId="46" fillId="0" borderId="40" xfId="0" applyFont="1" applyBorder="1" applyAlignment="1">
      <alignment vertical="center" wrapText="1"/>
    </xf>
    <xf numFmtId="0" fontId="46" fillId="0" borderId="313" xfId="0" applyFont="1" applyBorder="1" applyAlignment="1">
      <alignment horizontal="center" vertical="center" wrapText="1"/>
    </xf>
    <xf numFmtId="0" fontId="46" fillId="0" borderId="312" xfId="0" applyFont="1" applyBorder="1" applyAlignment="1">
      <alignment horizontal="center" vertical="center" wrapText="1"/>
    </xf>
    <xf numFmtId="0" fontId="46" fillId="0" borderId="40" xfId="0" applyFont="1" applyBorder="1" applyAlignment="1">
      <alignment horizontal="center" vertical="center" wrapText="1"/>
    </xf>
    <xf numFmtId="0" fontId="46" fillId="0" borderId="41" xfId="0" applyFont="1" applyBorder="1" applyAlignment="1">
      <alignment horizontal="center" vertical="center" wrapText="1"/>
    </xf>
    <xf numFmtId="0" fontId="46" fillId="0" borderId="305" xfId="0" applyFont="1" applyBorder="1" applyAlignment="1">
      <alignment horizontal="center" vertical="center" wrapText="1"/>
    </xf>
    <xf numFmtId="0" fontId="46" fillId="0" borderId="37" xfId="0" applyFont="1" applyBorder="1" applyAlignment="1">
      <alignment horizontal="center" vertical="center" wrapText="1"/>
    </xf>
    <xf numFmtId="167" fontId="46" fillId="0" borderId="313" xfId="0" applyNumberFormat="1" applyFont="1" applyBorder="1" applyAlignment="1">
      <alignment horizontal="center" vertical="center" wrapText="1"/>
    </xf>
    <xf numFmtId="167" fontId="46" fillId="0" borderId="312" xfId="0" applyNumberFormat="1" applyFont="1" applyBorder="1" applyAlignment="1">
      <alignment horizontal="center" vertical="center" wrapText="1"/>
    </xf>
    <xf numFmtId="167" fontId="46" fillId="0" borderId="40" xfId="0" applyNumberFormat="1" applyFont="1" applyBorder="1" applyAlignment="1">
      <alignment horizontal="center" vertical="center" wrapText="1"/>
    </xf>
    <xf numFmtId="167" fontId="46" fillId="0" borderId="41" xfId="0" applyNumberFormat="1" applyFont="1" applyBorder="1" applyAlignment="1">
      <alignment horizontal="center" vertical="center" wrapText="1"/>
    </xf>
    <xf numFmtId="167" fontId="46" fillId="0" borderId="305" xfId="0" applyNumberFormat="1" applyFont="1" applyBorder="1" applyAlignment="1">
      <alignment horizontal="center" vertical="center" wrapText="1"/>
    </xf>
    <xf numFmtId="167" fontId="46" fillId="0" borderId="37" xfId="0" applyNumberFormat="1" applyFont="1" applyBorder="1" applyAlignment="1">
      <alignment horizontal="center" vertical="center" wrapText="1"/>
    </xf>
    <xf numFmtId="0" fontId="55" fillId="21" borderId="95" xfId="0" applyFont="1" applyFill="1" applyBorder="1" applyAlignment="1">
      <alignment horizontal="center" vertical="center" wrapText="1"/>
    </xf>
    <xf numFmtId="0" fontId="55" fillId="21" borderId="0" xfId="0" applyFont="1" applyFill="1" applyBorder="1" applyAlignment="1">
      <alignment horizontal="center" vertical="center" wrapText="1"/>
    </xf>
    <xf numFmtId="0" fontId="55" fillId="21" borderId="94" xfId="0" applyFont="1" applyFill="1" applyBorder="1" applyAlignment="1">
      <alignment horizontal="center" vertical="center" wrapText="1"/>
    </xf>
    <xf numFmtId="0" fontId="5" fillId="0" borderId="30" xfId="2" applyFont="1" applyBorder="1" applyAlignment="1"/>
    <xf numFmtId="0" fontId="63" fillId="0" borderId="35" xfId="2" applyFont="1" applyBorder="1" applyAlignment="1"/>
    <xf numFmtId="0" fontId="60" fillId="22" borderId="66" xfId="2" applyFont="1" applyFill="1" applyBorder="1" applyAlignment="1">
      <alignment horizontal="center" vertical="center" wrapText="1"/>
    </xf>
    <xf numFmtId="0" fontId="60" fillId="22" borderId="30" xfId="2" applyFont="1" applyFill="1" applyBorder="1" applyAlignment="1">
      <alignment horizontal="center" vertical="center" wrapText="1"/>
    </xf>
    <xf numFmtId="167" fontId="5" fillId="0" borderId="30" xfId="2" applyNumberFormat="1" applyFont="1" applyBorder="1" applyAlignment="1">
      <alignment vertical="center" wrapText="1"/>
    </xf>
    <xf numFmtId="0" fontId="53" fillId="15" borderId="30" xfId="2" applyFont="1" applyFill="1" applyBorder="1" applyAlignment="1">
      <alignment horizontal="center" vertical="center" wrapText="1"/>
    </xf>
    <xf numFmtId="0" fontId="53" fillId="58" borderId="0" xfId="2" applyFont="1" applyFill="1" applyBorder="1" applyAlignment="1">
      <alignment horizontal="center" vertical="center" wrapText="1"/>
    </xf>
    <xf numFmtId="0" fontId="46" fillId="0" borderId="30" xfId="0" applyFont="1" applyBorder="1" applyAlignment="1"/>
    <xf numFmtId="0" fontId="61" fillId="58" borderId="66" xfId="0" applyFont="1" applyFill="1" applyBorder="1" applyAlignment="1">
      <alignment horizontal="center" vertical="center" wrapText="1"/>
    </xf>
    <xf numFmtId="0" fontId="61" fillId="58" borderId="30" xfId="0" applyFont="1" applyFill="1" applyBorder="1" applyAlignment="1">
      <alignment horizontal="center" vertical="center" wrapText="1"/>
    </xf>
    <xf numFmtId="0" fontId="61" fillId="58" borderId="0" xfId="0" applyFont="1" applyFill="1" applyBorder="1" applyAlignment="1">
      <alignment horizontal="center" vertical="center" wrapText="1"/>
    </xf>
    <xf numFmtId="0" fontId="61" fillId="58" borderId="94" xfId="0" applyFont="1" applyFill="1" applyBorder="1" applyAlignment="1">
      <alignment horizontal="center" vertical="center" wrapText="1"/>
    </xf>
    <xf numFmtId="0" fontId="55" fillId="21" borderId="66" xfId="0" applyFont="1" applyFill="1" applyBorder="1" applyAlignment="1">
      <alignment horizontal="center" vertical="center" wrapText="1"/>
    </xf>
    <xf numFmtId="0" fontId="55" fillId="21" borderId="30" xfId="0" applyFont="1" applyFill="1" applyBorder="1" applyAlignment="1">
      <alignment horizontal="center" vertical="center" wrapText="1"/>
    </xf>
    <xf numFmtId="0" fontId="46" fillId="17" borderId="30" xfId="0" applyFont="1" applyFill="1" applyBorder="1" applyAlignment="1">
      <alignment horizontal="center" vertical="center" wrapText="1"/>
    </xf>
    <xf numFmtId="0" fontId="46" fillId="0" borderId="94" xfId="0" applyFont="1" applyBorder="1" applyAlignment="1">
      <alignment vertical="center" wrapText="1"/>
    </xf>
    <xf numFmtId="0" fontId="46" fillId="0" borderId="0" xfId="0" applyFont="1" applyBorder="1" applyAlignment="1">
      <alignment vertical="center" wrapText="1"/>
    </xf>
    <xf numFmtId="0" fontId="46" fillId="0" borderId="0" xfId="0" applyFont="1" applyBorder="1" applyAlignment="1">
      <alignment horizontal="center" vertical="center" wrapText="1"/>
    </xf>
    <xf numFmtId="0" fontId="41" fillId="21" borderId="95" xfId="2" applyFont="1" applyFill="1" applyBorder="1" applyAlignment="1">
      <alignment horizontal="center" vertical="center" wrapText="1"/>
    </xf>
    <xf numFmtId="0" fontId="41" fillId="21" borderId="0" xfId="2" applyFont="1" applyFill="1" applyBorder="1" applyAlignment="1">
      <alignment horizontal="center" vertical="center" wrapText="1"/>
    </xf>
    <xf numFmtId="0" fontId="41" fillId="21" borderId="94" xfId="2" applyFont="1" applyFill="1" applyBorder="1" applyAlignment="1">
      <alignment horizontal="center" vertical="center" wrapText="1"/>
    </xf>
    <xf numFmtId="0" fontId="41" fillId="21" borderId="122" xfId="2" applyFont="1" applyFill="1" applyBorder="1" applyAlignment="1">
      <alignment horizontal="center" vertical="center" wrapText="1"/>
    </xf>
    <xf numFmtId="0" fontId="41" fillId="21" borderId="35" xfId="2" applyFont="1" applyFill="1" applyBorder="1" applyAlignment="1">
      <alignment horizontal="center" vertical="center" wrapText="1"/>
    </xf>
    <xf numFmtId="0" fontId="41" fillId="21" borderId="121" xfId="2" applyFont="1" applyFill="1" applyBorder="1" applyAlignment="1">
      <alignment horizontal="center" vertical="center" wrapText="1"/>
    </xf>
    <xf numFmtId="0" fontId="39" fillId="3" borderId="35" xfId="2" applyFont="1" applyFill="1" applyBorder="1" applyAlignment="1">
      <alignment horizontal="center" vertical="center" wrapText="1"/>
    </xf>
    <xf numFmtId="167" fontId="39" fillId="3" borderId="121" xfId="2" applyNumberFormat="1" applyFont="1" applyFill="1" applyBorder="1" applyAlignment="1">
      <alignment horizontal="center" vertical="center" wrapText="1"/>
    </xf>
    <xf numFmtId="167" fontId="39" fillId="3" borderId="35" xfId="2" applyNumberFormat="1" applyFont="1" applyFill="1" applyBorder="1" applyAlignment="1">
      <alignment horizontal="center" vertical="center" wrapText="1"/>
    </xf>
    <xf numFmtId="0" fontId="0" fillId="41" borderId="306" xfId="0" applyFill="1" applyBorder="1"/>
    <xf numFmtId="0" fontId="0" fillId="0" borderId="120" xfId="0" applyBorder="1" applyAlignment="1"/>
    <xf numFmtId="0" fontId="0" fillId="0" borderId="33" xfId="0" applyBorder="1" applyAlignment="1"/>
    <xf numFmtId="0" fontId="0" fillId="0" borderId="111" xfId="0" applyBorder="1" applyAlignment="1"/>
    <xf numFmtId="0" fontId="46" fillId="17" borderId="30" xfId="0" applyFont="1" applyFill="1" applyBorder="1" applyAlignment="1">
      <alignment vertical="center" wrapText="1"/>
    </xf>
    <xf numFmtId="0" fontId="46" fillId="0" borderId="35" xfId="0" applyFont="1" applyBorder="1" applyAlignment="1">
      <alignment vertical="center" wrapText="1"/>
    </xf>
    <xf numFmtId="0" fontId="46" fillId="0" borderId="121" xfId="0" applyFont="1" applyBorder="1" applyAlignment="1">
      <alignment vertical="center" wrapText="1"/>
    </xf>
    <xf numFmtId="0" fontId="54" fillId="30" borderId="120" xfId="0" applyFont="1" applyFill="1" applyBorder="1" applyAlignment="1">
      <alignment horizontal="center" vertical="center" wrapText="1"/>
    </xf>
    <xf numFmtId="0" fontId="54" fillId="30" borderId="33" xfId="0" applyFont="1" applyFill="1" applyBorder="1" applyAlignment="1">
      <alignment horizontal="center" vertical="center" wrapText="1"/>
    </xf>
    <xf numFmtId="0" fontId="54" fillId="30" borderId="111" xfId="0" applyFont="1" applyFill="1" applyBorder="1" applyAlignment="1">
      <alignment horizontal="center" vertical="center" wrapText="1"/>
    </xf>
    <xf numFmtId="0" fontId="0" fillId="16" borderId="33" xfId="0" applyFill="1" applyBorder="1" applyAlignment="1"/>
    <xf numFmtId="0" fontId="46" fillId="16" borderId="30" xfId="0" applyFont="1" applyFill="1" applyBorder="1" applyAlignment="1">
      <alignment vertical="center" wrapText="1"/>
    </xf>
    <xf numFmtId="0" fontId="0" fillId="17" borderId="33" xfId="0" applyFill="1" applyBorder="1" applyAlignment="1"/>
    <xf numFmtId="167" fontId="35" fillId="0" borderId="174" xfId="2" applyNumberFormat="1" applyFont="1" applyBorder="1" applyAlignment="1">
      <alignment horizontal="center" vertical="center" wrapText="1"/>
    </xf>
    <xf numFmtId="0" fontId="93" fillId="14" borderId="314" xfId="3" applyFont="1" applyFill="1" applyBorder="1" applyAlignment="1">
      <alignment horizontal="center" vertical="center"/>
    </xf>
    <xf numFmtId="0" fontId="41" fillId="21" borderId="0" xfId="2" applyFont="1" applyFill="1" applyAlignment="1">
      <alignment horizontal="center" vertical="center" wrapText="1"/>
    </xf>
    <xf numFmtId="0" fontId="49" fillId="15" borderId="95" xfId="0" applyFont="1" applyFill="1" applyBorder="1" applyAlignment="1">
      <alignment horizontal="center" vertical="center" wrapText="1"/>
    </xf>
    <xf numFmtId="0" fontId="49" fillId="15" borderId="0" xfId="0" applyFont="1" applyFill="1" applyAlignment="1">
      <alignment horizontal="center" vertical="center" wrapText="1"/>
    </xf>
    <xf numFmtId="0" fontId="49" fillId="15" borderId="94" xfId="0" applyFont="1" applyFill="1" applyBorder="1" applyAlignment="1">
      <alignment horizontal="center" vertical="center" wrapText="1"/>
    </xf>
    <xf numFmtId="0" fontId="53" fillId="0" borderId="66" xfId="2" applyFont="1" applyBorder="1" applyAlignment="1">
      <alignment horizontal="left" vertical="center"/>
    </xf>
    <xf numFmtId="0" fontId="53" fillId="0" borderId="30" xfId="2" applyFont="1" applyBorder="1" applyAlignment="1">
      <alignment horizontal="center" vertical="center" wrapText="1"/>
    </xf>
    <xf numFmtId="0" fontId="53" fillId="0" borderId="30" xfId="2" applyFont="1" applyBorder="1" applyAlignment="1">
      <alignment horizontal="left" vertical="center"/>
    </xf>
    <xf numFmtId="0" fontId="69" fillId="0" borderId="0" xfId="2" applyFont="1" applyAlignment="1">
      <alignment horizontal="center" vertical="center" wrapText="1"/>
    </xf>
    <xf numFmtId="0" fontId="69" fillId="0" borderId="94" xfId="2" applyFont="1" applyBorder="1" applyAlignment="1">
      <alignment horizontal="center" vertical="center" wrapText="1"/>
    </xf>
    <xf numFmtId="0" fontId="53" fillId="0" borderId="122" xfId="2" applyFont="1" applyBorder="1" applyAlignment="1">
      <alignment horizontal="left" vertical="center"/>
    </xf>
    <xf numFmtId="0" fontId="53" fillId="0" borderId="35" xfId="2" applyFont="1" applyBorder="1" applyAlignment="1">
      <alignment horizontal="center" vertical="center" wrapText="1"/>
    </xf>
    <xf numFmtId="0" fontId="53" fillId="0" borderId="35" xfId="2" applyFont="1" applyBorder="1" applyAlignment="1">
      <alignment horizontal="left" vertical="center"/>
    </xf>
    <xf numFmtId="0" fontId="53" fillId="0" borderId="106" xfId="2" applyFont="1" applyBorder="1" applyAlignment="1">
      <alignment horizontal="left" vertical="center"/>
    </xf>
    <xf numFmtId="0" fontId="53" fillId="0" borderId="62" xfId="2" applyFont="1" applyBorder="1" applyAlignment="1">
      <alignment horizontal="center" vertical="center" wrapText="1"/>
    </xf>
    <xf numFmtId="0" fontId="53" fillId="0" borderId="62" xfId="2" applyFont="1" applyBorder="1" applyAlignment="1">
      <alignment horizontal="left" vertical="center"/>
    </xf>
    <xf numFmtId="0" fontId="69" fillId="0" borderId="62" xfId="2" applyFont="1" applyBorder="1" applyAlignment="1">
      <alignment horizontal="center" vertical="center" wrapText="1"/>
    </xf>
    <xf numFmtId="0" fontId="69" fillId="0" borderId="126" xfId="2" applyFont="1" applyBorder="1" applyAlignment="1">
      <alignment horizontal="center" vertical="center" wrapText="1"/>
    </xf>
    <xf numFmtId="0" fontId="91" fillId="14" borderId="122" xfId="3" applyFont="1" applyFill="1" applyBorder="1" applyAlignment="1">
      <alignment horizontal="center" vertical="center"/>
    </xf>
    <xf numFmtId="0" fontId="91" fillId="14" borderId="35" xfId="3" applyFont="1" applyFill="1" applyBorder="1" applyAlignment="1">
      <alignment horizontal="center" vertical="center"/>
    </xf>
    <xf numFmtId="0" fontId="91" fillId="14" borderId="37" xfId="3" applyFont="1" applyFill="1" applyBorder="1" applyAlignment="1">
      <alignment horizontal="center" vertical="center"/>
    </xf>
    <xf numFmtId="0" fontId="91" fillId="14" borderId="305" xfId="3" applyFont="1" applyFill="1" applyBorder="1" applyAlignment="1">
      <alignment horizontal="center" vertical="center"/>
    </xf>
    <xf numFmtId="0" fontId="91" fillId="14" borderId="121" xfId="3" applyFont="1" applyFill="1" applyBorder="1" applyAlignment="1">
      <alignment horizontal="center" vertical="center"/>
    </xf>
    <xf numFmtId="0" fontId="91" fillId="14" borderId="95" xfId="3" applyFont="1" applyFill="1" applyBorder="1" applyAlignment="1">
      <alignment horizontal="center" vertical="center"/>
    </xf>
    <xf numFmtId="0" fontId="91" fillId="14" borderId="0" xfId="3" applyFont="1" applyFill="1" applyAlignment="1">
      <alignment horizontal="center" vertical="center"/>
    </xf>
    <xf numFmtId="0" fontId="91" fillId="14" borderId="45" xfId="3" applyFont="1" applyFill="1" applyBorder="1" applyAlignment="1">
      <alignment horizontal="center" vertical="center"/>
    </xf>
    <xf numFmtId="0" fontId="91" fillId="14" borderId="42" xfId="3" applyFont="1" applyFill="1" applyBorder="1" applyAlignment="1">
      <alignment horizontal="center" vertical="center"/>
    </xf>
    <xf numFmtId="0" fontId="91" fillId="14" borderId="94" xfId="3" applyFont="1" applyFill="1" applyBorder="1" applyAlignment="1">
      <alignment horizontal="center" vertical="center"/>
    </xf>
    <xf numFmtId="0" fontId="91" fillId="14" borderId="120" xfId="3" applyFont="1" applyFill="1" applyBorder="1" applyAlignment="1">
      <alignment horizontal="center" vertical="center"/>
    </xf>
    <xf numFmtId="0" fontId="91" fillId="14" borderId="33" xfId="3" applyFont="1" applyFill="1" applyBorder="1" applyAlignment="1">
      <alignment horizontal="center" vertical="center"/>
    </xf>
    <xf numFmtId="0" fontId="91" fillId="14" borderId="39" xfId="3" applyFont="1" applyFill="1" applyBorder="1" applyAlignment="1">
      <alignment horizontal="center" vertical="center"/>
    </xf>
    <xf numFmtId="0" fontId="91" fillId="14" borderId="38" xfId="3" applyFont="1" applyFill="1" applyBorder="1" applyAlignment="1">
      <alignment horizontal="center" vertical="center"/>
    </xf>
    <xf numFmtId="0" fontId="91" fillId="14" borderId="111" xfId="3" applyFont="1" applyFill="1" applyBorder="1" applyAlignment="1">
      <alignment horizontal="center" vertical="center"/>
    </xf>
    <xf numFmtId="0" fontId="90" fillId="24" borderId="122" xfId="0" applyFont="1" applyFill="1" applyBorder="1" applyAlignment="1">
      <alignment horizontal="center" vertical="center" wrapText="1"/>
    </xf>
    <xf numFmtId="0" fontId="90" fillId="24" borderId="35" xfId="0" applyFont="1" applyFill="1" applyBorder="1" applyAlignment="1">
      <alignment horizontal="center" vertical="center" wrapText="1"/>
    </xf>
    <xf numFmtId="0" fontId="90" fillId="24" borderId="37" xfId="0" applyFont="1" applyFill="1" applyBorder="1" applyAlignment="1">
      <alignment horizontal="center" vertical="center" wrapText="1"/>
    </xf>
    <xf numFmtId="0" fontId="90" fillId="24" borderId="305" xfId="0" applyFont="1" applyFill="1" applyBorder="1" applyAlignment="1">
      <alignment horizontal="center" vertical="center" wrapText="1"/>
    </xf>
    <xf numFmtId="0" fontId="90" fillId="24" borderId="121" xfId="0" applyFont="1" applyFill="1" applyBorder="1" applyAlignment="1">
      <alignment horizontal="center" vertical="center" wrapText="1"/>
    </xf>
    <xf numFmtId="0" fontId="90" fillId="24" borderId="95" xfId="0" applyFont="1" applyFill="1" applyBorder="1" applyAlignment="1">
      <alignment horizontal="center" vertical="center" wrapText="1"/>
    </xf>
    <xf numFmtId="0" fontId="90" fillId="24" borderId="0" xfId="0" applyFont="1" applyFill="1" applyAlignment="1">
      <alignment horizontal="center" vertical="center" wrapText="1"/>
    </xf>
    <xf numFmtId="0" fontId="90" fillId="24" borderId="45" xfId="0" applyFont="1" applyFill="1" applyBorder="1" applyAlignment="1">
      <alignment horizontal="center" vertical="center" wrapText="1"/>
    </xf>
    <xf numFmtId="0" fontId="90" fillId="24" borderId="42" xfId="0" applyFont="1" applyFill="1" applyBorder="1" applyAlignment="1">
      <alignment horizontal="center" vertical="center" wrapText="1"/>
    </xf>
    <xf numFmtId="0" fontId="90" fillId="24" borderId="94" xfId="0" applyFont="1" applyFill="1" applyBorder="1" applyAlignment="1">
      <alignment horizontal="center" vertical="center" wrapText="1"/>
    </xf>
    <xf numFmtId="0" fontId="90" fillId="24" borderId="106" xfId="0" applyFont="1" applyFill="1" applyBorder="1" applyAlignment="1">
      <alignment horizontal="center" vertical="center" wrapText="1"/>
    </xf>
    <xf numFmtId="0" fontId="90" fillId="24" borderId="62" xfId="0" applyFont="1" applyFill="1" applyBorder="1" applyAlignment="1">
      <alignment horizontal="center" vertical="center" wrapText="1"/>
    </xf>
    <xf numFmtId="0" fontId="90" fillId="24" borderId="144" xfId="0" applyFont="1" applyFill="1" applyBorder="1" applyAlignment="1">
      <alignment horizontal="center" vertical="center" wrapText="1"/>
    </xf>
    <xf numFmtId="0" fontId="90" fillId="24" borderId="125" xfId="0" applyFont="1" applyFill="1" applyBorder="1" applyAlignment="1">
      <alignment horizontal="center" vertical="center" wrapText="1"/>
    </xf>
    <xf numFmtId="0" fontId="90" fillId="24" borderId="126" xfId="0" applyFont="1" applyFill="1" applyBorder="1" applyAlignment="1">
      <alignment horizontal="center" vertical="center" wrapText="1"/>
    </xf>
    <xf numFmtId="0" fontId="52" fillId="0" borderId="0" xfId="0" applyFont="1" applyAlignment="1">
      <alignment horizontal="center" vertical="center" wrapText="1"/>
    </xf>
    <xf numFmtId="0" fontId="55" fillId="21" borderId="315" xfId="0" applyFont="1" applyFill="1" applyBorder="1" applyAlignment="1">
      <alignment horizontal="center" vertical="center" wrapText="1"/>
    </xf>
    <xf numFmtId="0" fontId="55" fillId="21" borderId="102" xfId="0" applyFont="1" applyFill="1" applyBorder="1" applyAlignment="1">
      <alignment horizontal="center" vertical="center" wrapText="1"/>
    </xf>
    <xf numFmtId="0" fontId="55" fillId="21" borderId="103" xfId="0" applyFont="1" applyFill="1" applyBorder="1" applyAlignment="1">
      <alignment horizontal="center" vertical="center" wrapText="1"/>
    </xf>
    <xf numFmtId="0" fontId="49" fillId="15" borderId="123" xfId="0" applyFont="1" applyFill="1" applyBorder="1" applyAlignment="1">
      <alignment horizontal="center" vertical="center" wrapText="1"/>
    </xf>
    <xf numFmtId="0" fontId="49" fillId="15" borderId="8" xfId="0" applyFont="1" applyFill="1" applyBorder="1" applyAlignment="1">
      <alignment horizontal="center" vertical="center" wrapText="1"/>
    </xf>
    <xf numFmtId="0" fontId="49" fillId="15" borderId="316" xfId="0" applyFont="1" applyFill="1" applyBorder="1" applyAlignment="1">
      <alignment horizontal="center" vertical="center" wrapText="1"/>
    </xf>
    <xf numFmtId="0" fontId="68" fillId="0" borderId="71" xfId="0" applyFont="1" applyBorder="1" applyAlignment="1">
      <alignment horizontal="left" vertical="center"/>
    </xf>
    <xf numFmtId="0" fontId="68" fillId="0" borderId="31" xfId="0" applyFont="1" applyBorder="1" applyAlignment="1">
      <alignment horizontal="center" vertical="center" wrapText="1"/>
    </xf>
    <xf numFmtId="0" fontId="68" fillId="0" borderId="31" xfId="0" applyFont="1" applyBorder="1" applyAlignment="1">
      <alignment horizontal="left" vertical="center"/>
    </xf>
    <xf numFmtId="0" fontId="68" fillId="0" borderId="42" xfId="0" applyFont="1" applyBorder="1" applyAlignment="1">
      <alignment horizontal="center" vertical="center" wrapText="1"/>
    </xf>
    <xf numFmtId="0" fontId="68" fillId="0" borderId="0" xfId="0" applyFont="1" applyAlignment="1">
      <alignment horizontal="center" vertical="center" wrapText="1"/>
    </xf>
    <xf numFmtId="0" fontId="68" fillId="0" borderId="94" xfId="0" applyFont="1" applyBorder="1" applyAlignment="1">
      <alignment horizontal="center" vertical="center" wrapText="1"/>
    </xf>
    <xf numFmtId="0" fontId="68" fillId="0" borderId="124" xfId="0" applyFont="1" applyBorder="1" applyAlignment="1">
      <alignment horizontal="left" vertical="center"/>
    </xf>
    <xf numFmtId="0" fontId="68" fillId="0" borderId="317" xfId="0" applyFont="1" applyBorder="1" applyAlignment="1">
      <alignment horizontal="center" vertical="center" wrapText="1"/>
    </xf>
    <xf numFmtId="0" fontId="68" fillId="0" borderId="317" xfId="0" applyFont="1" applyBorder="1" applyAlignment="1">
      <alignment horizontal="left" vertical="center"/>
    </xf>
    <xf numFmtId="0" fontId="68" fillId="0" borderId="125" xfId="0" applyFont="1" applyBorder="1" applyAlignment="1">
      <alignment horizontal="center" vertical="center" wrapText="1"/>
    </xf>
    <xf numFmtId="0" fontId="68" fillId="0" borderId="62" xfId="0" applyFont="1" applyBorder="1" applyAlignment="1">
      <alignment horizontal="center" vertical="center" wrapText="1"/>
    </xf>
    <xf numFmtId="0" fontId="68" fillId="0" borderId="126" xfId="0" applyFont="1" applyBorder="1" applyAlignment="1">
      <alignment horizontal="center" vertical="center" wrapText="1"/>
    </xf>
    <xf numFmtId="0" fontId="0" fillId="0" borderId="0" xfId="0" applyBorder="1" applyAlignment="1">
      <alignment horizontal="center"/>
    </xf>
    <xf numFmtId="0" fontId="46" fillId="4" borderId="162" xfId="3" applyFont="1" applyFill="1" applyBorder="1" applyAlignment="1">
      <alignment horizontal="center" vertical="center"/>
    </xf>
    <xf numFmtId="0" fontId="67" fillId="25" borderId="318" xfId="2" applyFont="1" applyFill="1" applyBorder="1" applyAlignment="1">
      <alignment horizontal="center"/>
    </xf>
    <xf numFmtId="0" fontId="0" fillId="0" borderId="319" xfId="0" applyBorder="1"/>
    <xf numFmtId="0" fontId="0" fillId="0" borderId="320" xfId="0" applyBorder="1"/>
    <xf numFmtId="0" fontId="54" fillId="26" borderId="264" xfId="0" applyFont="1" applyFill="1" applyBorder="1" applyAlignment="1">
      <alignment vertical="center"/>
    </xf>
    <xf numFmtId="0" fontId="152" fillId="0" borderId="321" xfId="0" applyFont="1" applyBorder="1" applyAlignment="1">
      <alignment horizontal="center" vertical="center"/>
    </xf>
    <xf numFmtId="0" fontId="94" fillId="25" borderId="322" xfId="0" applyFont="1" applyFill="1" applyBorder="1" applyAlignment="1">
      <alignment horizontal="center"/>
    </xf>
    <xf numFmtId="0" fontId="46" fillId="25" borderId="323" xfId="0" applyFont="1" applyFill="1" applyBorder="1"/>
    <xf numFmtId="0" fontId="34" fillId="0" borderId="294" xfId="0" applyFont="1" applyFill="1" applyBorder="1" applyAlignment="1"/>
    <xf numFmtId="0" fontId="104" fillId="37" borderId="65" xfId="0" applyFont="1" applyFill="1" applyBorder="1" applyAlignment="1">
      <alignment horizontal="center" vertical="center"/>
    </xf>
    <xf numFmtId="0" fontId="67" fillId="20" borderId="30" xfId="0" applyFont="1" applyFill="1" applyBorder="1" applyAlignment="1">
      <alignment horizontal="left" vertical="center"/>
    </xf>
    <xf numFmtId="0" fontId="67" fillId="20" borderId="30" xfId="0" applyFont="1" applyFill="1" applyBorder="1" applyAlignment="1">
      <alignment vertical="center"/>
    </xf>
    <xf numFmtId="0" fontId="55" fillId="35" borderId="30" xfId="0" applyFont="1" applyFill="1" applyBorder="1" applyAlignment="1">
      <alignment vertical="center"/>
    </xf>
    <xf numFmtId="167" fontId="62" fillId="0" borderId="324" xfId="0" applyNumberFormat="1" applyFont="1" applyBorder="1"/>
    <xf numFmtId="167" fontId="62" fillId="0" borderId="145" xfId="0" applyNumberFormat="1" applyFont="1" applyBorder="1"/>
    <xf numFmtId="167" fontId="49" fillId="3" borderId="325" xfId="0" applyNumberFormat="1" applyFont="1" applyFill="1" applyBorder="1"/>
    <xf numFmtId="167" fontId="49" fillId="3" borderId="165" xfId="0" applyNumberFormat="1" applyFont="1" applyFill="1" applyBorder="1"/>
    <xf numFmtId="167" fontId="46" fillId="0" borderId="165" xfId="0" applyNumberFormat="1" applyFont="1" applyBorder="1"/>
    <xf numFmtId="167" fontId="46" fillId="0" borderId="146" xfId="0" applyNumberFormat="1" applyFont="1" applyBorder="1"/>
    <xf numFmtId="0" fontId="46" fillId="0" borderId="325" xfId="0" applyFont="1" applyBorder="1"/>
    <xf numFmtId="0" fontId="46" fillId="0" borderId="165" xfId="0" applyFont="1" applyBorder="1"/>
    <xf numFmtId="0" fontId="46" fillId="0" borderId="146" xfId="0" applyFont="1" applyBorder="1"/>
    <xf numFmtId="0" fontId="65" fillId="20" borderId="326" xfId="0" applyFont="1" applyFill="1" applyBorder="1" applyAlignment="1">
      <alignment vertical="center"/>
    </xf>
    <xf numFmtId="0" fontId="65" fillId="20" borderId="158" xfId="0" applyFont="1" applyFill="1" applyBorder="1" applyAlignment="1">
      <alignment vertical="center"/>
    </xf>
    <xf numFmtId="0" fontId="128" fillId="0" borderId="327" xfId="0" applyFont="1" applyBorder="1" applyAlignment="1">
      <alignment horizontal="center"/>
    </xf>
    <xf numFmtId="0" fontId="158" fillId="3" borderId="215" xfId="0" applyFont="1" applyFill="1" applyBorder="1" applyAlignment="1">
      <alignment horizontal="center" vertical="center" wrapText="1"/>
    </xf>
    <xf numFmtId="0" fontId="159" fillId="0" borderId="102" xfId="0" applyFont="1" applyBorder="1"/>
    <xf numFmtId="0" fontId="159" fillId="0" borderId="103" xfId="0" applyFont="1" applyBorder="1"/>
    <xf numFmtId="0" fontId="28" fillId="20" borderId="176" xfId="0" applyFont="1" applyFill="1" applyBorder="1" applyAlignment="1">
      <alignment vertical="center"/>
    </xf>
    <xf numFmtId="0" fontId="28" fillId="20" borderId="33" xfId="0" applyFont="1" applyFill="1" applyBorder="1" applyAlignment="1">
      <alignment vertical="center"/>
    </xf>
    <xf numFmtId="0" fontId="28" fillId="20" borderId="30" xfId="0" applyFont="1" applyFill="1" applyBorder="1" applyAlignment="1">
      <alignment vertical="center"/>
    </xf>
    <xf numFmtId="0" fontId="1" fillId="16" borderId="67" xfId="0" applyFont="1" applyFill="1" applyBorder="1" applyAlignment="1">
      <alignment horizontal="center" vertical="center"/>
    </xf>
    <xf numFmtId="0" fontId="46" fillId="0" borderId="67" xfId="0" applyFont="1" applyBorder="1"/>
    <xf numFmtId="0" fontId="50" fillId="25" borderId="29" xfId="0" applyFont="1" applyFill="1" applyBorder="1"/>
    <xf numFmtId="0" fontId="28" fillId="49" borderId="108" xfId="0" applyFont="1" applyFill="1" applyBorder="1" applyAlignment="1">
      <alignment horizontal="center" vertical="center"/>
    </xf>
    <xf numFmtId="169" fontId="28" fillId="49" borderId="117" xfId="0" applyNumberFormat="1" applyFont="1" applyFill="1" applyBorder="1" applyAlignment="1">
      <alignment vertical="center"/>
    </xf>
    <xf numFmtId="0" fontId="39" fillId="26" borderId="66" xfId="0" applyFont="1" applyFill="1" applyBorder="1" applyAlignment="1">
      <alignment horizontal="left" vertical="center"/>
    </xf>
    <xf numFmtId="169" fontId="39" fillId="26" borderId="67" xfId="0" applyNumberFormat="1" applyFont="1" applyFill="1" applyBorder="1" applyAlignment="1">
      <alignment vertical="center"/>
    </xf>
    <xf numFmtId="0" fontId="39" fillId="3" borderId="161" xfId="0" applyFont="1" applyFill="1" applyBorder="1" applyAlignment="1">
      <alignment horizontal="center" vertical="center"/>
    </xf>
    <xf numFmtId="0" fontId="46" fillId="0" borderId="161" xfId="0" applyFont="1" applyBorder="1"/>
    <xf numFmtId="0" fontId="39" fillId="3" borderId="30" xfId="0" applyFont="1" applyFill="1" applyBorder="1" applyAlignment="1">
      <alignment horizontal="center" vertical="center"/>
    </xf>
    <xf numFmtId="0" fontId="28" fillId="25" borderId="0" xfId="0" applyFont="1" applyFill="1" applyAlignment="1">
      <alignment horizontal="center"/>
    </xf>
    <xf numFmtId="0" fontId="46" fillId="0" borderId="0" xfId="0" applyFont="1"/>
    <xf numFmtId="0" fontId="160" fillId="28" borderId="0" xfId="2" applyFont="1" applyFill="1" applyAlignment="1">
      <alignment horizontal="left" vertical="center"/>
    </xf>
    <xf numFmtId="0" fontId="74" fillId="26" borderId="170" xfId="0" applyFont="1" applyFill="1" applyBorder="1" applyAlignment="1">
      <alignment vertical="center"/>
    </xf>
    <xf numFmtId="0" fontId="53" fillId="41" borderId="170" xfId="0" applyFont="1" applyFill="1" applyBorder="1" applyAlignment="1">
      <alignment horizontal="center" vertical="center"/>
    </xf>
    <xf numFmtId="0" fontId="152" fillId="0" borderId="173" xfId="0" applyFont="1" applyBorder="1"/>
    <xf numFmtId="0" fontId="161" fillId="42" borderId="0" xfId="0" applyFont="1" applyFill="1" applyAlignment="1">
      <alignment horizontal="center" vertical="center" wrapText="1"/>
    </xf>
    <xf numFmtId="0" fontId="162" fillId="0" borderId="0" xfId="0" applyFont="1"/>
    <xf numFmtId="0" fontId="161" fillId="4" borderId="0" xfId="0" applyFont="1" applyFill="1" applyAlignment="1">
      <alignment horizontal="center" vertical="center" wrapText="1"/>
    </xf>
    <xf numFmtId="164" fontId="161" fillId="4" borderId="0" xfId="0" applyNumberFormat="1" applyFont="1" applyFill="1" applyAlignment="1">
      <alignment horizontal="center" vertical="center" wrapText="1"/>
    </xf>
    <xf numFmtId="0" fontId="46" fillId="0" borderId="103" xfId="0" applyFont="1" applyBorder="1"/>
    <xf numFmtId="0" fontId="141" fillId="25" borderId="300" xfId="0" applyFont="1" applyFill="1" applyBorder="1" applyAlignment="1">
      <alignment horizontal="center" vertical="center" wrapText="1"/>
    </xf>
    <xf numFmtId="0" fontId="146" fillId="74" borderId="328" xfId="0" applyFont="1" applyFill="1" applyBorder="1" applyAlignment="1">
      <alignment horizontal="center" vertical="center" wrapText="1"/>
    </xf>
    <xf numFmtId="0" fontId="145" fillId="17" borderId="328" xfId="0" applyFont="1" applyFill="1" applyBorder="1" applyAlignment="1">
      <alignment vertical="center" wrapText="1"/>
    </xf>
    <xf numFmtId="0" fontId="145" fillId="16" borderId="328" xfId="0" applyFont="1" applyFill="1" applyBorder="1" applyAlignment="1">
      <alignment vertical="center" wrapText="1"/>
    </xf>
    <xf numFmtId="0" fontId="142" fillId="0" borderId="328" xfId="0" applyFont="1" applyBorder="1" applyAlignment="1">
      <alignment horizontal="center" vertical="center" wrapText="1"/>
    </xf>
    <xf numFmtId="0" fontId="144" fillId="28" borderId="328" xfId="0" applyFont="1" applyFill="1" applyBorder="1" applyAlignment="1">
      <alignment vertical="center" wrapText="1"/>
    </xf>
    <xf numFmtId="0" fontId="142" fillId="0" borderId="328" xfId="0" applyFont="1" applyBorder="1" applyAlignment="1">
      <alignment vertical="center" wrapText="1"/>
    </xf>
    <xf numFmtId="165" fontId="142" fillId="0" borderId="328" xfId="0" applyNumberFormat="1" applyFont="1" applyBorder="1" applyAlignment="1">
      <alignment vertical="center" wrapText="1"/>
    </xf>
    <xf numFmtId="166" fontId="142" fillId="0" borderId="328" xfId="0" applyNumberFormat="1" applyFont="1" applyBorder="1" applyAlignment="1">
      <alignment vertical="center" wrapText="1"/>
    </xf>
    <xf numFmtId="168" fontId="142" fillId="0" borderId="328" xfId="0" applyNumberFormat="1" applyFont="1" applyBorder="1" applyAlignment="1">
      <alignment vertical="center" wrapText="1"/>
    </xf>
    <xf numFmtId="0" fontId="81" fillId="75" borderId="328" xfId="0" applyFont="1" applyFill="1" applyBorder="1" applyAlignment="1">
      <alignment horizontal="center" vertical="center" wrapText="1"/>
    </xf>
    <xf numFmtId="0" fontId="147" fillId="17" borderId="328" xfId="0" applyFont="1" applyFill="1" applyBorder="1" applyAlignment="1">
      <alignment horizontal="center" vertical="center" wrapText="1"/>
    </xf>
    <xf numFmtId="0" fontId="147" fillId="16" borderId="328" xfId="0" applyFont="1" applyFill="1" applyBorder="1" applyAlignment="1">
      <alignment horizontal="center" vertical="center" wrapText="1"/>
    </xf>
    <xf numFmtId="0" fontId="143" fillId="0" borderId="328" xfId="0" applyFont="1" applyBorder="1" applyAlignment="1">
      <alignment vertical="center" wrapText="1"/>
    </xf>
    <xf numFmtId="0" fontId="143" fillId="0" borderId="328" xfId="0" applyFont="1" applyBorder="1" applyAlignment="1">
      <alignment horizontal="center" vertical="center" wrapText="1"/>
    </xf>
    <xf numFmtId="165" fontId="143" fillId="0" borderId="328" xfId="0" applyNumberFormat="1" applyFont="1" applyBorder="1" applyAlignment="1">
      <alignment vertical="center" wrapText="1"/>
    </xf>
    <xf numFmtId="166" fontId="143" fillId="0" borderId="328" xfId="0" applyNumberFormat="1" applyFont="1" applyBorder="1" applyAlignment="1">
      <alignment vertical="center" wrapText="1"/>
    </xf>
    <xf numFmtId="0" fontId="81" fillId="75" borderId="329" xfId="0" applyFont="1" applyFill="1" applyBorder="1" applyAlignment="1">
      <alignment horizontal="center" vertical="center" wrapText="1"/>
    </xf>
    <xf numFmtId="0" fontId="147" fillId="17" borderId="329" xfId="0" applyFont="1" applyFill="1" applyBorder="1" applyAlignment="1">
      <alignment horizontal="center" vertical="center" wrapText="1"/>
    </xf>
    <xf numFmtId="0" fontId="147" fillId="16" borderId="329" xfId="0" applyFont="1" applyFill="1" applyBorder="1" applyAlignment="1">
      <alignment horizontal="center" vertical="center" wrapText="1"/>
    </xf>
    <xf numFmtId="0" fontId="143" fillId="0" borderId="329" xfId="0" applyFont="1" applyBorder="1" applyAlignment="1">
      <alignment vertical="center" wrapText="1"/>
    </xf>
    <xf numFmtId="0" fontId="143" fillId="0" borderId="329" xfId="0" applyFont="1" applyBorder="1" applyAlignment="1">
      <alignment horizontal="center" vertical="center" wrapText="1"/>
    </xf>
    <xf numFmtId="165" fontId="143" fillId="0" borderId="329" xfId="0" applyNumberFormat="1" applyFont="1" applyBorder="1" applyAlignment="1">
      <alignment vertical="center" wrapText="1"/>
    </xf>
    <xf numFmtId="166" fontId="143" fillId="0" borderId="329" xfId="0" applyNumberFormat="1" applyFont="1" applyBorder="1" applyAlignment="1">
      <alignment vertical="center" wrapText="1"/>
    </xf>
    <xf numFmtId="0" fontId="149" fillId="25" borderId="322" xfId="0" applyFont="1" applyFill="1" applyBorder="1" applyAlignment="1">
      <alignment horizontal="center" vertical="center" wrapText="1"/>
    </xf>
    <xf numFmtId="0" fontId="149" fillId="25" borderId="330" xfId="0" applyFont="1" applyFill="1" applyBorder="1" applyAlignment="1">
      <alignment horizontal="center" vertical="center" wrapText="1"/>
    </xf>
    <xf numFmtId="0" fontId="149" fillId="25" borderId="331" xfId="0" applyFont="1" applyFill="1" applyBorder="1" applyAlignment="1">
      <alignment horizontal="center" vertical="center" wrapText="1"/>
    </xf>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17365D"/>
      <color rgb="FFE2F0D9"/>
      <color rgb="FFFFF2CC"/>
      <color rgb="FFFCCF6A"/>
      <color rgb="FFB8CCE4"/>
      <color rgb="FFD39A12"/>
      <color rgb="FFC9A227"/>
      <color rgb="FFEAF0F6"/>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openxmlformats.org/officeDocument/2006/relationships/styles" Target="styles.xml"/><Relationship Id="rId17"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c:rich>
      </c:tx>
      <c:overlay val="0"/>
      <c:spPr>
        <a:noFill/>
        <a:ln w="0">
          <a:noFill/>
          <a:prstDash val="solid"/>
        </a:ln>
      </c:spPr>
    </c:title>
    <c:autoTitleDeleted val="0"/>
    <c:plotArea>
      <c:layout/>
      <c:barChart>
        <c:barDir val="col"/>
        <c:grouping val="clustered"/>
        <c:varyColors val="0"/>
        <c:ser>
          <c:idx val="0"/>
          <c:order val="0"/>
          <c:tx>
            <c:strRef>
              <c:f>Resumen!$C$11</c:f>
              <c:strCache>
                <c:ptCount val="1"/>
                <c:pt idx="0">
                  <c:v>Valor (COP)</c:v>
                </c:pt>
              </c:strCache>
            </c:strRef>
          </c:tx>
          <c:spPr>
            <a:solidFill>
              <a:srgbClr val="4F81BD"/>
            </a:solidFill>
            <a:ln w="0">
              <a:noFill/>
              <a:prstDash val="solid"/>
            </a:ln>
          </c:spPr>
          <c:invertIfNegative val="0"/>
          <c:dLbls>
            <c:spPr>
              <a:noFill/>
              <a:ln>
                <a:noFill/>
                <a:prstDash val="solid"/>
              </a:ln>
            </c:spPr>
            <c:txPr>
              <a:bodyPr wrap="square"/>
              <a:lstStyle/>
              <a:p>
                <a:pPr>
                  <a:defRPr sz="1000" b="0" strike="noStrike" spc="-1">
                    <a:solidFill>
                      <a:srgbClr val="000000"/>
                    </a:solidFill>
                    <a:latin typeface="Arial"/>
                  </a:defRPr>
                </a:pPr>
                <a:endParaRPr lang="es-CO"/>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Resumen!$A$12:$A$25</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Resumen!$C$12:$C$25</c:f>
              <c:numCache>
                <c:formatCode>"$ "#,##0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F0A5-408C-9926-58AE73F60FA8}"/>
            </c:ext>
          </c:extLst>
        </c:ser>
        <c:dLbls>
          <c:showLegendKey val="0"/>
          <c:showVal val="0"/>
          <c:showCatName val="0"/>
          <c:showSerName val="0"/>
          <c:showPercent val="0"/>
          <c:showBubbleSize val="0"/>
        </c:dLbls>
        <c:gapWidth val="150"/>
        <c:axId val="50050775"/>
        <c:axId val="41416401"/>
      </c:barChart>
      <c:catAx>
        <c:axId val="50050775"/>
        <c:scaling>
          <c:orientation val="minMax"/>
        </c:scaling>
        <c:delete val="0"/>
        <c:axPos val="b"/>
        <c:title>
          <c:tx>
            <c:rich>
              <a:bodyPr rot="0"/>
              <a:lstStyle/>
              <a:p>
                <a:pPr>
                  <a:defRPr lang="es-CO" sz="1000" b="1" strike="noStrike" spc="-1">
                    <a:solidFill>
                      <a:srgbClr val="000000"/>
                    </a:solidFill>
                    <a:latin typeface="Calibri"/>
                  </a:defRPr>
                </a:pPr>
                <a:r>
                  <a:rPr lang="es-CO" sz="1000" b="1" strike="noStrike" spc="-1">
                    <a:solidFill>
                      <a:srgbClr val="000000"/>
                    </a:solidFill>
                    <a:latin typeface="Calibri"/>
                  </a:rPr>
                  <a:t>Capítulo</a:t>
                </a:r>
              </a:p>
            </c:rich>
          </c:tx>
          <c:overlay val="0"/>
          <c:spPr>
            <a:noFill/>
            <a:ln w="0">
              <a:noFill/>
              <a:prstDash val="solid"/>
            </a:ln>
          </c:spPr>
        </c:title>
        <c:numFmt formatCode="General"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41416401"/>
        <c:crosses val="autoZero"/>
        <c:auto val="1"/>
        <c:lblAlgn val="ctr"/>
        <c:lblOffset val="100"/>
        <c:noMultiLvlLbl val="0"/>
      </c:catAx>
      <c:valAx>
        <c:axId val="41416401"/>
        <c:scaling>
          <c:orientation val="minMax"/>
        </c:scaling>
        <c:delete val="0"/>
        <c:axPos val="l"/>
        <c:majorGridlines>
          <c:spPr>
            <a:ln w="9360">
              <a:solidFill>
                <a:srgbClr val="878787"/>
              </a:solidFill>
              <a:prstDash val="solid"/>
              <a:round/>
            </a:ln>
          </c:spPr>
        </c:majorGridlines>
        <c:title>
          <c:tx>
            <c:rich>
              <a:bodyPr rot="-5400000"/>
              <a:lstStyle/>
              <a:p>
                <a:pPr>
                  <a:defRPr lang="es-CO" sz="1000" b="1" strike="noStrike" spc="-1">
                    <a:solidFill>
                      <a:srgbClr val="000000"/>
                    </a:solidFill>
                    <a:latin typeface="Calibri"/>
                  </a:defRPr>
                </a:pPr>
                <a:r>
                  <a:rPr lang="es-CO" sz="1000" b="1" strike="noStrike" spc="-1">
                    <a:solidFill>
                      <a:srgbClr val="000000"/>
                    </a:solidFill>
                    <a:latin typeface="Calibri"/>
                  </a:rPr>
                  <a:t>COP</a:t>
                </a:r>
              </a:p>
            </c:rich>
          </c:tx>
          <c:overlay val="0"/>
          <c:spPr>
            <a:noFill/>
            <a:ln w="0">
              <a:noFill/>
              <a:prstDash val="solid"/>
            </a:ln>
          </c:spPr>
        </c:title>
        <c:numFmt formatCode="&quot;$ &quot;#,##0"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50050775"/>
        <c:crosses val="autoZero"/>
        <c:crossBetween val="between"/>
      </c:valAx>
    </c:plotArea>
    <c:legend>
      <c:legendPos val="r"/>
      <c:overlay val="0"/>
      <c:spPr>
        <a:noFill/>
        <a:ln w="0">
          <a:noFill/>
          <a:prstDash val="solid"/>
        </a:ln>
      </c:spPr>
      <c:txPr>
        <a:bodyPr/>
        <a:lstStyle/>
        <a:p>
          <a:pPr>
            <a:defRPr sz="1000" b="0" strike="noStrike" spc="-1">
              <a:solidFill>
                <a:srgbClr val="000000"/>
              </a:solidFill>
              <a:latin typeface="Calibri"/>
            </a:defRPr>
          </a:pPr>
          <a:endParaRPr lang="es-CO"/>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9.png"/></Relationships>
</file>

<file path=xl/drawings/_rels/drawing3.xml.rels><?xml version="1.0" encoding="UTF-8" standalone="yes"?>
<Relationships xmlns="http://schemas.openxmlformats.org/package/2006/relationships"><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1"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1" Type="http://schemas.openxmlformats.org/officeDocument/2006/relationships/image" Target="../media/image9.png"/></Relationships>
</file>

<file path=xl/drawings/_rels/drawing7.xml.rels><?xml version="1.0" encoding="UTF-8" standalone="yes"?>
<Relationships xmlns="http://schemas.openxmlformats.org/package/2006/relationships"><Relationship Id="rId1" Type="http://schemas.openxmlformats.org/officeDocument/2006/relationships/image" Target="../media/image9.png"/></Relationships>
</file>

<file path=xl/drawings/_rels/drawing8.xml.rels><?xml version="1.0" encoding="UTF-8" standalone="yes"?>
<Relationships xmlns="http://schemas.openxmlformats.org/package/2006/relationships"><Relationship Id="rId1" Type="http://schemas.openxmlformats.org/officeDocument/2006/relationships/image" Target="../media/image9.png"/></Relationships>
</file>

<file path=xl/drawings/_rels/drawing9.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0.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4.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4.png"/></Relationships>
</file>

<file path=xl/drawings/_rels/drawing15.xml.rels><?xml version="1.0" encoding="UTF-8" standalone="yes"?>
<Relationships xmlns="http://schemas.openxmlformats.org/package/2006/relationships"><Relationship Id="rId2" Type="http://schemas.openxmlformats.org/officeDocument/2006/relationships/image" Target="../media/image15.png"/><Relationship Id="rId1" Type="http://schemas.openxmlformats.org/officeDocument/2006/relationships/image" Target="../media/image14.png"/></Relationships>
</file>

<file path=xl/drawings/_rels/drawing16.xml.rels><?xml version="1.0" encoding="UTF-8" standalone="yes"?>
<Relationships xmlns="http://schemas.openxmlformats.org/package/2006/relationships"><Relationship Id="rId2" Type="http://schemas.openxmlformats.org/officeDocument/2006/relationships/image" Target="../media/image15.png"/><Relationship Id="rId1"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47</xdr:row>
      <xdr:rowOff>237075</xdr:rowOff>
    </xdr:from>
    <xdr:to>
      <xdr:col>0</xdr:col>
      <xdr:colOff>600075</xdr:colOff>
      <xdr:row>49</xdr:row>
      <xdr:rowOff>66675</xdr:rowOff>
    </xdr:to>
    <xdr:pic>
      <xdr:nvPicPr>
        <xdr:cNvPr id="2" name="Imagen 44">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0" y="10362150"/>
          <a:ext cx="600075" cy="458250"/>
        </a:xfrm>
        <a:prstGeom prst="rect">
          <a:avLst/>
        </a:prstGeom>
        <a:ln w="0">
          <a:noFill/>
          <a:prstDash val="solid"/>
        </a:ln>
      </xdr:spPr>
    </xdr:pic>
    <xdr:clientData/>
  </xdr:twoCellAnchor>
  <xdr:twoCellAnchor editAs="oneCell">
    <xdr:from>
      <xdr:col>0</xdr:col>
      <xdr:colOff>110085</xdr:colOff>
      <xdr:row>46</xdr:row>
      <xdr:rowOff>256680</xdr:rowOff>
    </xdr:from>
    <xdr:to>
      <xdr:col>0</xdr:col>
      <xdr:colOff>493125</xdr:colOff>
      <xdr:row>48</xdr:row>
      <xdr:rowOff>33120</xdr:rowOff>
    </xdr:to>
    <xdr:pic>
      <xdr:nvPicPr>
        <xdr:cNvPr id="3" name="Imagen 38">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a:fillRect/>
        </a:stretch>
      </xdr:blipFill>
      <xdr:spPr>
        <a:xfrm>
          <a:off x="110085" y="10067430"/>
          <a:ext cx="383040" cy="405090"/>
        </a:xfrm>
        <a:prstGeom prst="rect">
          <a:avLst/>
        </a:prstGeom>
        <a:ln w="0">
          <a:noFill/>
          <a:prstDash val="solid"/>
        </a:ln>
      </xdr:spPr>
    </xdr:pic>
    <xdr:clientData/>
  </xdr:twoCellAnchor>
  <xdr:twoCellAnchor editAs="oneCell">
    <xdr:from>
      <xdr:col>1</xdr:col>
      <xdr:colOff>564488</xdr:colOff>
      <xdr:row>9</xdr:row>
      <xdr:rowOff>389830</xdr:rowOff>
    </xdr:from>
    <xdr:to>
      <xdr:col>1</xdr:col>
      <xdr:colOff>1464128</xdr:colOff>
      <xdr:row>11</xdr:row>
      <xdr:rowOff>19391</xdr:rowOff>
    </xdr:to>
    <xdr:pic>
      <xdr:nvPicPr>
        <xdr:cNvPr id="4" name="Image 5"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2"/>
        <a:stretch>
          <a:fillRect/>
        </a:stretch>
      </xdr:blipFill>
      <xdr:spPr>
        <a:xfrm>
          <a:off x="1990165" y="2577507"/>
          <a:ext cx="899640" cy="895464"/>
        </a:xfrm>
        <a:prstGeom prst="rect">
          <a:avLst/>
        </a:prstGeom>
        <a:ln w="0">
          <a:noFill/>
          <a:prstDash val="solid"/>
        </a:ln>
      </xdr:spPr>
    </xdr:pic>
    <xdr:clientData/>
  </xdr:twoCellAnchor>
  <xdr:twoCellAnchor editAs="oneCell">
    <xdr:from>
      <xdr:col>2</xdr:col>
      <xdr:colOff>609480</xdr:colOff>
      <xdr:row>10</xdr:row>
      <xdr:rowOff>81360</xdr:rowOff>
    </xdr:from>
    <xdr:to>
      <xdr:col>2</xdr:col>
      <xdr:colOff>1189440</xdr:colOff>
      <xdr:row>10</xdr:row>
      <xdr:rowOff>585000</xdr:rowOff>
    </xdr:to>
    <xdr:pic>
      <xdr:nvPicPr>
        <xdr:cNvPr id="5" name="Imagen 9">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3"/>
        <a:stretch>
          <a:fillRect/>
        </a:stretch>
      </xdr:blipFill>
      <xdr:spPr>
        <a:xfrm>
          <a:off x="5652720" y="2405520"/>
          <a:ext cx="579960" cy="503640"/>
        </a:xfrm>
        <a:prstGeom prst="rect">
          <a:avLst/>
        </a:prstGeom>
        <a:ln w="0">
          <a:noFill/>
          <a:prstDash val="solid"/>
        </a:ln>
      </xdr:spPr>
    </xdr:pic>
    <xdr:clientData/>
  </xdr:twoCellAnchor>
  <xdr:twoCellAnchor editAs="oneCell">
    <xdr:from>
      <xdr:col>3</xdr:col>
      <xdr:colOff>497880</xdr:colOff>
      <xdr:row>9</xdr:row>
      <xdr:rowOff>497880</xdr:rowOff>
    </xdr:from>
    <xdr:to>
      <xdr:col>3</xdr:col>
      <xdr:colOff>1249920</xdr:colOff>
      <xdr:row>10</xdr:row>
      <xdr:rowOff>745561</xdr:rowOff>
    </xdr:to>
    <xdr:pic>
      <xdr:nvPicPr>
        <xdr:cNvPr id="9" name="Imagen 19">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4"/>
        <a:stretch>
          <a:fillRect/>
        </a:stretch>
      </xdr:blipFill>
      <xdr:spPr>
        <a:xfrm>
          <a:off x="7397280" y="2317320"/>
          <a:ext cx="752040" cy="752400"/>
        </a:xfrm>
        <a:prstGeom prst="rect">
          <a:avLst/>
        </a:prstGeom>
        <a:ln w="0">
          <a:noFill/>
          <a:prstDash val="solid"/>
        </a:ln>
      </xdr:spPr>
    </xdr:pic>
    <xdr:clientData/>
  </xdr:twoCellAnchor>
  <xdr:twoCellAnchor editAs="oneCell">
    <xdr:from>
      <xdr:col>4</xdr:col>
      <xdr:colOff>383458</xdr:colOff>
      <xdr:row>10</xdr:row>
      <xdr:rowOff>60840</xdr:rowOff>
    </xdr:from>
    <xdr:to>
      <xdr:col>4</xdr:col>
      <xdr:colOff>1247098</xdr:colOff>
      <xdr:row>10</xdr:row>
      <xdr:rowOff>636480</xdr:rowOff>
    </xdr:to>
    <xdr:pic>
      <xdr:nvPicPr>
        <xdr:cNvPr id="11" name="Imagen 23">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5"/>
        <a:stretch>
          <a:fillRect/>
        </a:stretch>
      </xdr:blipFill>
      <xdr:spPr>
        <a:xfrm>
          <a:off x="8900652" y="2506614"/>
          <a:ext cx="863640" cy="575640"/>
        </a:xfrm>
        <a:prstGeom prst="rect">
          <a:avLst/>
        </a:prstGeom>
        <a:ln w="0">
          <a:noFill/>
          <a:prstDash val="solid"/>
        </a:ln>
      </xdr:spPr>
    </xdr:pic>
    <xdr:clientData/>
  </xdr:twoCellAnchor>
  <xdr:twoCellAnchor editAs="oneCell">
    <xdr:from>
      <xdr:col>5</xdr:col>
      <xdr:colOff>304920</xdr:colOff>
      <xdr:row>9</xdr:row>
      <xdr:rowOff>457200</xdr:rowOff>
    </xdr:from>
    <xdr:to>
      <xdr:col>5</xdr:col>
      <xdr:colOff>1492560</xdr:colOff>
      <xdr:row>10</xdr:row>
      <xdr:rowOff>740881</xdr:rowOff>
    </xdr:to>
    <xdr:pic>
      <xdr:nvPicPr>
        <xdr:cNvPr id="12" name="Imagen 25">
          <a:extLst>
            <a:ext uri="{FF2B5EF4-FFF2-40B4-BE49-F238E27FC236}">
              <a16:creationId xmlns:a16="http://schemas.microsoft.com/office/drawing/2014/main" id="{00000000-0008-0000-0000-00000C000000}"/>
            </a:ext>
          </a:extLst>
        </xdr:cNvPr>
        <xdr:cNvPicPr/>
      </xdr:nvPicPr>
      <xdr:blipFill>
        <a:blip xmlns:r="http://schemas.openxmlformats.org/officeDocument/2006/relationships" r:embed="rId6"/>
        <a:stretch>
          <a:fillRect/>
        </a:stretch>
      </xdr:blipFill>
      <xdr:spPr>
        <a:xfrm>
          <a:off x="10916280" y="2276640"/>
          <a:ext cx="1187640" cy="788400"/>
        </a:xfrm>
        <a:prstGeom prst="rect">
          <a:avLst/>
        </a:prstGeom>
        <a:ln w="0">
          <a:noFill/>
          <a:prstDash val="solid"/>
        </a:ln>
      </xdr:spPr>
    </xdr:pic>
    <xdr:clientData/>
  </xdr:twoCellAnchor>
  <xdr:twoCellAnchor editAs="oneCell">
    <xdr:from>
      <xdr:col>0</xdr:col>
      <xdr:colOff>0</xdr:colOff>
      <xdr:row>0</xdr:row>
      <xdr:rowOff>0</xdr:rowOff>
    </xdr:from>
    <xdr:to>
      <xdr:col>1</xdr:col>
      <xdr:colOff>2747250</xdr:colOff>
      <xdr:row>8</xdr:row>
      <xdr:rowOff>141525</xdr:rowOff>
    </xdr:to>
    <xdr:pic>
      <xdr:nvPicPr>
        <xdr:cNvPr id="15" name="Imagen 40">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7"/>
        <a:stretch>
          <a:fillRect/>
        </a:stretch>
      </xdr:blipFill>
      <xdr:spPr>
        <a:xfrm>
          <a:off x="0" y="0"/>
          <a:ext cx="4176000" cy="1656000"/>
        </a:xfrm>
        <a:prstGeom prst="rect">
          <a:avLst/>
        </a:prstGeom>
        <a:ln w="0">
          <a:noFill/>
          <a:prstDash val="solid"/>
        </a:ln>
      </xdr:spPr>
    </xdr:pic>
    <xdr:clientData/>
  </xdr:twoCellAnchor>
  <xdr:twoCellAnchor editAs="oneCell">
    <xdr:from>
      <xdr:col>0</xdr:col>
      <xdr:colOff>49468</xdr:colOff>
      <xdr:row>46</xdr:row>
      <xdr:rowOff>27346</xdr:rowOff>
    </xdr:from>
    <xdr:to>
      <xdr:col>0</xdr:col>
      <xdr:colOff>553468</xdr:colOff>
      <xdr:row>47</xdr:row>
      <xdr:rowOff>8088</xdr:rowOff>
    </xdr:to>
    <xdr:pic>
      <xdr:nvPicPr>
        <xdr:cNvPr id="17" name="Imagen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8" cstate="print"/>
        <a:srcRect/>
        <a:stretch>
          <a:fillRect/>
        </a:stretch>
      </xdr:blipFill>
      <xdr:spPr bwMode="auto">
        <a:xfrm>
          <a:off x="49468" y="9838096"/>
          <a:ext cx="504000" cy="295067"/>
        </a:xfrm>
        <a:prstGeom prst="rect">
          <a:avLst/>
        </a:prstGeom>
        <a:noFill/>
        <a:ln>
          <a:prstDash val="solid"/>
        </a:ln>
      </xdr:spPr>
    </xdr:pic>
    <xdr:clientData/>
  </xdr:twoCellAnchor>
  <xdr:twoCellAnchor>
    <xdr:from>
      <xdr:col>0</xdr:col>
      <xdr:colOff>60840</xdr:colOff>
      <xdr:row>8</xdr:row>
      <xdr:rowOff>162720</xdr:rowOff>
    </xdr:from>
    <xdr:to>
      <xdr:col>1</xdr:col>
      <xdr:colOff>3443760</xdr:colOff>
      <xdr:row>10</xdr:row>
      <xdr:rowOff>751680</xdr:rowOff>
    </xdr:to>
    <xdr:sp macro="" textlink="">
      <xdr:nvSpPr>
        <xdr:cNvPr id="6" name="Rectángulo: esquinas redondeadas 10">
          <a:extLst>
            <a:ext uri="{FF2B5EF4-FFF2-40B4-BE49-F238E27FC236}">
              <a16:creationId xmlns:a16="http://schemas.microsoft.com/office/drawing/2014/main" id="{00000000-0008-0000-0000-000006000000}"/>
            </a:ext>
          </a:extLst>
        </xdr:cNvPr>
        <xdr:cNvSpPr/>
      </xdr:nvSpPr>
      <xdr:spPr>
        <a:xfrm>
          <a:off x="60840" y="1801080"/>
          <a:ext cx="4847400" cy="1274760"/>
        </a:xfrm>
        <a:prstGeom prst="roundRect">
          <a:avLst>
            <a:gd name="adj" fmla="val 16667"/>
          </a:avLst>
        </a:prstGeom>
        <a:noFill/>
        <a:ln w="25400">
          <a:noFill/>
        </a:ln>
        <a:effectLst>
          <a:outerShdw blurRad="50760" dist="50760" dir="5400000" algn="ctr" rotWithShape="0">
            <a:srgbClr val="000000">
              <a:alpha val="0"/>
            </a:srgbClr>
          </a:outerShdw>
        </a:effectLst>
        <a:scene3d>
          <a:camera prst="orthographicFront"/>
          <a:lightRig rig="threePt" dir="t"/>
        </a:scene3d>
        <a:sp3d contourW="19050">
          <a:contourClr>
            <a:schemeClr val="tx2"/>
          </a:contourClr>
        </a:sp3d>
      </xdr:spPr>
      <xdr:style>
        <a:lnRef idx="2">
          <a:schemeClr val="accent1">
            <a:shade val="50000"/>
          </a:schemeClr>
        </a:lnRef>
        <a:fillRef idx="1">
          <a:schemeClr val="accent1"/>
        </a:fillRef>
        <a:effectRef idx="0">
          <a:schemeClr val="accent1"/>
        </a:effectRef>
        <a:fontRef idx="minor"/>
      </xdr:style>
      <xdr:txBody>
        <a:bodyPr/>
        <a:lstStyle/>
        <a:p>
          <a:endParaRPr lang="es-CO"/>
        </a:p>
      </xdr:txBody>
    </xdr:sp>
    <xdr:clientData/>
  </xdr:twoCellAnchor>
  <xdr:twoCellAnchor>
    <xdr:from>
      <xdr:col>2</xdr:col>
      <xdr:colOff>50760</xdr:colOff>
      <xdr:row>8</xdr:row>
      <xdr:rowOff>162720</xdr:rowOff>
    </xdr:from>
    <xdr:to>
      <xdr:col>2</xdr:col>
      <xdr:colOff>1767600</xdr:colOff>
      <xdr:row>10</xdr:row>
      <xdr:rowOff>751680</xdr:rowOff>
    </xdr:to>
    <xdr:sp macro="" textlink="">
      <xdr:nvSpPr>
        <xdr:cNvPr id="7" name="Rectángulo: esquinas redondeadas 13">
          <a:extLst>
            <a:ext uri="{FF2B5EF4-FFF2-40B4-BE49-F238E27FC236}">
              <a16:creationId xmlns:a16="http://schemas.microsoft.com/office/drawing/2014/main" id="{00000000-0008-0000-0000-000007000000}"/>
            </a:ext>
          </a:extLst>
        </xdr:cNvPr>
        <xdr:cNvSpPr/>
      </xdr:nvSpPr>
      <xdr:spPr>
        <a:xfrm>
          <a:off x="5094000" y="1801080"/>
          <a:ext cx="1716840" cy="1274760"/>
        </a:xfrm>
        <a:prstGeom prst="roundRect">
          <a:avLst>
            <a:gd name="adj" fmla="val 16667"/>
          </a:avLst>
        </a:prstGeom>
        <a:noFill/>
        <a:ln w="25400">
          <a:noFill/>
        </a:ln>
        <a:effectLst>
          <a:outerShdw blurRad="50760" dist="50760" dir="5400000" algn="ctr" rotWithShape="0">
            <a:srgbClr val="000000">
              <a:alpha val="0"/>
            </a:srgbClr>
          </a:outerShdw>
        </a:effectLst>
        <a:scene3d>
          <a:camera prst="orthographicFront"/>
          <a:lightRig rig="threePt" dir="t"/>
        </a:scene3d>
        <a:sp3d contourW="19050">
          <a:contourClr>
            <a:schemeClr val="tx2"/>
          </a:contourClr>
        </a:sp3d>
      </xdr:spPr>
      <xdr:style>
        <a:lnRef idx="2">
          <a:schemeClr val="accent1">
            <a:shade val="50000"/>
          </a:schemeClr>
        </a:lnRef>
        <a:fillRef idx="1">
          <a:schemeClr val="accent1"/>
        </a:fillRef>
        <a:effectRef idx="0">
          <a:schemeClr val="accent1"/>
        </a:effectRef>
        <a:fontRef idx="minor"/>
      </xdr:style>
      <xdr:txBody>
        <a:bodyPr/>
        <a:lstStyle/>
        <a:p>
          <a:endParaRPr lang="es-CO"/>
        </a:p>
      </xdr:txBody>
    </xdr:sp>
    <xdr:clientData/>
  </xdr:twoCellAnchor>
  <xdr:twoCellAnchor>
    <xdr:from>
      <xdr:col>3</xdr:col>
      <xdr:colOff>50760</xdr:colOff>
      <xdr:row>8</xdr:row>
      <xdr:rowOff>142200</xdr:rowOff>
    </xdr:from>
    <xdr:to>
      <xdr:col>3</xdr:col>
      <xdr:colOff>1757160</xdr:colOff>
      <xdr:row>10</xdr:row>
      <xdr:rowOff>731160</xdr:rowOff>
    </xdr:to>
    <xdr:sp macro="" textlink="">
      <xdr:nvSpPr>
        <xdr:cNvPr id="8" name="Rectángulo: esquinas redondeadas 18">
          <a:extLst>
            <a:ext uri="{FF2B5EF4-FFF2-40B4-BE49-F238E27FC236}">
              <a16:creationId xmlns:a16="http://schemas.microsoft.com/office/drawing/2014/main" id="{00000000-0008-0000-0000-000008000000}"/>
            </a:ext>
          </a:extLst>
        </xdr:cNvPr>
        <xdr:cNvSpPr/>
      </xdr:nvSpPr>
      <xdr:spPr>
        <a:xfrm>
          <a:off x="6950160" y="1780560"/>
          <a:ext cx="1706400" cy="1274760"/>
        </a:xfrm>
        <a:prstGeom prst="roundRect">
          <a:avLst>
            <a:gd name="adj" fmla="val 16667"/>
          </a:avLst>
        </a:prstGeom>
        <a:noFill/>
        <a:ln w="25400">
          <a:noFill/>
        </a:ln>
        <a:effectLst>
          <a:outerShdw blurRad="50760" dist="50760" dir="5400000" algn="ctr" rotWithShape="0">
            <a:srgbClr val="000000">
              <a:alpha val="0"/>
            </a:srgbClr>
          </a:outerShdw>
        </a:effectLst>
        <a:scene3d>
          <a:camera prst="orthographicFront"/>
          <a:lightRig rig="threePt" dir="t"/>
        </a:scene3d>
        <a:sp3d contourW="19050">
          <a:contourClr>
            <a:schemeClr val="tx2"/>
          </a:contourClr>
        </a:sp3d>
      </xdr:spPr>
      <xdr:style>
        <a:lnRef idx="2">
          <a:schemeClr val="accent1">
            <a:shade val="50000"/>
          </a:schemeClr>
        </a:lnRef>
        <a:fillRef idx="1">
          <a:schemeClr val="accent1"/>
        </a:fillRef>
        <a:effectRef idx="0">
          <a:schemeClr val="accent1"/>
        </a:effectRef>
        <a:fontRef idx="minor"/>
      </xdr:style>
      <xdr:txBody>
        <a:bodyPr/>
        <a:lstStyle/>
        <a:p>
          <a:endParaRPr lang="es-CO"/>
        </a:p>
      </xdr:txBody>
    </xdr:sp>
    <xdr:clientData/>
  </xdr:twoCellAnchor>
  <xdr:twoCellAnchor>
    <xdr:from>
      <xdr:col>4</xdr:col>
      <xdr:colOff>50760</xdr:colOff>
      <xdr:row>8</xdr:row>
      <xdr:rowOff>132120</xdr:rowOff>
    </xdr:from>
    <xdr:to>
      <xdr:col>4</xdr:col>
      <xdr:colOff>1767600</xdr:colOff>
      <xdr:row>10</xdr:row>
      <xdr:rowOff>721080</xdr:rowOff>
    </xdr:to>
    <xdr:sp macro="" textlink="">
      <xdr:nvSpPr>
        <xdr:cNvPr id="10" name="Rectángulo: esquinas redondeadas 21">
          <a:extLst>
            <a:ext uri="{FF2B5EF4-FFF2-40B4-BE49-F238E27FC236}">
              <a16:creationId xmlns:a16="http://schemas.microsoft.com/office/drawing/2014/main" id="{00000000-0008-0000-0000-00000A000000}"/>
            </a:ext>
          </a:extLst>
        </xdr:cNvPr>
        <xdr:cNvSpPr/>
      </xdr:nvSpPr>
      <xdr:spPr>
        <a:xfrm>
          <a:off x="8806320" y="1770480"/>
          <a:ext cx="1716840" cy="1274760"/>
        </a:xfrm>
        <a:prstGeom prst="roundRect">
          <a:avLst>
            <a:gd name="adj" fmla="val 16667"/>
          </a:avLst>
        </a:prstGeom>
        <a:noFill/>
        <a:ln w="25400">
          <a:noFill/>
        </a:ln>
        <a:effectLst>
          <a:outerShdw blurRad="50760" dist="50760" dir="5400000" algn="ctr" rotWithShape="0">
            <a:srgbClr val="000000">
              <a:alpha val="0"/>
            </a:srgbClr>
          </a:outerShdw>
        </a:effectLst>
        <a:scene3d>
          <a:camera prst="orthographicFront"/>
          <a:lightRig rig="threePt" dir="t"/>
        </a:scene3d>
        <a:sp3d contourW="19050">
          <a:contourClr>
            <a:schemeClr val="tx2"/>
          </a:contourClr>
        </a:sp3d>
      </xdr:spPr>
      <xdr:style>
        <a:lnRef idx="2">
          <a:schemeClr val="accent1">
            <a:shade val="50000"/>
          </a:schemeClr>
        </a:lnRef>
        <a:fillRef idx="1">
          <a:schemeClr val="accent1"/>
        </a:fillRef>
        <a:effectRef idx="0">
          <a:schemeClr val="accent1"/>
        </a:effectRef>
        <a:fontRef idx="minor"/>
      </xdr:style>
      <xdr:txBody>
        <a:bodyPr/>
        <a:lstStyle/>
        <a:p>
          <a:endParaRPr lang="es-CO"/>
        </a:p>
      </xdr:txBody>
    </xdr:sp>
    <xdr:clientData/>
  </xdr:twoCellAnchor>
  <xdr:twoCellAnchor>
    <xdr:from>
      <xdr:col>5</xdr:col>
      <xdr:colOff>60840</xdr:colOff>
      <xdr:row>8</xdr:row>
      <xdr:rowOff>132120</xdr:rowOff>
    </xdr:from>
    <xdr:to>
      <xdr:col>5</xdr:col>
      <xdr:colOff>1767240</xdr:colOff>
      <xdr:row>10</xdr:row>
      <xdr:rowOff>721080</xdr:rowOff>
    </xdr:to>
    <xdr:sp macro="" textlink="">
      <xdr:nvSpPr>
        <xdr:cNvPr id="13" name="Rectángulo: esquinas redondeadas 27">
          <a:extLst>
            <a:ext uri="{FF2B5EF4-FFF2-40B4-BE49-F238E27FC236}">
              <a16:creationId xmlns:a16="http://schemas.microsoft.com/office/drawing/2014/main" id="{00000000-0008-0000-0000-00000D000000}"/>
            </a:ext>
          </a:extLst>
        </xdr:cNvPr>
        <xdr:cNvSpPr/>
      </xdr:nvSpPr>
      <xdr:spPr>
        <a:xfrm>
          <a:off x="10672200" y="1770480"/>
          <a:ext cx="1706400" cy="1274760"/>
        </a:xfrm>
        <a:prstGeom prst="roundRect">
          <a:avLst>
            <a:gd name="adj" fmla="val 16667"/>
          </a:avLst>
        </a:prstGeom>
        <a:noFill/>
        <a:ln w="25400">
          <a:noFill/>
        </a:ln>
        <a:effectLst>
          <a:outerShdw blurRad="50760" dist="50760" dir="5400000" algn="ctr" rotWithShape="0">
            <a:srgbClr val="000000">
              <a:alpha val="0"/>
            </a:srgbClr>
          </a:outerShdw>
        </a:effectLst>
        <a:scene3d>
          <a:camera prst="orthographicFront"/>
          <a:lightRig rig="threePt" dir="t"/>
        </a:scene3d>
        <a:sp3d contourW="19050">
          <a:contourClr>
            <a:schemeClr val="tx2"/>
          </a:contourClr>
        </a:sp3d>
      </xdr:spPr>
      <xdr:style>
        <a:lnRef idx="2">
          <a:schemeClr val="accent1">
            <a:shade val="50000"/>
          </a:schemeClr>
        </a:lnRef>
        <a:fillRef idx="1">
          <a:schemeClr val="accent1"/>
        </a:fillRef>
        <a:effectRef idx="0">
          <a:schemeClr val="accent1"/>
        </a:effectRef>
        <a:fontRef idx="minor"/>
      </xdr:style>
      <xdr:txBody>
        <a:bodyPr/>
        <a:lstStyle/>
        <a:p>
          <a:endParaRPr lang="es-CO"/>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69253</xdr:colOff>
      <xdr:row>6</xdr:row>
      <xdr:rowOff>174506</xdr:rowOff>
    </xdr:to>
    <xdr:pic>
      <xdr:nvPicPr>
        <xdr:cNvPr id="14" name="Imagen 2">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1"/>
        <a:stretch>
          <a:fillRect/>
        </a:stretch>
      </xdr:blipFill>
      <xdr:spPr>
        <a:xfrm>
          <a:off x="0" y="0"/>
          <a:ext cx="2952000" cy="1368000"/>
        </a:xfrm>
        <a:prstGeom prst="rect">
          <a:avLst/>
        </a:prstGeom>
        <a:l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1062300</xdr:colOff>
      <xdr:row>7</xdr:row>
      <xdr:rowOff>50231</xdr:rowOff>
    </xdr:to>
    <xdr:pic>
      <xdr:nvPicPr>
        <xdr:cNvPr id="2" name="Imagen 2">
          <a:extLst>
            <a:ext uri="{FF2B5EF4-FFF2-40B4-BE49-F238E27FC236}">
              <a16:creationId xmlns:a16="http://schemas.microsoft.com/office/drawing/2014/main" id="{0C9219AD-BD57-4FAD-B385-8C737546DD1B}"/>
            </a:ext>
          </a:extLst>
        </xdr:cNvPr>
        <xdr:cNvPicPr/>
      </xdr:nvPicPr>
      <xdr:blipFill>
        <a:blip xmlns:r="http://schemas.openxmlformats.org/officeDocument/2006/relationships" r:embed="rId1"/>
        <a:stretch>
          <a:fillRect/>
        </a:stretch>
      </xdr:blipFill>
      <xdr:spPr>
        <a:xfrm>
          <a:off x="0" y="0"/>
          <a:ext cx="3996000" cy="1564706"/>
        </a:xfrm>
        <a:prstGeom prst="rect">
          <a:avLst/>
        </a:prstGeom>
        <a:ln w="0">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10785</xdr:colOff>
      <xdr:row>4</xdr:row>
      <xdr:rowOff>175215</xdr:rowOff>
    </xdr:to>
    <xdr:pic>
      <xdr:nvPicPr>
        <xdr:cNvPr id="4" name="Imagen 2">
          <a:extLst>
            <a:ext uri="{FF2B5EF4-FFF2-40B4-BE49-F238E27FC236}">
              <a16:creationId xmlns:a16="http://schemas.microsoft.com/office/drawing/2014/main" id="{A59C5605-08FA-409F-9DDB-279CAA9F8C25}"/>
            </a:ext>
          </a:extLst>
        </xdr:cNvPr>
        <xdr:cNvPicPr/>
      </xdr:nvPicPr>
      <xdr:blipFill>
        <a:blip xmlns:r="http://schemas.openxmlformats.org/officeDocument/2006/relationships" r:embed="rId1"/>
        <a:stretch>
          <a:fillRect/>
        </a:stretch>
      </xdr:blipFill>
      <xdr:spPr>
        <a:xfrm>
          <a:off x="0" y="0"/>
          <a:ext cx="2808000" cy="1188000"/>
        </a:xfrm>
        <a:prstGeom prst="rect">
          <a:avLst/>
        </a:prstGeom>
        <a:ln w="0">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1428300</xdr:colOff>
      <xdr:row>6</xdr:row>
      <xdr:rowOff>16575</xdr:rowOff>
    </xdr:to>
    <xdr:pic>
      <xdr:nvPicPr>
        <xdr:cNvPr id="2" name="Imagen 2">
          <a:extLst>
            <a:ext uri="{FF2B5EF4-FFF2-40B4-BE49-F238E27FC236}">
              <a16:creationId xmlns:a16="http://schemas.microsoft.com/office/drawing/2014/main" id="{413FC33B-B3F8-4F90-A9FE-FBABA0EB4740}"/>
            </a:ext>
          </a:extLst>
        </xdr:cNvPr>
        <xdr:cNvPicPr/>
      </xdr:nvPicPr>
      <xdr:blipFill>
        <a:blip xmlns:r="http://schemas.openxmlformats.org/officeDocument/2006/relationships" r:embed="rId1"/>
        <a:stretch>
          <a:fillRect/>
        </a:stretch>
      </xdr:blipFill>
      <xdr:spPr>
        <a:xfrm>
          <a:off x="0" y="0"/>
          <a:ext cx="3600000" cy="1512000"/>
        </a:xfrm>
        <a:prstGeom prst="rect">
          <a:avLst/>
        </a:prstGeom>
        <a:ln w="0">
          <a:no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1761960</xdr:colOff>
      <xdr:row>5</xdr:row>
      <xdr:rowOff>124620</xdr:rowOff>
    </xdr:to>
    <xdr:pic>
      <xdr:nvPicPr>
        <xdr:cNvPr id="4" name="Imagen 2">
          <a:extLst>
            <a:ext uri="{FF2B5EF4-FFF2-40B4-BE49-F238E27FC236}">
              <a16:creationId xmlns:a16="http://schemas.microsoft.com/office/drawing/2014/main" id="{558CCCEC-9B44-4E87-A137-E584077F3D9A}"/>
            </a:ext>
          </a:extLst>
        </xdr:cNvPr>
        <xdr:cNvPicPr/>
      </xdr:nvPicPr>
      <xdr:blipFill>
        <a:blip xmlns:r="http://schemas.openxmlformats.org/officeDocument/2006/relationships" r:embed="rId1"/>
        <a:stretch>
          <a:fillRect/>
        </a:stretch>
      </xdr:blipFill>
      <xdr:spPr>
        <a:xfrm>
          <a:off x="0" y="0"/>
          <a:ext cx="2844000" cy="1260000"/>
        </a:xfrm>
        <a:prstGeom prst="rect">
          <a:avLst/>
        </a:prstGeom>
        <a:ln w="0">
          <a:no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1039920</xdr:colOff>
      <xdr:row>7</xdr:row>
      <xdr:rowOff>7756</xdr:rowOff>
    </xdr:to>
    <xdr:pic>
      <xdr:nvPicPr>
        <xdr:cNvPr id="3" name="Imagen 2">
          <a:extLst>
            <a:ext uri="{FF2B5EF4-FFF2-40B4-BE49-F238E27FC236}">
              <a16:creationId xmlns:a16="http://schemas.microsoft.com/office/drawing/2014/main" id="{5F159E20-E0C1-48F5-9BCD-5241A56CE3D8}"/>
            </a:ext>
          </a:extLst>
        </xdr:cNvPr>
        <xdr:cNvPicPr/>
      </xdr:nvPicPr>
      <xdr:blipFill>
        <a:blip xmlns:r="http://schemas.openxmlformats.org/officeDocument/2006/relationships" r:embed="rId1"/>
        <a:stretch>
          <a:fillRect/>
        </a:stretch>
      </xdr:blipFill>
      <xdr:spPr>
        <a:xfrm>
          <a:off x="0" y="0"/>
          <a:ext cx="3204000" cy="1512000"/>
        </a:xfrm>
        <a:prstGeom prst="rect">
          <a:avLst/>
        </a:prstGeom>
        <a:ln w="0">
          <a:noFill/>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15240</xdr:colOff>
      <xdr:row>0</xdr:row>
      <xdr:rowOff>0</xdr:rowOff>
    </xdr:from>
    <xdr:to>
      <xdr:col>4</xdr:col>
      <xdr:colOff>12000</xdr:colOff>
      <xdr:row>6</xdr:row>
      <xdr:rowOff>90256</xdr:rowOff>
    </xdr:to>
    <xdr:pic>
      <xdr:nvPicPr>
        <xdr:cNvPr id="3" name="Imagen 2">
          <a:extLst>
            <a:ext uri="{FF2B5EF4-FFF2-40B4-BE49-F238E27FC236}">
              <a16:creationId xmlns:a16="http://schemas.microsoft.com/office/drawing/2014/main" id="{34A2B159-459E-4110-B6AC-7B661E2E1315}"/>
            </a:ext>
          </a:extLst>
        </xdr:cNvPr>
        <xdr:cNvPicPr/>
      </xdr:nvPicPr>
      <xdr:blipFill>
        <a:blip xmlns:r="http://schemas.openxmlformats.org/officeDocument/2006/relationships" r:embed="rId1"/>
        <a:stretch>
          <a:fillRect/>
        </a:stretch>
      </xdr:blipFill>
      <xdr:spPr>
        <a:xfrm>
          <a:off x="15240" y="0"/>
          <a:ext cx="3060000" cy="1404000"/>
        </a:xfrm>
        <a:prstGeom prst="rect">
          <a:avLst/>
        </a:prstGeom>
        <a:ln w="0">
          <a:noFill/>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37628</xdr:colOff>
      <xdr:row>0</xdr:row>
      <xdr:rowOff>0</xdr:rowOff>
    </xdr:from>
    <xdr:to>
      <xdr:col>1</xdr:col>
      <xdr:colOff>4026369</xdr:colOff>
      <xdr:row>9</xdr:row>
      <xdr:rowOff>56741</xdr:rowOff>
    </xdr:to>
    <xdr:pic>
      <xdr:nvPicPr>
        <xdr:cNvPr id="15" name="Imagen 5">
          <a:extLst>
            <a:ext uri="{FF2B5EF4-FFF2-40B4-BE49-F238E27FC236}">
              <a16:creationId xmlns:a16="http://schemas.microsoft.com/office/drawing/2014/main" id="{00000000-0008-0000-0200-00000F000000}"/>
            </a:ext>
          </a:extLst>
        </xdr:cNvPr>
        <xdr:cNvPicPr/>
      </xdr:nvPicPr>
      <xdr:blipFill>
        <a:blip xmlns:r="http://schemas.openxmlformats.org/officeDocument/2006/relationships" r:embed="rId1"/>
        <a:stretch>
          <a:fillRect/>
        </a:stretch>
      </xdr:blipFill>
      <xdr:spPr>
        <a:xfrm>
          <a:off x="37628" y="0"/>
          <a:ext cx="4534371" cy="1656000"/>
        </a:xfrm>
        <a:prstGeom prst="rect">
          <a:avLst/>
        </a:prstGeom>
        <a:ln w="0">
          <a:noFill/>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6</xdr:col>
      <xdr:colOff>0</xdr:colOff>
      <xdr:row>10</xdr:row>
      <xdr:rowOff>0</xdr:rowOff>
    </xdr:from>
    <xdr:to>
      <xdr:col>19</xdr:col>
      <xdr:colOff>457560</xdr:colOff>
      <xdr:row>30</xdr:row>
      <xdr:rowOff>93240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2</xdr:col>
      <xdr:colOff>7560</xdr:colOff>
      <xdr:row>8</xdr:row>
      <xdr:rowOff>80526</xdr:rowOff>
    </xdr:to>
    <xdr:pic>
      <xdr:nvPicPr>
        <xdr:cNvPr id="17" name="Imagen 4">
          <a:extLst>
            <a:ext uri="{FF2B5EF4-FFF2-40B4-BE49-F238E27FC236}">
              <a16:creationId xmlns:a16="http://schemas.microsoft.com/office/drawing/2014/main" id="{00000000-0008-0000-0300-000011000000}"/>
            </a:ext>
          </a:extLst>
        </xdr:cNvPr>
        <xdr:cNvPicPr/>
      </xdr:nvPicPr>
      <xdr:blipFill>
        <a:blip xmlns:r="http://schemas.openxmlformats.org/officeDocument/2006/relationships" r:embed="rId2"/>
        <a:stretch>
          <a:fillRect/>
        </a:stretch>
      </xdr:blipFill>
      <xdr:spPr>
        <a:xfrm>
          <a:off x="0" y="0"/>
          <a:ext cx="3436560" cy="1404000"/>
        </a:xfrm>
        <a:prstGeom prst="rect">
          <a:avLst/>
        </a:prstGeom>
        <a:ln w="0">
          <a:noFill/>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11723</xdr:rowOff>
    </xdr:from>
    <xdr:to>
      <xdr:col>1</xdr:col>
      <xdr:colOff>2565785</xdr:colOff>
      <xdr:row>6</xdr:row>
      <xdr:rowOff>174738</xdr:rowOff>
    </xdr:to>
    <xdr:pic>
      <xdr:nvPicPr>
        <xdr:cNvPr id="18" name="Imagen 8">
          <a:extLst>
            <a:ext uri="{FF2B5EF4-FFF2-40B4-BE49-F238E27FC236}">
              <a16:creationId xmlns:a16="http://schemas.microsoft.com/office/drawing/2014/main" id="{00000000-0008-0000-0400-000012000000}"/>
            </a:ext>
          </a:extLst>
        </xdr:cNvPr>
        <xdr:cNvPicPr/>
      </xdr:nvPicPr>
      <xdr:blipFill>
        <a:blip xmlns:r="http://schemas.openxmlformats.org/officeDocument/2006/relationships" r:embed="rId1"/>
        <a:stretch>
          <a:fillRect/>
        </a:stretch>
      </xdr:blipFill>
      <xdr:spPr>
        <a:xfrm>
          <a:off x="0" y="11723"/>
          <a:ext cx="3996000" cy="1476000"/>
        </a:xfrm>
        <a:prstGeom prst="rect">
          <a:avLst/>
        </a:prstGeom>
        <a:l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1</xdr:row>
      <xdr:rowOff>89647</xdr:rowOff>
    </xdr:from>
    <xdr:to>
      <xdr:col>2</xdr:col>
      <xdr:colOff>650240</xdr:colOff>
      <xdr:row>7</xdr:row>
      <xdr:rowOff>12701</xdr:rowOff>
    </xdr:to>
    <xdr:pic>
      <xdr:nvPicPr>
        <xdr:cNvPr id="25" name="Image 1" descr="Picture">
          <a:extLst>
            <a:ext uri="{FF2B5EF4-FFF2-40B4-BE49-F238E27FC236}">
              <a16:creationId xmlns:a16="http://schemas.microsoft.com/office/drawing/2014/main" id="{00000000-0008-0000-0500-000019000000}"/>
            </a:ext>
          </a:extLst>
        </xdr:cNvPr>
        <xdr:cNvPicPr/>
      </xdr:nvPicPr>
      <xdr:blipFill>
        <a:blip xmlns:r="http://schemas.openxmlformats.org/officeDocument/2006/relationships" r:embed="rId1"/>
        <a:stretch>
          <a:fillRect/>
        </a:stretch>
      </xdr:blipFill>
      <xdr:spPr>
        <a:xfrm>
          <a:off x="0" y="313765"/>
          <a:ext cx="2768152" cy="1099671"/>
        </a:xfrm>
        <a:prstGeom prst="rect">
          <a:avLst/>
        </a:prstGeom>
        <a:l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1377273</xdr:colOff>
      <xdr:row>8</xdr:row>
      <xdr:rowOff>146273</xdr:rowOff>
    </xdr:to>
    <xdr:pic>
      <xdr:nvPicPr>
        <xdr:cNvPr id="3" name="Imagen 5">
          <a:extLst>
            <a:ext uri="{FF2B5EF4-FFF2-40B4-BE49-F238E27FC236}">
              <a16:creationId xmlns:a16="http://schemas.microsoft.com/office/drawing/2014/main" id="{00000000-0008-0000-0600-000003000000}"/>
            </a:ext>
          </a:extLst>
        </xdr:cNvPr>
        <xdr:cNvPicPr/>
      </xdr:nvPicPr>
      <xdr:blipFill>
        <a:blip xmlns:r="http://schemas.openxmlformats.org/officeDocument/2006/relationships" r:embed="rId1"/>
        <a:stretch>
          <a:fillRect/>
        </a:stretch>
      </xdr:blipFill>
      <xdr:spPr>
        <a:xfrm>
          <a:off x="0" y="0"/>
          <a:ext cx="4364313" cy="1715993"/>
        </a:xfrm>
        <a:prstGeom prst="rect">
          <a:avLst/>
        </a:prstGeom>
        <a:ln w="0">
          <a:noFill/>
          <a:prstDash val="solid"/>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88</xdr:row>
      <xdr:rowOff>190500</xdr:rowOff>
    </xdr:from>
    <xdr:to>
      <xdr:col>5</xdr:col>
      <xdr:colOff>22286</xdr:colOff>
      <xdr:row>94</xdr:row>
      <xdr:rowOff>14475</xdr:rowOff>
    </xdr:to>
    <xdr:pic>
      <xdr:nvPicPr>
        <xdr:cNvPr id="19" name="Picture 2">
          <a:extLst>
            <a:ext uri="{FF2B5EF4-FFF2-40B4-BE49-F238E27FC236}">
              <a16:creationId xmlns:a16="http://schemas.microsoft.com/office/drawing/2014/main" id="{00000000-0008-0000-0700-000013000000}"/>
            </a:ext>
          </a:extLst>
        </xdr:cNvPr>
        <xdr:cNvPicPr/>
      </xdr:nvPicPr>
      <xdr:blipFill>
        <a:blip xmlns:r="http://schemas.openxmlformats.org/officeDocument/2006/relationships" r:embed="rId1"/>
        <a:stretch>
          <a:fillRect/>
        </a:stretch>
      </xdr:blipFill>
      <xdr:spPr>
        <a:xfrm>
          <a:off x="0" y="19431000"/>
          <a:ext cx="6340536" cy="1252725"/>
        </a:xfrm>
        <a:prstGeom prst="rect">
          <a:avLst/>
        </a:prstGeom>
        <a:ln w="0">
          <a:noFill/>
          <a:prstDash val="solid"/>
        </a:ln>
      </xdr:spPr>
    </xdr:pic>
    <xdr:clientData/>
  </xdr:twoCellAnchor>
  <xdr:twoCellAnchor editAs="oneCell">
    <xdr:from>
      <xdr:col>0</xdr:col>
      <xdr:colOff>0</xdr:colOff>
      <xdr:row>0</xdr:row>
      <xdr:rowOff>0</xdr:rowOff>
    </xdr:from>
    <xdr:to>
      <xdr:col>3</xdr:col>
      <xdr:colOff>837964</xdr:colOff>
      <xdr:row>11</xdr:row>
      <xdr:rowOff>133393</xdr:rowOff>
    </xdr:to>
    <xdr:pic>
      <xdr:nvPicPr>
        <xdr:cNvPr id="20" name="Imagen 5">
          <a:extLst>
            <a:ext uri="{FF2B5EF4-FFF2-40B4-BE49-F238E27FC236}">
              <a16:creationId xmlns:a16="http://schemas.microsoft.com/office/drawing/2014/main" id="{00000000-0008-0000-0700-000014000000}"/>
            </a:ext>
          </a:extLst>
        </xdr:cNvPr>
        <xdr:cNvPicPr/>
      </xdr:nvPicPr>
      <xdr:blipFill>
        <a:blip xmlns:r="http://schemas.openxmlformats.org/officeDocument/2006/relationships" r:embed="rId2"/>
        <a:stretch>
          <a:fillRect/>
        </a:stretch>
      </xdr:blipFill>
      <xdr:spPr>
        <a:xfrm>
          <a:off x="0" y="0"/>
          <a:ext cx="4716000" cy="2052000"/>
        </a:xfrm>
        <a:prstGeom prst="rect">
          <a:avLst/>
        </a:prstGeom>
        <a:ln w="0">
          <a:noFill/>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121</xdr:row>
      <xdr:rowOff>13409</xdr:rowOff>
    </xdr:from>
    <xdr:to>
      <xdr:col>7</xdr:col>
      <xdr:colOff>62385</xdr:colOff>
      <xdr:row>125</xdr:row>
      <xdr:rowOff>144355</xdr:rowOff>
    </xdr:to>
    <xdr:pic>
      <xdr:nvPicPr>
        <xdr:cNvPr id="21" name="Image 2" descr="Picture">
          <a:extLst>
            <a:ext uri="{FF2B5EF4-FFF2-40B4-BE49-F238E27FC236}">
              <a16:creationId xmlns:a16="http://schemas.microsoft.com/office/drawing/2014/main" id="{00000000-0008-0000-0800-000015000000}"/>
            </a:ext>
          </a:extLst>
        </xdr:cNvPr>
        <xdr:cNvPicPr/>
      </xdr:nvPicPr>
      <xdr:blipFill>
        <a:blip xmlns:r="http://schemas.openxmlformats.org/officeDocument/2006/relationships" r:embed="rId1"/>
        <a:stretch>
          <a:fillRect/>
        </a:stretch>
      </xdr:blipFill>
      <xdr:spPr>
        <a:xfrm>
          <a:off x="0" y="22186668"/>
          <a:ext cx="5330533" cy="845909"/>
        </a:xfrm>
        <a:prstGeom prst="rect">
          <a:avLst/>
        </a:prstGeom>
        <a:ln w="0">
          <a:noFill/>
          <a:prstDash val="solid"/>
        </a:ln>
      </xdr:spPr>
    </xdr:pic>
    <xdr:clientData/>
  </xdr:twoCellAnchor>
  <xdr:twoCellAnchor editAs="oneCell">
    <xdr:from>
      <xdr:col>0</xdr:col>
      <xdr:colOff>0</xdr:colOff>
      <xdr:row>0</xdr:row>
      <xdr:rowOff>0</xdr:rowOff>
    </xdr:from>
    <xdr:to>
      <xdr:col>3</xdr:col>
      <xdr:colOff>622222</xdr:colOff>
      <xdr:row>7</xdr:row>
      <xdr:rowOff>112296</xdr:rowOff>
    </xdr:to>
    <xdr:pic>
      <xdr:nvPicPr>
        <xdr:cNvPr id="22" name="Imagen 3">
          <a:extLst>
            <a:ext uri="{FF2B5EF4-FFF2-40B4-BE49-F238E27FC236}">
              <a16:creationId xmlns:a16="http://schemas.microsoft.com/office/drawing/2014/main" id="{00000000-0008-0000-0800-000016000000}"/>
            </a:ext>
          </a:extLst>
        </xdr:cNvPr>
        <xdr:cNvPicPr/>
      </xdr:nvPicPr>
      <xdr:blipFill>
        <a:blip xmlns:r="http://schemas.openxmlformats.org/officeDocument/2006/relationships" r:embed="rId2"/>
        <a:stretch>
          <a:fillRect/>
        </a:stretch>
      </xdr:blipFill>
      <xdr:spPr>
        <a:xfrm>
          <a:off x="0" y="0"/>
          <a:ext cx="2880000" cy="1260000"/>
        </a:xfrm>
        <a:prstGeom prst="rect">
          <a:avLst/>
        </a:prstGeom>
        <a:ln w="0">
          <a:noFill/>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132</xdr:row>
      <xdr:rowOff>66959</xdr:rowOff>
    </xdr:from>
    <xdr:to>
      <xdr:col>6</xdr:col>
      <xdr:colOff>725921</xdr:colOff>
      <xdr:row>137</xdr:row>
      <xdr:rowOff>28590</xdr:rowOff>
    </xdr:to>
    <xdr:pic>
      <xdr:nvPicPr>
        <xdr:cNvPr id="23" name="Image 2" descr="Picture">
          <a:extLst>
            <a:ext uri="{FF2B5EF4-FFF2-40B4-BE49-F238E27FC236}">
              <a16:creationId xmlns:a16="http://schemas.microsoft.com/office/drawing/2014/main" id="{00000000-0008-0000-0900-000017000000}"/>
            </a:ext>
          </a:extLst>
        </xdr:cNvPr>
        <xdr:cNvPicPr/>
      </xdr:nvPicPr>
      <xdr:blipFill>
        <a:blip xmlns:r="http://schemas.openxmlformats.org/officeDocument/2006/relationships" r:embed="rId1"/>
        <a:stretch>
          <a:fillRect/>
        </a:stretch>
      </xdr:blipFill>
      <xdr:spPr>
        <a:xfrm>
          <a:off x="0" y="24049906"/>
          <a:ext cx="5328000" cy="864000"/>
        </a:xfrm>
        <a:prstGeom prst="rect">
          <a:avLst/>
        </a:prstGeom>
        <a:ln w="0">
          <a:noFill/>
          <a:prstDash val="solid"/>
        </a:ln>
      </xdr:spPr>
    </xdr:pic>
    <xdr:clientData/>
  </xdr:twoCellAnchor>
  <xdr:twoCellAnchor editAs="oneCell">
    <xdr:from>
      <xdr:col>0</xdr:col>
      <xdr:colOff>0</xdr:colOff>
      <xdr:row>0</xdr:row>
      <xdr:rowOff>0</xdr:rowOff>
    </xdr:from>
    <xdr:to>
      <xdr:col>3</xdr:col>
      <xdr:colOff>641842</xdr:colOff>
      <xdr:row>7</xdr:row>
      <xdr:rowOff>122921</xdr:rowOff>
    </xdr:to>
    <xdr:pic>
      <xdr:nvPicPr>
        <xdr:cNvPr id="5" name="Imagen 3">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2"/>
        <a:stretch>
          <a:fillRect/>
        </a:stretch>
      </xdr:blipFill>
      <xdr:spPr>
        <a:xfrm>
          <a:off x="0" y="0"/>
          <a:ext cx="2988000" cy="129600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499984740745262"/>
    <pageSetUpPr fitToPage="1"/>
  </sheetPr>
  <dimension ref="A1:S56"/>
  <sheetViews>
    <sheetView zoomScale="80" zoomScaleNormal="80" workbookViewId="0">
      <selection activeCell="F10" sqref="F10"/>
    </sheetView>
  </sheetViews>
  <sheetFormatPr baseColWidth="10" defaultColWidth="8.88671875" defaultRowHeight="14.4" x14ac:dyDescent="0.3"/>
  <cols>
    <col min="1" max="1" width="20.77734375" style="217" customWidth="1"/>
    <col min="2" max="2" width="50.77734375" style="217" customWidth="1"/>
    <col min="3" max="5" width="26.33203125" style="217" customWidth="1"/>
    <col min="6" max="6" width="26" style="217" customWidth="1"/>
    <col min="10" max="10" width="4.77734375" style="217" customWidth="1"/>
  </cols>
  <sheetData>
    <row r="1" spans="1:19" ht="40.049999999999997" customHeight="1" x14ac:dyDescent="0.3">
      <c r="A1" s="437"/>
      <c r="B1" s="437"/>
      <c r="C1" s="422" t="s">
        <v>0</v>
      </c>
      <c r="D1" s="422"/>
      <c r="E1" s="422"/>
      <c r="F1" s="422"/>
    </row>
    <row r="2" spans="1:19" ht="4.95" customHeight="1" x14ac:dyDescent="0.3">
      <c r="A2" s="437"/>
      <c r="B2" s="437"/>
      <c r="C2" s="436"/>
      <c r="D2" s="437"/>
      <c r="E2" s="437"/>
      <c r="F2" s="438"/>
    </row>
    <row r="3" spans="1:19" ht="15" customHeight="1" x14ac:dyDescent="0.3">
      <c r="A3" s="437"/>
      <c r="B3" s="437"/>
      <c r="C3" s="224"/>
      <c r="D3" s="224"/>
      <c r="E3" s="464" t="s">
        <v>1</v>
      </c>
      <c r="F3" s="1257"/>
    </row>
    <row r="4" spans="1:19" ht="15" hidden="1" customHeight="1" x14ac:dyDescent="0.3">
      <c r="A4" s="437"/>
      <c r="B4" s="437"/>
      <c r="C4" s="224"/>
      <c r="D4" s="224"/>
      <c r="E4" s="13" t="s">
        <v>2</v>
      </c>
      <c r="F4" s="93"/>
      <c r="G4" s="132"/>
      <c r="I4" s="132"/>
      <c r="L4" s="132" t="s">
        <v>3</v>
      </c>
      <c r="M4" s="132"/>
      <c r="N4" s="133"/>
      <c r="O4" s="134" t="s">
        <v>4</v>
      </c>
      <c r="P4" s="133"/>
      <c r="Q4" s="134">
        <v>8</v>
      </c>
      <c r="R4" s="134">
        <v>100</v>
      </c>
      <c r="S4" s="134" t="s">
        <v>5</v>
      </c>
    </row>
    <row r="5" spans="1:19" ht="15" customHeight="1" x14ac:dyDescent="0.3">
      <c r="A5" s="437"/>
      <c r="B5" s="437"/>
      <c r="C5" s="451" t="s">
        <v>6</v>
      </c>
      <c r="D5" s="437"/>
      <c r="E5" s="137" t="s">
        <v>2</v>
      </c>
      <c r="F5" s="226" t="s">
        <v>7</v>
      </c>
      <c r="G5" s="132"/>
      <c r="I5" s="132"/>
      <c r="L5" s="132"/>
      <c r="M5" s="132"/>
      <c r="N5" s="133"/>
      <c r="O5" s="134"/>
      <c r="P5" s="133"/>
      <c r="Q5" s="134"/>
      <c r="R5" s="134"/>
      <c r="S5" s="134"/>
    </row>
    <row r="6" spans="1:19" ht="15" customHeight="1" x14ac:dyDescent="0.3">
      <c r="A6" s="437"/>
      <c r="B6" s="437"/>
      <c r="C6" s="1249" t="inlineStr">
        <is>
          <t>DISEÑAMOS, RENOVAMOS Y CONSTRUIMOS ESPACIOS QUE INSPIRAN</t>
        </is>
      </c>
      <c r="D6" s="224"/>
      <c r="E6" s="248" t="s">
        <v>9</v>
      </c>
      <c r="F6" s="226">
        <v>1</v>
      </c>
      <c r="G6" s="132"/>
      <c r="I6" s="132"/>
    </row>
    <row r="7" spans="1:19" ht="15" customHeight="1" x14ac:dyDescent="0.3">
      <c r="A7" s="437"/>
      <c r="B7" s="437"/>
      <c r="C7" s="225"/>
      <c r="D7" s="224"/>
      <c r="E7" s="137" t="s">
        <v>10</v>
      </c>
      <c r="F7" s="226" t="s">
        <v>11</v>
      </c>
      <c r="G7" s="132"/>
      <c r="I7" s="132"/>
    </row>
    <row r="8" spans="1:19" ht="15" customHeight="1" x14ac:dyDescent="0.3">
      <c r="A8" s="437"/>
      <c r="B8" s="437"/>
      <c r="C8" s="224"/>
      <c r="D8" s="224"/>
      <c r="E8" s="137" t="s">
        <v>12</v>
      </c>
      <c r="F8" s="226" t="s">
        <v>13</v>
      </c>
      <c r="G8" s="132"/>
      <c r="I8" s="132"/>
    </row>
    <row r="9" spans="1:19" ht="14.25" customHeight="1" x14ac:dyDescent="0.3">
      <c r="A9" s="224"/>
      <c r="B9" s="224"/>
      <c r="C9" s="224"/>
      <c r="D9" s="224"/>
      <c r="E9" s="224"/>
      <c r="F9" s="224"/>
    </row>
    <row r="10" spans="1:19" ht="39.75" customHeight="1" x14ac:dyDescent="0.35">
      <c r="A10" s="1253" t="str">
        <f>"CUADRILLA:"&amp;CHAR(10)&amp;O4</f>
        <v>CUADRILLA:
1 Topógrafo + 1 Cadenero 1o</v>
      </c>
      <c r="B10" s="1254"/>
      <c r="C10" s="1255" t="str">
        <f>"UNIDAD:"&amp;CHAR(10)&amp;L4</f>
        <v>UNIDAD:
m2</v>
      </c>
      <c r="D10" s="1256" t="str">
        <f>"JORNADA:"&amp;CHAR(10)&amp;TEXT(Q4,"0.0")&amp;" h"</f>
        <v>JORNADA:
08 h</v>
      </c>
      <c r="E10" s="1255" t="str">
        <f>"RENDIMIENTO:"&amp;CHAR(10)&amp;TEXT(R4,"0.00")&amp;" "&amp;S4</f>
        <v>RENDIMIENTO:
100 m2/jornada</v>
      </c>
      <c r="F10" s="1255" t="str">
        <f>"CONSUMO M.O.:"&amp;CHAR(10)&amp;TEXT(Q4/R4,"0.00")&amp;" h/"&amp;LEFT(L4,3)</f>
        <v>CONSUMO M.O.:
000 h/m2</v>
      </c>
    </row>
    <row r="11" spans="1:19" ht="60" customHeight="1" x14ac:dyDescent="0.3">
      <c r="A11" s="447"/>
      <c r="B11" s="437"/>
      <c r="C11" s="246"/>
      <c r="D11" s="1"/>
      <c r="E11" s="2"/>
      <c r="F11" s="2"/>
    </row>
    <row r="12" spans="1:19" ht="15" customHeight="1" x14ac:dyDescent="0.3">
      <c r="A12" s="224"/>
      <c r="B12" s="224"/>
      <c r="C12" s="224"/>
      <c r="D12" s="1"/>
      <c r="E12" s="2"/>
      <c r="F12" s="2"/>
    </row>
    <row r="13" spans="1:19" ht="25.05" customHeight="1" x14ac:dyDescent="0.3">
      <c r="A13" s="439" t="s">
        <v>14</v>
      </c>
      <c r="B13" s="437"/>
      <c r="C13" s="437"/>
      <c r="D13" s="437"/>
      <c r="E13" s="437"/>
      <c r="F13" s="437"/>
    </row>
    <row r="14" spans="1:19" ht="15" customHeight="1" x14ac:dyDescent="0.3">
      <c r="A14" s="449"/>
      <c r="B14" s="437"/>
      <c r="C14" s="437"/>
      <c r="D14" s="437"/>
      <c r="E14" s="437"/>
      <c r="F14" s="437"/>
    </row>
    <row r="15" spans="1:19" ht="15" customHeight="1" x14ac:dyDescent="0.3">
      <c r="A15" s="1247" t="s">
        <v>15</v>
      </c>
      <c r="B15" s="1248"/>
      <c r="C15" s="1248"/>
      <c r="D15" s="1248"/>
      <c r="E15" s="1248"/>
      <c r="F15" s="1248"/>
    </row>
    <row r="16" spans="1:19" ht="15" customHeight="1" x14ac:dyDescent="0.3">
      <c r="A16" s="1250" t="s">
        <v>16</v>
      </c>
      <c r="B16" s="445"/>
      <c r="C16" s="446"/>
      <c r="D16" s="446"/>
      <c r="E16" s="446"/>
      <c r="F16" s="434"/>
    </row>
    <row r="17" spans="1:6" ht="15" customHeight="1" x14ac:dyDescent="0.3">
      <c r="A17" s="1250" t="s">
        <v>17</v>
      </c>
      <c r="B17" s="433"/>
      <c r="C17" s="434"/>
      <c r="D17" s="222"/>
      <c r="E17" s="1250" t="s">
        <v>10</v>
      </c>
      <c r="F17" s="223"/>
    </row>
    <row r="18" spans="1:6" ht="15" customHeight="1" x14ac:dyDescent="0.3">
      <c r="A18" s="1250" t="s">
        <v>18</v>
      </c>
      <c r="B18" s="1251" t="s">
        <v>6</v>
      </c>
      <c r="C18" s="1252"/>
      <c r="D18" s="222"/>
      <c r="E18" s="1250" t="s">
        <v>19</v>
      </c>
      <c r="F18" s="223"/>
    </row>
    <row r="19" spans="1:6" ht="15" customHeight="1" x14ac:dyDescent="0.3">
      <c r="A19" s="443"/>
      <c r="B19" s="444"/>
      <c r="C19" s="444"/>
      <c r="D19" s="444"/>
      <c r="E19" s="444"/>
      <c r="F19" s="444"/>
    </row>
    <row r="20" spans="1:6" ht="15" customHeight="1" x14ac:dyDescent="0.3">
      <c r="A20" s="219" t="s">
        <v>20</v>
      </c>
      <c r="B20" s="1234" t="s">
        <v>21</v>
      </c>
      <c r="C20" s="427"/>
      <c r="D20" s="428"/>
      <c r="E20" s="428"/>
      <c r="F20" s="429"/>
    </row>
    <row r="21" spans="1:6" s="3" customFormat="1" ht="15" customHeight="1" x14ac:dyDescent="0.3">
      <c r="A21" s="220"/>
      <c r="B21" s="144" t="s">
        <v>22</v>
      </c>
      <c r="C21" s="59" t="s">
        <v>23</v>
      </c>
      <c r="D21" s="59" t="s">
        <v>24</v>
      </c>
      <c r="E21" s="59" t="s">
        <v>25</v>
      </c>
      <c r="F21" s="221" t="s">
        <v>26</v>
      </c>
    </row>
    <row r="22" spans="1:6" ht="15" customHeight="1" x14ac:dyDescent="0.3">
      <c r="A22" s="426"/>
      <c r="B22" s="421"/>
      <c r="C22" s="130"/>
      <c r="D22" s="131"/>
      <c r="E22" s="305"/>
      <c r="F22" s="306">
        <f t="shared" ref="F22:F27" si="0">D22*E22</f>
        <v>0</v>
      </c>
    </row>
    <row r="23" spans="1:6" ht="15" customHeight="1" x14ac:dyDescent="0.3">
      <c r="A23" s="426"/>
      <c r="B23" s="421"/>
      <c r="C23" s="130"/>
      <c r="D23" s="131"/>
      <c r="E23" s="305"/>
      <c r="F23" s="306">
        <f t="shared" si="0"/>
        <v>0</v>
      </c>
    </row>
    <row r="24" spans="1:6" ht="15" customHeight="1" x14ac:dyDescent="0.3">
      <c r="A24" s="426"/>
      <c r="B24" s="421"/>
      <c r="C24" s="130"/>
      <c r="D24" s="131"/>
      <c r="E24" s="305"/>
      <c r="F24" s="306">
        <f t="shared" si="0"/>
        <v>0</v>
      </c>
    </row>
    <row r="25" spans="1:6" ht="15" customHeight="1" x14ac:dyDescent="0.3">
      <c r="A25" s="426"/>
      <c r="B25" s="421"/>
      <c r="C25" s="130"/>
      <c r="D25" s="131"/>
      <c r="E25" s="305"/>
      <c r="F25" s="306">
        <f t="shared" si="0"/>
        <v>0</v>
      </c>
    </row>
    <row r="26" spans="1:6" ht="15" customHeight="1" x14ac:dyDescent="0.3">
      <c r="A26" s="426"/>
      <c r="B26" s="421"/>
      <c r="C26" s="130"/>
      <c r="D26" s="131"/>
      <c r="E26" s="305"/>
      <c r="F26" s="306">
        <f t="shared" si="0"/>
        <v>0</v>
      </c>
    </row>
    <row r="27" spans="1:6" ht="15" customHeight="1" x14ac:dyDescent="0.3">
      <c r="A27" s="426"/>
      <c r="B27" s="421"/>
      <c r="C27" s="130"/>
      <c r="D27" s="131"/>
      <c r="E27" s="307"/>
      <c r="F27" s="306">
        <f t="shared" si="0"/>
        <v>0</v>
      </c>
    </row>
    <row r="28" spans="1:6" ht="15" customHeight="1" x14ac:dyDescent="0.3">
      <c r="A28" s="424"/>
      <c r="B28" s="425"/>
      <c r="C28" s="1244" t="s">
        <v>27</v>
      </c>
      <c r="D28" s="1245"/>
      <c r="E28" s="1245"/>
      <c r="F28" s="308">
        <f>SUM(F22:F27)</f>
        <v>0</v>
      </c>
    </row>
    <row r="29" spans="1:6" ht="15" customHeight="1" x14ac:dyDescent="0.3">
      <c r="A29" s="218" t="s">
        <v>28</v>
      </c>
      <c r="B29" s="1235" t="s">
        <v>29</v>
      </c>
      <c r="C29" s="440"/>
      <c r="D29" s="441"/>
      <c r="E29" s="441"/>
      <c r="F29" s="442"/>
    </row>
    <row r="30" spans="1:6" ht="15" customHeight="1" x14ac:dyDescent="0.3">
      <c r="A30" s="77"/>
      <c r="B30" s="61" t="s">
        <v>22</v>
      </c>
      <c r="C30" s="61" t="s">
        <v>23</v>
      </c>
      <c r="D30" s="61" t="s">
        <v>24</v>
      </c>
      <c r="E30" s="61" t="s">
        <v>25</v>
      </c>
      <c r="F30" s="78" t="s">
        <v>26</v>
      </c>
    </row>
    <row r="31" spans="1:6" ht="15" customHeight="1" x14ac:dyDescent="0.3">
      <c r="A31" s="420"/>
      <c r="B31" s="421"/>
      <c r="C31" s="130"/>
      <c r="D31" s="309"/>
      <c r="E31" s="305"/>
      <c r="F31" s="310">
        <f t="shared" ref="F31:F36" si="1">D31*E31</f>
        <v>0</v>
      </c>
    </row>
    <row r="32" spans="1:6" ht="15" customHeight="1" x14ac:dyDescent="0.3">
      <c r="A32" s="420"/>
      <c r="B32" s="421"/>
      <c r="C32" s="130"/>
      <c r="D32" s="309"/>
      <c r="E32" s="305"/>
      <c r="F32" s="310">
        <f t="shared" si="1"/>
        <v>0</v>
      </c>
    </row>
    <row r="33" spans="1:6" ht="15" customHeight="1" x14ac:dyDescent="0.3">
      <c r="A33" s="420"/>
      <c r="B33" s="421"/>
      <c r="C33" s="130"/>
      <c r="D33" s="309"/>
      <c r="E33" s="305"/>
      <c r="F33" s="310">
        <f t="shared" si="1"/>
        <v>0</v>
      </c>
    </row>
    <row r="34" spans="1:6" ht="15" customHeight="1" x14ac:dyDescent="0.3">
      <c r="A34" s="420"/>
      <c r="B34" s="421"/>
      <c r="C34" s="130"/>
      <c r="D34" s="309"/>
      <c r="E34" s="305"/>
      <c r="F34" s="310">
        <f t="shared" si="1"/>
        <v>0</v>
      </c>
    </row>
    <row r="35" spans="1:6" ht="15" customHeight="1" x14ac:dyDescent="0.3">
      <c r="A35" s="420"/>
      <c r="B35" s="421"/>
      <c r="C35" s="130"/>
      <c r="D35" s="309"/>
      <c r="E35" s="305"/>
      <c r="F35" s="310">
        <f t="shared" si="1"/>
        <v>0</v>
      </c>
    </row>
    <row r="36" spans="1:6" ht="15" customHeight="1" x14ac:dyDescent="0.3">
      <c r="A36" s="420"/>
      <c r="B36" s="421"/>
      <c r="C36" s="130"/>
      <c r="D36" s="309"/>
      <c r="E36" s="307"/>
      <c r="F36" s="310">
        <f t="shared" si="1"/>
        <v>0</v>
      </c>
    </row>
    <row r="37" spans="1:6" ht="15" customHeight="1" x14ac:dyDescent="0.3">
      <c r="A37" s="448"/>
      <c r="B37" s="421"/>
      <c r="C37" s="1246" t="s">
        <v>30</v>
      </c>
      <c r="D37" s="913"/>
      <c r="E37" s="913"/>
      <c r="F37" s="311">
        <f>SUM(F31:F36)</f>
        <v>0</v>
      </c>
    </row>
    <row r="38" spans="1:6" ht="15" customHeight="1" x14ac:dyDescent="0.3">
      <c r="A38" s="76" t="s">
        <v>31</v>
      </c>
      <c r="B38" s="1236" t="s">
        <v>32</v>
      </c>
      <c r="C38" s="1237"/>
      <c r="D38" s="913"/>
      <c r="E38" s="913"/>
      <c r="F38" s="1238"/>
    </row>
    <row r="39" spans="1:6" ht="15.75" customHeight="1" x14ac:dyDescent="0.3">
      <c r="A39" s="79"/>
      <c r="B39" s="61" t="s">
        <v>22</v>
      </c>
      <c r="C39" s="61" t="s">
        <v>23</v>
      </c>
      <c r="D39" s="61" t="s">
        <v>24</v>
      </c>
      <c r="E39" s="61" t="s">
        <v>25</v>
      </c>
      <c r="F39" s="78" t="s">
        <v>26</v>
      </c>
    </row>
    <row r="40" spans="1:6" ht="15" customHeight="1" x14ac:dyDescent="0.3">
      <c r="A40" s="420"/>
      <c r="B40" s="421"/>
      <c r="C40" s="130"/>
      <c r="D40" s="309"/>
      <c r="E40" s="305"/>
      <c r="F40" s="310">
        <f t="shared" ref="F40:F45" si="2">D40*E40</f>
        <v>0</v>
      </c>
    </row>
    <row r="41" spans="1:6" ht="15" customHeight="1" x14ac:dyDescent="0.3">
      <c r="A41" s="240"/>
      <c r="B41" s="239"/>
      <c r="C41" s="130"/>
      <c r="D41" s="309"/>
      <c r="E41" s="305"/>
      <c r="F41" s="310">
        <f t="shared" si="2"/>
        <v>0</v>
      </c>
    </row>
    <row r="42" spans="1:6" ht="15" customHeight="1" x14ac:dyDescent="0.3">
      <c r="A42" s="240"/>
      <c r="B42" s="239"/>
      <c r="C42" s="130"/>
      <c r="D42" s="309"/>
      <c r="E42" s="305"/>
      <c r="F42" s="310">
        <f t="shared" si="2"/>
        <v>0</v>
      </c>
    </row>
    <row r="43" spans="1:6" ht="15" customHeight="1" x14ac:dyDescent="0.3">
      <c r="A43" s="240"/>
      <c r="B43" s="239"/>
      <c r="C43" s="130"/>
      <c r="D43" s="309"/>
      <c r="E43" s="305"/>
      <c r="F43" s="310">
        <f t="shared" si="2"/>
        <v>0</v>
      </c>
    </row>
    <row r="44" spans="1:6" ht="15" customHeight="1" x14ac:dyDescent="0.3">
      <c r="A44" s="420"/>
      <c r="B44" s="421"/>
      <c r="C44" s="130"/>
      <c r="D44" s="309"/>
      <c r="E44" s="305"/>
      <c r="F44" s="310">
        <f t="shared" si="2"/>
        <v>0</v>
      </c>
    </row>
    <row r="45" spans="1:6" ht="15" customHeight="1" x14ac:dyDescent="0.3">
      <c r="A45" s="420"/>
      <c r="B45" s="421"/>
      <c r="C45" s="130"/>
      <c r="D45" s="309"/>
      <c r="E45" s="305"/>
      <c r="F45" s="310">
        <f t="shared" si="2"/>
        <v>0</v>
      </c>
    </row>
    <row r="46" spans="1:6" ht="15" customHeight="1" x14ac:dyDescent="0.3">
      <c r="A46" s="448"/>
      <c r="B46" s="421"/>
      <c r="C46" s="1246" t="s">
        <v>33</v>
      </c>
      <c r="D46" s="913"/>
      <c r="E46" s="913"/>
      <c r="F46" s="311">
        <f>SUM(F40:F45)</f>
        <v>0</v>
      </c>
    </row>
    <row r="47" spans="1:6" ht="24.75" customHeight="1" x14ac:dyDescent="0.3">
      <c r="A47" s="1242" t="s">
        <v>34</v>
      </c>
      <c r="B47" s="913"/>
      <c r="C47" s="913"/>
      <c r="D47" s="913"/>
      <c r="E47" s="913"/>
      <c r="F47" s="1243">
        <f>F28</f>
        <v>0</v>
      </c>
    </row>
    <row r="48" spans="1:6" ht="24.75" customHeight="1" x14ac:dyDescent="0.3">
      <c r="A48" s="1242" t="s">
        <v>35</v>
      </c>
      <c r="B48" s="913"/>
      <c r="C48" s="913"/>
      <c r="D48" s="913"/>
      <c r="E48" s="913"/>
      <c r="F48" s="1243">
        <f>F37</f>
        <v>0</v>
      </c>
    </row>
    <row r="49" spans="1:6" ht="24.75" customHeight="1" x14ac:dyDescent="0.3">
      <c r="A49" s="1242" t="s">
        <v>36</v>
      </c>
      <c r="B49" s="913"/>
      <c r="C49" s="913"/>
      <c r="D49" s="913"/>
      <c r="E49" s="913"/>
      <c r="F49" s="1243">
        <f>F46</f>
        <v>0</v>
      </c>
    </row>
    <row r="50" spans="1:6" ht="19.95" customHeight="1" x14ac:dyDescent="0.3">
      <c r="A50" s="1240" t="s">
        <v>37</v>
      </c>
      <c r="B50" s="1239"/>
      <c r="C50" s="1239"/>
      <c r="D50" s="1239"/>
      <c r="E50" s="1239"/>
      <c r="F50" s="1241">
        <f>SUM(F47:F49)</f>
        <v>0</v>
      </c>
    </row>
    <row r="51" spans="1:6" ht="4.5" customHeight="1" x14ac:dyDescent="0.3">
      <c r="A51" s="80"/>
      <c r="B51" s="60"/>
      <c r="C51" s="60"/>
      <c r="D51" s="60"/>
      <c r="E51" s="60"/>
      <c r="F51" s="81"/>
    </row>
    <row r="52" spans="1:6" ht="15.75" customHeight="1" x14ac:dyDescent="0.3">
      <c r="A52" s="450" t="s">
        <v>38</v>
      </c>
      <c r="B52" s="431"/>
      <c r="C52" s="241"/>
      <c r="D52" s="430" t="s">
        <v>39</v>
      </c>
      <c r="E52" s="431"/>
      <c r="F52" s="432"/>
    </row>
    <row r="53" spans="1:6" ht="42" customHeight="1" x14ac:dyDescent="0.3">
      <c r="A53" s="68" t="s">
        <v>40</v>
      </c>
      <c r="B53" s="27"/>
      <c r="C53" s="27"/>
      <c r="D53" s="28" t="s">
        <v>40</v>
      </c>
      <c r="E53" s="423"/>
      <c r="F53" s="419"/>
    </row>
    <row r="54" spans="1:6" ht="24.75" customHeight="1" x14ac:dyDescent="0.3">
      <c r="A54" s="68" t="s">
        <v>41</v>
      </c>
      <c r="B54" s="27"/>
      <c r="C54" s="27"/>
      <c r="D54" s="28" t="s">
        <v>41</v>
      </c>
      <c r="E54" s="418"/>
      <c r="F54" s="419"/>
    </row>
    <row r="55" spans="1:6" ht="24.75" customHeight="1" x14ac:dyDescent="0.3">
      <c r="A55" s="68" t="s">
        <v>42</v>
      </c>
      <c r="B55" s="27"/>
      <c r="C55" s="27"/>
      <c r="D55" s="28" t="s">
        <v>42</v>
      </c>
      <c r="E55" s="418"/>
      <c r="F55" s="419"/>
    </row>
    <row r="56" spans="1:6" ht="15" customHeight="1" x14ac:dyDescent="0.3">
      <c r="A56" s="276" t="s">
        <v>43</v>
      </c>
      <c r="F56" s="277" t="str">
        <f>F5</f>
        <v>RYR-AP-001</v>
      </c>
    </row>
  </sheetData>
  <mergeCells count="47">
    <mergeCell ref="C5:D5"/>
    <mergeCell ref="A47:E47"/>
    <mergeCell ref="C38:F38"/>
    <mergeCell ref="A1:B8"/>
    <mergeCell ref="A37:B37"/>
    <mergeCell ref="A14:F14"/>
    <mergeCell ref="A52:B52"/>
    <mergeCell ref="A34:B34"/>
    <mergeCell ref="A15:F15"/>
    <mergeCell ref="A23:B23"/>
    <mergeCell ref="B16:F16"/>
    <mergeCell ref="C37:E37"/>
    <mergeCell ref="A11:B11"/>
    <mergeCell ref="E54:F54"/>
    <mergeCell ref="A10:B10"/>
    <mergeCell ref="A44:B44"/>
    <mergeCell ref="A50:E50"/>
    <mergeCell ref="A48:E48"/>
    <mergeCell ref="A35:B35"/>
    <mergeCell ref="A25:B25"/>
    <mergeCell ref="A49:E49"/>
    <mergeCell ref="A32:B32"/>
    <mergeCell ref="B18:C18"/>
    <mergeCell ref="A46:B46"/>
    <mergeCell ref="A31:B31"/>
    <mergeCell ref="A22:B22"/>
    <mergeCell ref="A45:B45"/>
    <mergeCell ref="A36:B36"/>
    <mergeCell ref="C29:F29"/>
    <mergeCell ref="A19:F19"/>
    <mergeCell ref="A26:B26"/>
    <mergeCell ref="E55:F55"/>
    <mergeCell ref="A33:B33"/>
    <mergeCell ref="C46:E46"/>
    <mergeCell ref="C1:F1"/>
    <mergeCell ref="E53:F53"/>
    <mergeCell ref="A28:B28"/>
    <mergeCell ref="A27:B27"/>
    <mergeCell ref="C20:F20"/>
    <mergeCell ref="C28:E28"/>
    <mergeCell ref="D52:F52"/>
    <mergeCell ref="B17:C17"/>
    <mergeCell ref="E3:F3"/>
    <mergeCell ref="C2:F2"/>
    <mergeCell ref="A24:B24"/>
    <mergeCell ref="A13:F13"/>
    <mergeCell ref="A40:B40"/>
  </mergeCells>
  <printOptions horizontalCentered="1" verticalCentered="1"/>
  <pageMargins left="0.74791666666666701" right="0.74791666666666701" top="0.98402777777777795" bottom="0.98402777777777795" header="0.511811023622047" footer="0.511811023622047"/>
  <pageSetup fitToHeight="0" orientation="landscape"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sheetPr>
  <dimension ref="A1:E42"/>
  <sheetViews>
    <sheetView zoomScale="83" zoomScaleNormal="83" workbookViewId="0">
      <pane ySplit="7" topLeftCell="A14" activePane="bottomLeft" state="frozen"/>
      <selection pane="bottomLeft" activeCell="D3" sqref="D3:E3"/>
    </sheetView>
  </sheetViews>
  <sheetFormatPr baseColWidth="10" defaultColWidth="8.6640625" defaultRowHeight="14.4" x14ac:dyDescent="0.3"/>
  <cols>
    <col min="1" max="1" width="42" style="217" customWidth="1"/>
    <col min="2" max="2" width="20.77734375" style="217" customWidth="1"/>
    <col min="3" max="3" width="50.77734375" style="217" customWidth="1"/>
    <col min="4" max="5" width="15.77734375" style="217" customWidth="1"/>
  </cols>
  <sheetData>
    <row r="1" spans="1:5" ht="25.5" customHeight="1" x14ac:dyDescent="0.3">
      <c r="A1" s="4"/>
      <c r="B1" s="453" t="s">
        <v>44</v>
      </c>
      <c r="C1" s="437"/>
      <c r="D1" s="437"/>
      <c r="E1" s="437"/>
    </row>
    <row r="2" spans="1:5" ht="4.95" customHeight="1" x14ac:dyDescent="0.3">
      <c r="A2" s="5"/>
      <c r="B2" s="460"/>
      <c r="C2" s="461"/>
      <c r="D2" s="461"/>
      <c r="E2" s="461"/>
    </row>
    <row r="3" spans="1:5" ht="18" customHeight="1" x14ac:dyDescent="0.3">
      <c r="A3" s="5"/>
      <c r="B3" s="213"/>
      <c r="C3" s="214"/>
      <c r="D3" s="464" t="s">
        <v>1</v>
      </c>
      <c r="E3" s="435"/>
    </row>
    <row r="4" spans="1:5" ht="15" customHeight="1" x14ac:dyDescent="0.3">
      <c r="A4" s="5"/>
      <c r="B4" s="459" t="s">
        <v>6</v>
      </c>
      <c r="C4" s="438"/>
      <c r="D4" s="112" t="s">
        <v>2</v>
      </c>
      <c r="E4" s="247" t="s">
        <v>45</v>
      </c>
    </row>
    <row r="5" spans="1:5" ht="15" customHeight="1" x14ac:dyDescent="0.3">
      <c r="A5" s="5"/>
      <c r="B5" s="455" t="s">
        <v>46</v>
      </c>
      <c r="C5" s="438"/>
      <c r="D5" s="112" t="s">
        <v>9</v>
      </c>
      <c r="E5" s="267">
        <v>1</v>
      </c>
    </row>
    <row r="6" spans="1:5" ht="15" customHeight="1" x14ac:dyDescent="0.3">
      <c r="A6" s="5"/>
      <c r="B6" s="215"/>
      <c r="C6" s="216"/>
      <c r="D6" s="112" t="s">
        <v>10</v>
      </c>
      <c r="E6" s="193" t="s">
        <v>11</v>
      </c>
    </row>
    <row r="7" spans="1:5" ht="15" customHeight="1" x14ac:dyDescent="0.3">
      <c r="B7" s="215"/>
      <c r="C7" s="216"/>
      <c r="D7" s="113" t="s">
        <v>12</v>
      </c>
      <c r="E7" s="268" t="s">
        <v>13</v>
      </c>
    </row>
    <row r="8" spans="1:5" ht="15" customHeight="1" x14ac:dyDescent="0.3">
      <c r="A8" s="462" t="s">
        <v>47</v>
      </c>
      <c r="B8" s="437"/>
      <c r="C8" s="437"/>
      <c r="D8" s="437"/>
      <c r="E8" s="437"/>
    </row>
    <row r="9" spans="1:5" ht="15" customHeight="1" x14ac:dyDescent="0.3">
      <c r="A9" s="116" t="s">
        <v>48</v>
      </c>
      <c r="B9" s="117"/>
      <c r="C9" s="456" t="s">
        <v>49</v>
      </c>
      <c r="D9" s="437"/>
      <c r="E9" s="437"/>
    </row>
    <row r="10" spans="1:5" ht="15" customHeight="1" x14ac:dyDescent="0.3">
      <c r="A10" s="118" t="s">
        <v>50</v>
      </c>
      <c r="B10" s="119"/>
      <c r="C10" s="458" t="s">
        <v>51</v>
      </c>
      <c r="D10" s="437"/>
      <c r="E10" s="437"/>
    </row>
    <row r="11" spans="1:5" ht="15" customHeight="1" x14ac:dyDescent="0.3">
      <c r="A11" s="116" t="s">
        <v>52</v>
      </c>
      <c r="B11" s="117"/>
      <c r="C11" s="456" t="s">
        <v>53</v>
      </c>
      <c r="D11" s="437"/>
      <c r="E11" s="437"/>
    </row>
    <row r="12" spans="1:5" ht="15" customHeight="1" x14ac:dyDescent="0.3">
      <c r="A12" s="118" t="s">
        <v>54</v>
      </c>
      <c r="B12" s="119"/>
      <c r="C12" s="458" t="s">
        <v>53</v>
      </c>
      <c r="D12" s="437"/>
      <c r="E12" s="437"/>
    </row>
    <row r="13" spans="1:5" ht="15" customHeight="1" x14ac:dyDescent="0.3">
      <c r="A13" s="116" t="s">
        <v>55</v>
      </c>
      <c r="B13" s="120">
        <f>B9*B12</f>
        <v>0</v>
      </c>
      <c r="C13" s="456" t="s">
        <v>53</v>
      </c>
      <c r="D13" s="437"/>
      <c r="E13" s="437"/>
    </row>
    <row r="14" spans="1:5" ht="15" customHeight="1" x14ac:dyDescent="0.3">
      <c r="A14" s="118" t="s">
        <v>56</v>
      </c>
      <c r="B14" s="119"/>
      <c r="C14" s="458" t="s">
        <v>53</v>
      </c>
      <c r="D14" s="437"/>
      <c r="E14" s="437"/>
    </row>
    <row r="15" spans="1:5" ht="15" customHeight="1" x14ac:dyDescent="0.3">
      <c r="A15" s="116" t="s">
        <v>57</v>
      </c>
      <c r="B15" s="117"/>
      <c r="C15" s="456" t="s">
        <v>53</v>
      </c>
      <c r="D15" s="437"/>
      <c r="E15" s="437"/>
    </row>
    <row r="16" spans="1:5" ht="15" customHeight="1" x14ac:dyDescent="0.3">
      <c r="A16" s="118" t="s">
        <v>58</v>
      </c>
      <c r="B16" s="121">
        <f>B13+B14+B15</f>
        <v>0</v>
      </c>
      <c r="C16" s="458" t="s">
        <v>53</v>
      </c>
      <c r="D16" s="437"/>
      <c r="E16" s="437"/>
    </row>
    <row r="17" spans="1:5" ht="15" customHeight="1" x14ac:dyDescent="0.3">
      <c r="A17" s="116" t="s">
        <v>59</v>
      </c>
      <c r="B17" s="117"/>
      <c r="C17" s="456" t="s">
        <v>60</v>
      </c>
      <c r="D17" s="437"/>
      <c r="E17" s="437"/>
    </row>
    <row r="18" spans="1:5" ht="15" customHeight="1" x14ac:dyDescent="0.3">
      <c r="A18" s="118" t="s">
        <v>61</v>
      </c>
      <c r="B18" s="119"/>
      <c r="C18" s="458" t="s">
        <v>53</v>
      </c>
      <c r="D18" s="437"/>
      <c r="E18" s="437"/>
    </row>
    <row r="19" spans="1:5" ht="15" customHeight="1" x14ac:dyDescent="0.3">
      <c r="A19" s="116" t="s">
        <v>62</v>
      </c>
      <c r="B19" s="117"/>
      <c r="C19" s="456" t="s">
        <v>60</v>
      </c>
      <c r="D19" s="437"/>
      <c r="E19" s="437"/>
    </row>
    <row r="20" spans="1:5" ht="15" customHeight="1" x14ac:dyDescent="0.3">
      <c r="A20" s="118" t="s">
        <v>63</v>
      </c>
      <c r="B20" s="119"/>
      <c r="C20" s="458" t="s">
        <v>60</v>
      </c>
      <c r="D20" s="437"/>
      <c r="E20" s="437"/>
    </row>
    <row r="21" spans="1:5" ht="15" customHeight="1" x14ac:dyDescent="0.3">
      <c r="A21" s="116" t="s">
        <v>64</v>
      </c>
      <c r="B21" s="117"/>
      <c r="C21" s="456" t="s">
        <v>65</v>
      </c>
      <c r="D21" s="437"/>
      <c r="E21" s="437"/>
    </row>
    <row r="22" spans="1:5" x14ac:dyDescent="0.3">
      <c r="A22" s="242"/>
      <c r="B22" s="242"/>
      <c r="C22" s="463"/>
      <c r="D22" s="437"/>
      <c r="E22" s="437"/>
    </row>
    <row r="23" spans="1:5" ht="15" customHeight="1" x14ac:dyDescent="0.3">
      <c r="A23" s="457" t="s">
        <v>66</v>
      </c>
      <c r="B23" s="437"/>
      <c r="C23" s="437"/>
      <c r="D23" s="437"/>
      <c r="E23" s="437"/>
    </row>
    <row r="24" spans="1:5" ht="15" customHeight="1" x14ac:dyDescent="0.3">
      <c r="A24" s="116" t="s">
        <v>67</v>
      </c>
      <c r="B24" s="312">
        <v>0.1</v>
      </c>
      <c r="C24" s="456" t="s">
        <v>68</v>
      </c>
      <c r="D24" s="437"/>
      <c r="E24" s="437"/>
    </row>
    <row r="25" spans="1:5" ht="15" customHeight="1" x14ac:dyDescent="0.3">
      <c r="A25" s="118" t="s">
        <v>69</v>
      </c>
      <c r="B25" s="313">
        <v>0.04</v>
      </c>
      <c r="C25" s="458" t="s">
        <v>68</v>
      </c>
      <c r="D25" s="437"/>
      <c r="E25" s="437"/>
    </row>
    <row r="26" spans="1:5" ht="15" customHeight="1" x14ac:dyDescent="0.3">
      <c r="A26" s="116" t="s">
        <v>70</v>
      </c>
      <c r="B26" s="312">
        <v>0.12</v>
      </c>
      <c r="C26" s="456" t="s">
        <v>68</v>
      </c>
      <c r="D26" s="437"/>
      <c r="E26" s="437"/>
    </row>
    <row r="27" spans="1:5" ht="15" customHeight="1" x14ac:dyDescent="0.3">
      <c r="A27" s="118" t="s">
        <v>71</v>
      </c>
      <c r="B27" s="313">
        <v>0.19</v>
      </c>
      <c r="C27" s="458" t="s">
        <v>72</v>
      </c>
      <c r="D27" s="437"/>
      <c r="E27" s="437"/>
    </row>
    <row r="28" spans="1:5" x14ac:dyDescent="0.3">
      <c r="A28" s="242"/>
      <c r="B28" s="242"/>
      <c r="C28" s="463"/>
      <c r="D28" s="437"/>
      <c r="E28" s="437"/>
    </row>
    <row r="29" spans="1:5" ht="15" customHeight="1" x14ac:dyDescent="0.3">
      <c r="A29" s="122" t="s">
        <v>73</v>
      </c>
      <c r="B29" s="314">
        <f>B24+B25+B26</f>
        <v>0.26</v>
      </c>
      <c r="C29" s="463"/>
      <c r="D29" s="437"/>
      <c r="E29" s="437"/>
    </row>
    <row r="30" spans="1:5" x14ac:dyDescent="0.3">
      <c r="A30" s="242"/>
      <c r="B30" s="242"/>
      <c r="C30" s="463"/>
      <c r="D30" s="437"/>
      <c r="E30" s="437"/>
    </row>
    <row r="31" spans="1:5" ht="15" customHeight="1" x14ac:dyDescent="0.3">
      <c r="A31" s="457" t="s">
        <v>74</v>
      </c>
      <c r="B31" s="437"/>
      <c r="C31" s="437"/>
      <c r="D31" s="437"/>
      <c r="E31" s="437"/>
    </row>
    <row r="32" spans="1:5" s="270" customFormat="1" ht="15" customHeight="1" x14ac:dyDescent="0.3">
      <c r="A32" s="272" t="s">
        <v>43</v>
      </c>
      <c r="B32" s="269"/>
      <c r="C32" s="269"/>
      <c r="D32" s="269"/>
      <c r="E32" s="271" t="str">
        <f>E4</f>
        <v>RYR-FT-001</v>
      </c>
    </row>
    <row r="33" spans="1:5" ht="25.5" customHeight="1" x14ac:dyDescent="0.3">
      <c r="A33" s="454" t="s">
        <v>75</v>
      </c>
      <c r="B33" s="437"/>
      <c r="C33" s="437"/>
      <c r="D33" s="437"/>
      <c r="E33" s="437"/>
    </row>
    <row r="34" spans="1:5" ht="25.5" customHeight="1" x14ac:dyDescent="0.3">
      <c r="A34" s="454" t="s">
        <v>76</v>
      </c>
      <c r="B34" s="437"/>
      <c r="C34" s="437"/>
      <c r="D34" s="437"/>
      <c r="E34" s="437"/>
    </row>
    <row r="35" spans="1:5" ht="25.5" customHeight="1" x14ac:dyDescent="0.3">
      <c r="A35" s="454" t="s">
        <v>77</v>
      </c>
      <c r="B35" s="437"/>
      <c r="C35" s="437"/>
      <c r="D35" s="437"/>
      <c r="E35" s="437"/>
    </row>
    <row r="36" spans="1:5" ht="25.5" customHeight="1" x14ac:dyDescent="0.3">
      <c r="A36" s="454" t="s">
        <v>78</v>
      </c>
      <c r="B36" s="437"/>
      <c r="C36" s="437"/>
      <c r="D36" s="437"/>
      <c r="E36" s="437"/>
    </row>
    <row r="37" spans="1:5" ht="25.5" customHeight="1" x14ac:dyDescent="0.3">
      <c r="A37" s="454" t="s">
        <v>79</v>
      </c>
      <c r="B37" s="437"/>
      <c r="C37" s="437"/>
      <c r="D37" s="437"/>
      <c r="E37" s="437"/>
    </row>
    <row r="38" spans="1:5" ht="25.5" customHeight="1" x14ac:dyDescent="0.3">
      <c r="A38" s="454" t="s">
        <v>80</v>
      </c>
      <c r="B38" s="437"/>
      <c r="C38" s="437"/>
      <c r="D38" s="437"/>
      <c r="E38" s="437"/>
    </row>
    <row r="39" spans="1:5" ht="25.5" customHeight="1" x14ac:dyDescent="0.3">
      <c r="A39" s="454" t="s">
        <v>81</v>
      </c>
      <c r="B39" s="437"/>
      <c r="C39" s="437"/>
      <c r="D39" s="437"/>
      <c r="E39" s="437"/>
    </row>
    <row r="40" spans="1:5" ht="25.5" customHeight="1" x14ac:dyDescent="0.3">
      <c r="A40" s="454" t="s">
        <v>82</v>
      </c>
      <c r="B40" s="437"/>
      <c r="C40" s="437"/>
      <c r="D40" s="437"/>
      <c r="E40" s="437"/>
    </row>
    <row r="41" spans="1:5" ht="25.5" customHeight="1" x14ac:dyDescent="0.3">
      <c r="A41" s="454" t="s">
        <v>83</v>
      </c>
      <c r="B41" s="437"/>
      <c r="C41" s="437"/>
      <c r="D41" s="437"/>
      <c r="E41" s="437"/>
    </row>
    <row r="42" spans="1:5" ht="25.5" customHeight="1" x14ac:dyDescent="0.3">
      <c r="A42" s="454" t="s">
        <v>84</v>
      </c>
      <c r="B42" s="437"/>
      <c r="C42" s="437"/>
      <c r="D42" s="437"/>
      <c r="E42" s="437"/>
    </row>
  </sheetData>
  <mergeCells count="39">
    <mergeCell ref="C11:E11"/>
    <mergeCell ref="C27:E27"/>
    <mergeCell ref="C16:E16"/>
    <mergeCell ref="A39:E39"/>
    <mergeCell ref="A34:E34"/>
    <mergeCell ref="C29:E29"/>
    <mergeCell ref="C22:E22"/>
    <mergeCell ref="A42:E42"/>
    <mergeCell ref="A33:E33"/>
    <mergeCell ref="C18:E18"/>
    <mergeCell ref="A23:E23"/>
    <mergeCell ref="B2:E2"/>
    <mergeCell ref="A8:E8"/>
    <mergeCell ref="C30:E30"/>
    <mergeCell ref="D3:E3"/>
    <mergeCell ref="C15:E15"/>
    <mergeCell ref="C24:E24"/>
    <mergeCell ref="A35:E35"/>
    <mergeCell ref="C14:E14"/>
    <mergeCell ref="A40:E40"/>
    <mergeCell ref="A41:E41"/>
    <mergeCell ref="C17:E17"/>
    <mergeCell ref="A37:E37"/>
    <mergeCell ref="B1:E1"/>
    <mergeCell ref="A38:E38"/>
    <mergeCell ref="B5:C5"/>
    <mergeCell ref="C26:E26"/>
    <mergeCell ref="A31:E31"/>
    <mergeCell ref="C20:E20"/>
    <mergeCell ref="B4:C4"/>
    <mergeCell ref="C25:E25"/>
    <mergeCell ref="C10:E10"/>
    <mergeCell ref="C28:E28"/>
    <mergeCell ref="C13:E13"/>
    <mergeCell ref="C19:E19"/>
    <mergeCell ref="C9:E9"/>
    <mergeCell ref="A36:E36"/>
    <mergeCell ref="C21:E21"/>
    <mergeCell ref="C12:E12"/>
  </mergeCells>
  <pageMargins left="0.75" right="0.75" top="1" bottom="1" header="0.511811023622047" footer="0.511811023622047"/>
  <pageSetup paperSize="9" orientation="portrait"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565C0"/>
  </sheetPr>
  <dimension ref="A1:Y145"/>
  <sheetViews>
    <sheetView zoomScale="80" zoomScaleNormal="80" workbookViewId="0">
      <pane xSplit="3" ySplit="8" topLeftCell="D115" activePane="bottomRight" state="frozen"/>
      <selection pane="topRight" activeCell="D1" sqref="D1"/>
      <selection pane="bottomLeft" activeCell="A2" sqref="A2"/>
      <selection pane="bottomRight" activeCell="AA128" sqref="AA128"/>
    </sheetView>
  </sheetViews>
  <sheetFormatPr baseColWidth="10" defaultColWidth="8.88671875" defaultRowHeight="14.4" x14ac:dyDescent="0.3"/>
  <cols>
    <col min="1" max="1" width="12" style="246" customWidth="1"/>
    <col min="2" max="2" width="30.77734375" style="217" customWidth="1"/>
    <col min="3" max="3" width="20.77734375" style="217" customWidth="1"/>
    <col min="4" max="4" width="12.77734375" style="246" customWidth="1"/>
    <col min="5" max="5" width="44" style="217" customWidth="1"/>
    <col min="6" max="6" width="24" style="217" customWidth="1"/>
    <col min="7" max="7" width="18" style="217" customWidth="1"/>
    <col min="8" max="8" width="15.77734375" style="217" customWidth="1"/>
    <col min="9" max="9" width="15.77734375" style="246" customWidth="1"/>
    <col min="10" max="10" width="15.77734375" style="217" customWidth="1"/>
    <col min="12" max="12" width="12" style="217" customWidth="1"/>
    <col min="13" max="13" width="11" style="217" customWidth="1"/>
    <col min="14" max="14" width="12.77734375" style="217" customWidth="1"/>
    <col min="15" max="15" width="10.77734375" customWidth="1"/>
    <col min="16" max="16" width="10" style="217" customWidth="1"/>
    <col min="17" max="17" width="13" style="217" customWidth="1"/>
    <col min="18" max="18" width="14" style="217" customWidth="1"/>
    <col min="19" max="19" width="15" style="217" customWidth="1"/>
    <col min="20" max="20" width="12.77734375" customWidth="1"/>
    <col min="21" max="21" width="52" style="246" customWidth="1"/>
    <col min="22" max="22" width="42" style="217" customWidth="1"/>
    <col min="23" max="23" width="18" style="217" customWidth="1"/>
    <col min="24" max="24" width="12" style="217" customWidth="1"/>
    <col min="25" max="25" width="15" style="217" customWidth="1"/>
  </cols>
  <sheetData>
    <row r="1" spans="1:25" s="217" customFormat="1" ht="40.049999999999997" customHeight="1" x14ac:dyDescent="0.3">
      <c r="A1" s="447"/>
      <c r="B1" s="447"/>
      <c r="C1" s="447"/>
      <c r="D1" s="470" t="s">
        <v>570</v>
      </c>
      <c r="E1" s="470"/>
      <c r="F1" s="470"/>
      <c r="G1" s="470"/>
      <c r="H1" s="470"/>
      <c r="I1" s="470"/>
      <c r="J1" s="470"/>
      <c r="K1" s="447"/>
      <c r="L1" s="447"/>
      <c r="M1" s="447"/>
      <c r="N1" s="447"/>
      <c r="O1" s="447"/>
      <c r="P1" s="447"/>
      <c r="Q1" s="447"/>
      <c r="R1" s="447"/>
      <c r="S1" s="447"/>
      <c r="T1" s="447"/>
      <c r="U1" s="447"/>
      <c r="V1" s="447"/>
      <c r="W1" s="447"/>
      <c r="X1" s="447"/>
      <c r="Y1" s="447"/>
    </row>
    <row r="2" spans="1:25" s="217" customFormat="1" ht="4.95" customHeight="1" x14ac:dyDescent="0.3">
      <c r="A2" s="447"/>
      <c r="B2" s="447"/>
      <c r="C2" s="447"/>
      <c r="D2" s="417"/>
      <c r="E2" s="417"/>
      <c r="F2" s="417"/>
      <c r="G2" s="417"/>
      <c r="H2" s="417"/>
      <c r="I2" s="417"/>
      <c r="J2" s="417"/>
      <c r="K2" s="447"/>
      <c r="L2" s="447"/>
      <c r="M2" s="447"/>
      <c r="N2" s="447"/>
      <c r="O2" s="447"/>
      <c r="P2" s="447"/>
      <c r="Q2" s="447"/>
      <c r="R2" s="447"/>
      <c r="S2" s="447"/>
      <c r="T2" s="447"/>
      <c r="U2" s="447"/>
      <c r="V2" s="447"/>
      <c r="W2" s="447"/>
      <c r="X2" s="447"/>
      <c r="Y2" s="447"/>
    </row>
    <row r="3" spans="1:25" s="217" customFormat="1" ht="15" customHeight="1" x14ac:dyDescent="0.3">
      <c r="A3" s="447"/>
      <c r="B3" s="447"/>
      <c r="C3" s="447"/>
      <c r="D3" s="447"/>
      <c r="E3" s="447"/>
      <c r="F3" s="447"/>
      <c r="G3" s="477"/>
      <c r="H3" s="478" t="s">
        <v>1</v>
      </c>
      <c r="I3" s="479"/>
      <c r="J3" s="479"/>
      <c r="K3" s="447"/>
      <c r="L3" s="447"/>
      <c r="M3" s="447"/>
      <c r="N3" s="447"/>
      <c r="O3" s="447"/>
      <c r="P3" s="447"/>
      <c r="Q3" s="447"/>
      <c r="R3" s="447"/>
      <c r="S3" s="447"/>
      <c r="T3" s="447"/>
      <c r="U3" s="447"/>
      <c r="V3" s="447"/>
      <c r="W3" s="447"/>
      <c r="X3" s="447"/>
      <c r="Y3" s="447"/>
    </row>
    <row r="4" spans="1:25" s="217" customFormat="1" ht="15" customHeight="1" x14ac:dyDescent="0.4">
      <c r="A4" s="447"/>
      <c r="B4" s="447"/>
      <c r="C4" s="447"/>
      <c r="D4" s="471" t="s">
        <v>6</v>
      </c>
      <c r="E4" s="472"/>
      <c r="F4" s="472"/>
      <c r="G4" s="473"/>
      <c r="H4" s="382" t="s">
        <v>2</v>
      </c>
      <c r="I4" s="480" t="s">
        <v>1521</v>
      </c>
      <c r="J4" s="481"/>
      <c r="K4" s="447"/>
      <c r="L4" s="447"/>
      <c r="M4" s="447"/>
      <c r="N4" s="447"/>
      <c r="O4" s="447"/>
      <c r="P4" s="447"/>
      <c r="Q4" s="447"/>
      <c r="R4" s="447"/>
      <c r="S4" s="447"/>
      <c r="T4" s="447"/>
      <c r="U4" s="447"/>
      <c r="V4" s="447"/>
      <c r="W4" s="447"/>
      <c r="X4" s="447"/>
      <c r="Y4" s="447"/>
    </row>
    <row r="5" spans="1:25" s="217" customFormat="1" ht="15" customHeight="1" x14ac:dyDescent="0.3">
      <c r="A5" s="447"/>
      <c r="B5" s="447"/>
      <c r="C5" s="447"/>
      <c r="D5" s="474" t="s">
        <v>46</v>
      </c>
      <c r="E5" s="475"/>
      <c r="F5" s="475"/>
      <c r="G5" s="476"/>
      <c r="H5" s="380" t="s">
        <v>9</v>
      </c>
      <c r="I5" s="482">
        <v>1</v>
      </c>
      <c r="J5" s="483"/>
      <c r="K5" s="447"/>
      <c r="L5" s="447"/>
      <c r="M5" s="447"/>
      <c r="N5" s="447"/>
      <c r="O5" s="447"/>
      <c r="P5" s="447"/>
      <c r="Q5" s="447"/>
      <c r="R5" s="447"/>
      <c r="S5" s="447"/>
      <c r="T5" s="447"/>
      <c r="U5" s="447"/>
      <c r="V5" s="447"/>
      <c r="W5" s="447"/>
      <c r="X5" s="447"/>
      <c r="Y5" s="447"/>
    </row>
    <row r="6" spans="1:25" s="217" customFormat="1" ht="15" customHeight="1" x14ac:dyDescent="0.3">
      <c r="A6" s="447"/>
      <c r="B6" s="447"/>
      <c r="C6" s="447"/>
      <c r="D6" s="447"/>
      <c r="E6" s="447"/>
      <c r="F6" s="447"/>
      <c r="G6" s="447"/>
      <c r="H6" s="380" t="s">
        <v>10</v>
      </c>
      <c r="I6" s="466" t="s">
        <v>11</v>
      </c>
      <c r="J6" s="467"/>
      <c r="K6" s="447"/>
      <c r="L6" s="447"/>
      <c r="M6" s="447"/>
      <c r="N6" s="447"/>
      <c r="O6" s="447"/>
      <c r="P6" s="447"/>
      <c r="Q6" s="447"/>
      <c r="R6" s="447"/>
      <c r="S6" s="447"/>
      <c r="T6" s="447"/>
      <c r="U6" s="447"/>
      <c r="V6" s="447"/>
      <c r="W6" s="447"/>
      <c r="X6" s="447"/>
      <c r="Y6" s="447"/>
    </row>
    <row r="7" spans="1:25" s="217" customFormat="1" ht="15" customHeight="1" x14ac:dyDescent="0.3">
      <c r="A7" s="465"/>
      <c r="B7" s="465"/>
      <c r="C7" s="465"/>
      <c r="D7" s="465"/>
      <c r="E7" s="465"/>
      <c r="F7" s="465"/>
      <c r="G7" s="465"/>
      <c r="H7" s="381" t="s">
        <v>12</v>
      </c>
      <c r="I7" s="468" t="s">
        <v>13</v>
      </c>
      <c r="J7" s="469"/>
      <c r="K7" s="465"/>
      <c r="L7" s="465"/>
      <c r="M7" s="465"/>
      <c r="N7" s="465"/>
      <c r="O7" s="465"/>
      <c r="P7" s="465"/>
      <c r="Q7" s="465"/>
      <c r="R7" s="465"/>
      <c r="S7" s="465"/>
      <c r="T7" s="465"/>
      <c r="U7" s="465"/>
      <c r="V7" s="465"/>
      <c r="W7" s="465"/>
      <c r="X7" s="465"/>
      <c r="Y7" s="465"/>
    </row>
    <row r="8" spans="1:25" s="384" customFormat="1" ht="19.95" customHeight="1" x14ac:dyDescent="0.25">
      <c r="A8" s="1258" t="s">
        <v>679</v>
      </c>
      <c r="B8" s="1258" t="s">
        <v>202</v>
      </c>
      <c r="C8" s="1258" t="s">
        <v>680</v>
      </c>
      <c r="D8" s="1258" t="s">
        <v>681</v>
      </c>
      <c r="E8" s="1258" t="s">
        <v>682</v>
      </c>
      <c r="F8" s="1258" t="s">
        <v>683</v>
      </c>
      <c r="G8" s="1258" t="s">
        <v>684</v>
      </c>
      <c r="H8" s="1258" t="s">
        <v>685</v>
      </c>
      <c r="I8" s="1258" t="s">
        <v>90</v>
      </c>
      <c r="J8" s="1258" t="s">
        <v>686</v>
      </c>
      <c r="K8" s="1258" t="s">
        <v>687</v>
      </c>
      <c r="L8" s="1258" t="s">
        <v>688</v>
      </c>
      <c r="M8" s="1258" t="s">
        <v>689</v>
      </c>
      <c r="N8" s="1258" t="s">
        <v>690</v>
      </c>
      <c r="O8" s="1258" t="s">
        <v>691</v>
      </c>
      <c r="P8" s="1258" t="s">
        <v>692</v>
      </c>
      <c r="Q8" s="1258" t="s">
        <v>693</v>
      </c>
      <c r="R8" s="1258" t="s">
        <v>694</v>
      </c>
      <c r="S8" s="1258" t="s">
        <v>695</v>
      </c>
      <c r="T8" s="1258" t="s">
        <v>696</v>
      </c>
      <c r="U8" s="1258" t="s">
        <v>697</v>
      </c>
      <c r="V8" s="1258" t="s">
        <v>698</v>
      </c>
      <c r="W8" s="1258" t="s">
        <v>548</v>
      </c>
      <c r="X8" s="1258" t="s">
        <v>699</v>
      </c>
      <c r="Y8" s="1258" t="s">
        <v>477</v>
      </c>
    </row>
    <row r="9" spans="1:25" s="384" customFormat="1" ht="15" customHeight="1" x14ac:dyDescent="0.25">
      <c r="A9" s="1259" t="s">
        <v>700</v>
      </c>
      <c r="B9" s="1260" t="s">
        <v>670</v>
      </c>
      <c r="C9" s="1261" t="s">
        <v>701</v>
      </c>
      <c r="D9" s="1262" t="s">
        <v>702</v>
      </c>
      <c r="E9" s="1263" t="s">
        <v>1518</v>
      </c>
      <c r="F9" s="1264"/>
      <c r="G9" s="1264"/>
      <c r="H9" s="1264"/>
      <c r="I9" s="1262" t="s">
        <v>704</v>
      </c>
      <c r="J9" s="1265">
        <v>0</v>
      </c>
      <c r="K9" s="1265">
        <v>0</v>
      </c>
      <c r="L9" s="1265">
        <v>0</v>
      </c>
      <c r="M9" s="1265">
        <v>0</v>
      </c>
      <c r="N9" s="1265">
        <v>1</v>
      </c>
      <c r="O9" s="1265">
        <v>1</v>
      </c>
      <c r="P9" s="1265">
        <v>1</v>
      </c>
      <c r="Q9" s="1265">
        <v>0</v>
      </c>
      <c r="R9" s="1266">
        <v>0</v>
      </c>
      <c r="S9" s="1265">
        <f t="shared" ref="S9:S40" si="0">IF(I9="","",ROUND(IF(OR(I9="m²",I9="m2"),J9*IF(K9=0,1,K9)*IF(N9=0,1,N9)*IF(O9=0,1,O9)*P9-Q9,IF(OR(I9="m³",I9="m3"),J9*K9*L9*IF(N9=0,1,N9)*IF(O9=0,1,O9)*P9-Q9,IF(OR(I9="ml",I9="ML"),J9*IF(N9=0,1,N9)*IF(O9=0,1,O9)*P9-Q9,IF(OR(I9="und",I9="UND"),IF(N9=0,1,N9)*IF(O9=0,1,O9)*P9-Q9,IF(I9="kg",J9*IF(N9=0,1,N9)*IF(O9=0,1,O9)*P9-Q9,0))))),3))</f>
        <v>0</v>
      </c>
      <c r="T9" s="1265">
        <f t="shared" ref="T9:T40" si="1">IF(S9="","",ROUND(S9*(1+R9),3))</f>
        <v>0</v>
      </c>
      <c r="U9" s="1262" t="s">
        <v>704</v>
      </c>
      <c r="V9" s="1264"/>
      <c r="W9" s="1264"/>
      <c r="X9" s="1267"/>
      <c r="Y9" s="1264" t="s">
        <v>705</v>
      </c>
    </row>
    <row r="10" spans="1:25" s="384" customFormat="1" ht="15" customHeight="1" x14ac:dyDescent="0.25">
      <c r="A10" s="1259" t="s">
        <v>706</v>
      </c>
      <c r="B10" s="1260" t="s">
        <v>670</v>
      </c>
      <c r="C10" s="1261" t="s">
        <v>701</v>
      </c>
      <c r="D10" s="1262" t="s">
        <v>707</v>
      </c>
      <c r="E10" s="1263" t="s">
        <v>708</v>
      </c>
      <c r="F10" s="1264"/>
      <c r="G10" s="1264"/>
      <c r="H10" s="1264"/>
      <c r="I10" s="1262" t="s">
        <v>704</v>
      </c>
      <c r="J10" s="1265">
        <v>0</v>
      </c>
      <c r="K10" s="1265">
        <v>0</v>
      </c>
      <c r="L10" s="1265">
        <v>0</v>
      </c>
      <c r="M10" s="1265">
        <v>0</v>
      </c>
      <c r="N10" s="1265">
        <v>1</v>
      </c>
      <c r="O10" s="1265">
        <v>1</v>
      </c>
      <c r="P10" s="1265">
        <v>1</v>
      </c>
      <c r="Q10" s="1265">
        <v>0</v>
      </c>
      <c r="R10" s="1266">
        <v>0</v>
      </c>
      <c r="S10" s="1265">
        <f t="shared" si="0"/>
        <v>0</v>
      </c>
      <c r="T10" s="1265">
        <f t="shared" si="1"/>
        <v>0</v>
      </c>
      <c r="U10" s="1262" t="s">
        <v>704</v>
      </c>
      <c r="V10" s="1264"/>
      <c r="W10" s="1264"/>
      <c r="X10" s="1267"/>
      <c r="Y10" s="1264" t="s">
        <v>705</v>
      </c>
    </row>
    <row r="11" spans="1:25" s="384" customFormat="1" ht="15" customHeight="1" x14ac:dyDescent="0.25">
      <c r="A11" s="1259" t="s">
        <v>709</v>
      </c>
      <c r="B11" s="1260" t="s">
        <v>670</v>
      </c>
      <c r="C11" s="1261" t="s">
        <v>701</v>
      </c>
      <c r="D11" s="1262" t="s">
        <v>710</v>
      </c>
      <c r="E11" s="1263" t="s">
        <v>711</v>
      </c>
      <c r="F11" s="1264"/>
      <c r="G11" s="1264"/>
      <c r="H11" s="1264"/>
      <c r="I11" s="1262" t="s">
        <v>53</v>
      </c>
      <c r="J11" s="1265">
        <v>0</v>
      </c>
      <c r="K11" s="1265">
        <v>0</v>
      </c>
      <c r="L11" s="1265">
        <v>0</v>
      </c>
      <c r="M11" s="1265">
        <v>0</v>
      </c>
      <c r="N11" s="1265">
        <v>1</v>
      </c>
      <c r="O11" s="1265">
        <v>1</v>
      </c>
      <c r="P11" s="1265">
        <v>1</v>
      </c>
      <c r="Q11" s="1265">
        <v>0</v>
      </c>
      <c r="R11" s="1266">
        <v>0</v>
      </c>
      <c r="S11" s="1265">
        <f t="shared" si="0"/>
        <v>0</v>
      </c>
      <c r="T11" s="1265">
        <f t="shared" si="1"/>
        <v>0</v>
      </c>
      <c r="U11" s="1262" t="s">
        <v>53</v>
      </c>
      <c r="V11" s="1264"/>
      <c r="W11" s="1264"/>
      <c r="X11" s="1267"/>
      <c r="Y11" s="1264" t="s">
        <v>705</v>
      </c>
    </row>
    <row r="12" spans="1:25" s="384" customFormat="1" ht="15" customHeight="1" x14ac:dyDescent="0.25">
      <c r="A12" s="1259" t="s">
        <v>712</v>
      </c>
      <c r="B12" s="1260" t="s">
        <v>670</v>
      </c>
      <c r="C12" s="1261" t="s">
        <v>701</v>
      </c>
      <c r="D12" s="1262" t="s">
        <v>713</v>
      </c>
      <c r="E12" s="1263" t="s">
        <v>714</v>
      </c>
      <c r="F12" s="1264"/>
      <c r="G12" s="1264"/>
      <c r="H12" s="1264"/>
      <c r="I12" s="1262" t="s">
        <v>53</v>
      </c>
      <c r="J12" s="1265">
        <v>0</v>
      </c>
      <c r="K12" s="1265">
        <v>0</v>
      </c>
      <c r="L12" s="1265">
        <v>0</v>
      </c>
      <c r="M12" s="1265">
        <v>0</v>
      </c>
      <c r="N12" s="1265">
        <v>1</v>
      </c>
      <c r="O12" s="1265">
        <v>1</v>
      </c>
      <c r="P12" s="1265">
        <v>1</v>
      </c>
      <c r="Q12" s="1265">
        <v>0</v>
      </c>
      <c r="R12" s="1266">
        <v>0</v>
      </c>
      <c r="S12" s="1265">
        <f t="shared" si="0"/>
        <v>0</v>
      </c>
      <c r="T12" s="1265">
        <f t="shared" si="1"/>
        <v>0</v>
      </c>
      <c r="U12" s="1262" t="s">
        <v>53</v>
      </c>
      <c r="V12" s="1264"/>
      <c r="W12" s="1264"/>
      <c r="X12" s="1267"/>
      <c r="Y12" s="1264" t="s">
        <v>705</v>
      </c>
    </row>
    <row r="13" spans="1:25" s="384" customFormat="1" ht="15" customHeight="1" x14ac:dyDescent="0.25">
      <c r="A13" s="1259" t="s">
        <v>715</v>
      </c>
      <c r="B13" s="1260" t="s">
        <v>670</v>
      </c>
      <c r="C13" s="1261" t="s">
        <v>701</v>
      </c>
      <c r="D13" s="1262" t="s">
        <v>716</v>
      </c>
      <c r="E13" s="1263" t="s">
        <v>717</v>
      </c>
      <c r="F13" s="1264"/>
      <c r="G13" s="1264"/>
      <c r="H13" s="1264"/>
      <c r="I13" s="1262" t="s">
        <v>60</v>
      </c>
      <c r="J13" s="1265">
        <v>0</v>
      </c>
      <c r="K13" s="1265">
        <v>0</v>
      </c>
      <c r="L13" s="1265">
        <v>0</v>
      </c>
      <c r="M13" s="1265">
        <v>0</v>
      </c>
      <c r="N13" s="1265">
        <v>1</v>
      </c>
      <c r="O13" s="1265">
        <v>1</v>
      </c>
      <c r="P13" s="1265">
        <v>1</v>
      </c>
      <c r="Q13" s="1265">
        <v>0</v>
      </c>
      <c r="R13" s="1266">
        <v>0</v>
      </c>
      <c r="S13" s="1265">
        <f t="shared" si="0"/>
        <v>1</v>
      </c>
      <c r="T13" s="1265">
        <f t="shared" si="1"/>
        <v>1</v>
      </c>
      <c r="U13" s="1262" t="s">
        <v>60</v>
      </c>
      <c r="V13" s="1264"/>
      <c r="W13" s="1264"/>
      <c r="X13" s="1267"/>
      <c r="Y13" s="1264" t="s">
        <v>705</v>
      </c>
    </row>
    <row r="14" spans="1:25" s="384" customFormat="1" ht="15" customHeight="1" x14ac:dyDescent="0.25">
      <c r="A14" s="1259" t="s">
        <v>718</v>
      </c>
      <c r="B14" s="1260" t="s">
        <v>670</v>
      </c>
      <c r="C14" s="1261" t="s">
        <v>701</v>
      </c>
      <c r="D14" s="1262" t="s">
        <v>719</v>
      </c>
      <c r="E14" s="1263" t="s">
        <v>720</v>
      </c>
      <c r="F14" s="1264"/>
      <c r="G14" s="1264"/>
      <c r="H14" s="1264"/>
      <c r="I14" s="1262" t="s">
        <v>721</v>
      </c>
      <c r="J14" s="1265">
        <v>0</v>
      </c>
      <c r="K14" s="1265">
        <v>0</v>
      </c>
      <c r="L14" s="1265">
        <v>0</v>
      </c>
      <c r="M14" s="1265">
        <v>0</v>
      </c>
      <c r="N14" s="1265">
        <v>1</v>
      </c>
      <c r="O14" s="1265">
        <v>1</v>
      </c>
      <c r="P14" s="1265">
        <v>1</v>
      </c>
      <c r="Q14" s="1265">
        <v>0</v>
      </c>
      <c r="R14" s="1266">
        <v>0</v>
      </c>
      <c r="S14" s="1265">
        <f t="shared" si="0"/>
        <v>0</v>
      </c>
      <c r="T14" s="1265">
        <f t="shared" si="1"/>
        <v>0</v>
      </c>
      <c r="U14" s="1262" t="s">
        <v>721</v>
      </c>
      <c r="V14" s="1264"/>
      <c r="W14" s="1264"/>
      <c r="X14" s="1267"/>
      <c r="Y14" s="1264" t="s">
        <v>705</v>
      </c>
    </row>
    <row r="15" spans="1:25" s="384" customFormat="1" ht="15" customHeight="1" x14ac:dyDescent="0.25">
      <c r="A15" s="1259" t="s">
        <v>722</v>
      </c>
      <c r="B15" s="1260" t="s">
        <v>670</v>
      </c>
      <c r="C15" s="1261" t="s">
        <v>701</v>
      </c>
      <c r="D15" s="1262" t="s">
        <v>723</v>
      </c>
      <c r="E15" s="1263" t="s">
        <v>724</v>
      </c>
      <c r="F15" s="1264"/>
      <c r="G15" s="1264"/>
      <c r="H15" s="1264"/>
      <c r="I15" s="1262" t="s">
        <v>53</v>
      </c>
      <c r="J15" s="1265">
        <v>0</v>
      </c>
      <c r="K15" s="1265">
        <v>0</v>
      </c>
      <c r="L15" s="1265">
        <v>0</v>
      </c>
      <c r="M15" s="1265">
        <v>0</v>
      </c>
      <c r="N15" s="1265">
        <v>1</v>
      </c>
      <c r="O15" s="1265">
        <v>1</v>
      </c>
      <c r="P15" s="1265">
        <v>1</v>
      </c>
      <c r="Q15" s="1265">
        <v>0</v>
      </c>
      <c r="R15" s="1266">
        <v>0</v>
      </c>
      <c r="S15" s="1265">
        <f t="shared" si="0"/>
        <v>0</v>
      </c>
      <c r="T15" s="1265">
        <f t="shared" si="1"/>
        <v>0</v>
      </c>
      <c r="U15" s="1262" t="s">
        <v>53</v>
      </c>
      <c r="V15" s="1264"/>
      <c r="W15" s="1264"/>
      <c r="X15" s="1267"/>
      <c r="Y15" s="1264" t="s">
        <v>705</v>
      </c>
    </row>
    <row r="16" spans="1:25" s="384" customFormat="1" ht="15" customHeight="1" x14ac:dyDescent="0.25">
      <c r="A16" s="1259" t="s">
        <v>725</v>
      </c>
      <c r="B16" s="1260" t="s">
        <v>670</v>
      </c>
      <c r="C16" s="1261" t="s">
        <v>701</v>
      </c>
      <c r="D16" s="1262" t="s">
        <v>726</v>
      </c>
      <c r="E16" s="1263" t="s">
        <v>727</v>
      </c>
      <c r="F16" s="1264"/>
      <c r="G16" s="1264"/>
      <c r="H16" s="1264"/>
      <c r="I16" s="1262" t="s">
        <v>53</v>
      </c>
      <c r="J16" s="1265">
        <v>0</v>
      </c>
      <c r="K16" s="1265">
        <v>0</v>
      </c>
      <c r="L16" s="1265">
        <v>0</v>
      </c>
      <c r="M16" s="1265">
        <v>0</v>
      </c>
      <c r="N16" s="1265">
        <v>1</v>
      </c>
      <c r="O16" s="1265">
        <v>1</v>
      </c>
      <c r="P16" s="1265">
        <v>1</v>
      </c>
      <c r="Q16" s="1265">
        <v>0</v>
      </c>
      <c r="R16" s="1266">
        <v>0</v>
      </c>
      <c r="S16" s="1265">
        <f t="shared" si="0"/>
        <v>0</v>
      </c>
      <c r="T16" s="1265">
        <f t="shared" si="1"/>
        <v>0</v>
      </c>
      <c r="U16" s="1262" t="s">
        <v>53</v>
      </c>
      <c r="V16" s="1264"/>
      <c r="W16" s="1264"/>
      <c r="X16" s="1267"/>
      <c r="Y16" s="1264" t="s">
        <v>705</v>
      </c>
    </row>
    <row r="17" spans="1:25" s="384" customFormat="1" ht="15" customHeight="1" x14ac:dyDescent="0.25">
      <c r="A17" s="1259" t="s">
        <v>728</v>
      </c>
      <c r="B17" s="1260" t="s">
        <v>670</v>
      </c>
      <c r="C17" s="1261" t="s">
        <v>701</v>
      </c>
      <c r="D17" s="1262" t="s">
        <v>729</v>
      </c>
      <c r="E17" s="1263" t="s">
        <v>730</v>
      </c>
      <c r="F17" s="1264"/>
      <c r="G17" s="1264"/>
      <c r="H17" s="1264"/>
      <c r="I17" s="1262" t="s">
        <v>731</v>
      </c>
      <c r="J17" s="1265">
        <v>0</v>
      </c>
      <c r="K17" s="1265">
        <v>0</v>
      </c>
      <c r="L17" s="1265">
        <v>0</v>
      </c>
      <c r="M17" s="1265">
        <v>0</v>
      </c>
      <c r="N17" s="1265">
        <v>1</v>
      </c>
      <c r="O17" s="1265">
        <v>1</v>
      </c>
      <c r="P17" s="1265">
        <v>1</v>
      </c>
      <c r="Q17" s="1265">
        <v>0</v>
      </c>
      <c r="R17" s="1266">
        <v>0</v>
      </c>
      <c r="S17" s="1265">
        <f t="shared" si="0"/>
        <v>0</v>
      </c>
      <c r="T17" s="1265">
        <f t="shared" si="1"/>
        <v>0</v>
      </c>
      <c r="U17" s="1262" t="s">
        <v>731</v>
      </c>
      <c r="V17" s="1264"/>
      <c r="W17" s="1264"/>
      <c r="X17" s="1267"/>
      <c r="Y17" s="1264" t="s">
        <v>705</v>
      </c>
    </row>
    <row r="18" spans="1:25" s="384" customFormat="1" ht="15" customHeight="1" x14ac:dyDescent="0.25">
      <c r="A18" s="1259" t="s">
        <v>732</v>
      </c>
      <c r="B18" s="1260" t="s">
        <v>665</v>
      </c>
      <c r="C18" s="1261" t="s">
        <v>733</v>
      </c>
      <c r="D18" s="1262" t="s">
        <v>734</v>
      </c>
      <c r="E18" s="1263" t="s">
        <v>735</v>
      </c>
      <c r="F18" s="1264"/>
      <c r="G18" s="1264"/>
      <c r="H18" s="1264"/>
      <c r="I18" s="1262" t="s">
        <v>731</v>
      </c>
      <c r="J18" s="1265">
        <v>0</v>
      </c>
      <c r="K18" s="1265">
        <v>0</v>
      </c>
      <c r="L18" s="1265">
        <v>0</v>
      </c>
      <c r="M18" s="1265">
        <v>0</v>
      </c>
      <c r="N18" s="1265">
        <v>1</v>
      </c>
      <c r="O18" s="1265">
        <v>1</v>
      </c>
      <c r="P18" s="1265">
        <v>1</v>
      </c>
      <c r="Q18" s="1265">
        <v>0</v>
      </c>
      <c r="R18" s="1266">
        <v>0</v>
      </c>
      <c r="S18" s="1265">
        <f t="shared" si="0"/>
        <v>0</v>
      </c>
      <c r="T18" s="1265">
        <f t="shared" si="1"/>
        <v>0</v>
      </c>
      <c r="U18" s="1262" t="s">
        <v>731</v>
      </c>
      <c r="V18" s="1264"/>
      <c r="W18" s="1264"/>
      <c r="X18" s="1267"/>
      <c r="Y18" s="1264" t="s">
        <v>705</v>
      </c>
    </row>
    <row r="19" spans="1:25" s="384" customFormat="1" ht="15" customHeight="1" x14ac:dyDescent="0.25">
      <c r="A19" s="1259" t="s">
        <v>736</v>
      </c>
      <c r="B19" s="1260" t="s">
        <v>665</v>
      </c>
      <c r="C19" s="1261" t="s">
        <v>733</v>
      </c>
      <c r="D19" s="1262" t="s">
        <v>737</v>
      </c>
      <c r="E19" s="1263" t="s">
        <v>738</v>
      </c>
      <c r="F19" s="1264"/>
      <c r="G19" s="1264"/>
      <c r="H19" s="1264"/>
      <c r="I19" s="1262" t="s">
        <v>731</v>
      </c>
      <c r="J19" s="1265">
        <v>0</v>
      </c>
      <c r="K19" s="1265">
        <v>0</v>
      </c>
      <c r="L19" s="1265">
        <v>0</v>
      </c>
      <c r="M19" s="1265">
        <v>0</v>
      </c>
      <c r="N19" s="1265">
        <v>1</v>
      </c>
      <c r="O19" s="1265">
        <v>1</v>
      </c>
      <c r="P19" s="1265">
        <v>1</v>
      </c>
      <c r="Q19" s="1265">
        <v>0</v>
      </c>
      <c r="R19" s="1266">
        <v>0</v>
      </c>
      <c r="S19" s="1265">
        <f t="shared" si="0"/>
        <v>0</v>
      </c>
      <c r="T19" s="1265">
        <f t="shared" si="1"/>
        <v>0</v>
      </c>
      <c r="U19" s="1262" t="s">
        <v>731</v>
      </c>
      <c r="V19" s="1264"/>
      <c r="W19" s="1264"/>
      <c r="X19" s="1267"/>
      <c r="Y19" s="1264" t="s">
        <v>705</v>
      </c>
    </row>
    <row r="20" spans="1:25" s="384" customFormat="1" ht="15" customHeight="1" x14ac:dyDescent="0.25">
      <c r="A20" s="1259" t="s">
        <v>739</v>
      </c>
      <c r="B20" s="1260" t="s">
        <v>665</v>
      </c>
      <c r="C20" s="1261" t="s">
        <v>733</v>
      </c>
      <c r="D20" s="1262" t="s">
        <v>740</v>
      </c>
      <c r="E20" s="1263" t="s">
        <v>741</v>
      </c>
      <c r="F20" s="1264"/>
      <c r="G20" s="1264"/>
      <c r="H20" s="1264"/>
      <c r="I20" s="1262" t="s">
        <v>731</v>
      </c>
      <c r="J20" s="1265">
        <v>0</v>
      </c>
      <c r="K20" s="1265">
        <v>0</v>
      </c>
      <c r="L20" s="1265">
        <v>0</v>
      </c>
      <c r="M20" s="1265">
        <v>0</v>
      </c>
      <c r="N20" s="1265">
        <v>1</v>
      </c>
      <c r="O20" s="1265">
        <v>1</v>
      </c>
      <c r="P20" s="1265">
        <v>1</v>
      </c>
      <c r="Q20" s="1265">
        <v>0</v>
      </c>
      <c r="R20" s="1266">
        <v>0</v>
      </c>
      <c r="S20" s="1265">
        <f t="shared" si="0"/>
        <v>0</v>
      </c>
      <c r="T20" s="1265">
        <f t="shared" si="1"/>
        <v>0</v>
      </c>
      <c r="U20" s="1262" t="s">
        <v>731</v>
      </c>
      <c r="V20" s="1264"/>
      <c r="W20" s="1264"/>
      <c r="X20" s="1267"/>
      <c r="Y20" s="1264" t="s">
        <v>705</v>
      </c>
    </row>
    <row r="21" spans="1:25" s="384" customFormat="1" ht="15" customHeight="1" x14ac:dyDescent="0.25">
      <c r="A21" s="1259" t="s">
        <v>742</v>
      </c>
      <c r="B21" s="1260" t="s">
        <v>665</v>
      </c>
      <c r="C21" s="1261" t="s">
        <v>733</v>
      </c>
      <c r="D21" s="1262" t="s">
        <v>743</v>
      </c>
      <c r="E21" s="1263" t="s">
        <v>744</v>
      </c>
      <c r="F21" s="1264"/>
      <c r="G21" s="1264"/>
      <c r="H21" s="1264"/>
      <c r="I21" s="1262" t="s">
        <v>53</v>
      </c>
      <c r="J21" s="1265">
        <v>0</v>
      </c>
      <c r="K21" s="1265">
        <v>0</v>
      </c>
      <c r="L21" s="1265">
        <v>0</v>
      </c>
      <c r="M21" s="1265">
        <v>0</v>
      </c>
      <c r="N21" s="1265">
        <v>1</v>
      </c>
      <c r="O21" s="1265">
        <v>1</v>
      </c>
      <c r="P21" s="1265">
        <v>1</v>
      </c>
      <c r="Q21" s="1265">
        <v>0</v>
      </c>
      <c r="R21" s="1266">
        <v>0</v>
      </c>
      <c r="S21" s="1265">
        <f t="shared" si="0"/>
        <v>0</v>
      </c>
      <c r="T21" s="1265">
        <f t="shared" si="1"/>
        <v>0</v>
      </c>
      <c r="U21" s="1262" t="s">
        <v>53</v>
      </c>
      <c r="V21" s="1264"/>
      <c r="W21" s="1264"/>
      <c r="X21" s="1267"/>
      <c r="Y21" s="1264" t="s">
        <v>705</v>
      </c>
    </row>
    <row r="22" spans="1:25" s="384" customFormat="1" ht="15" customHeight="1" x14ac:dyDescent="0.25">
      <c r="A22" s="1259" t="s">
        <v>745</v>
      </c>
      <c r="B22" s="1260" t="s">
        <v>665</v>
      </c>
      <c r="C22" s="1261" t="s">
        <v>746</v>
      </c>
      <c r="D22" s="1262" t="s">
        <v>747</v>
      </c>
      <c r="E22" s="1263" t="s">
        <v>748</v>
      </c>
      <c r="F22" s="1264"/>
      <c r="G22" s="1264"/>
      <c r="H22" s="1264"/>
      <c r="I22" s="1262" t="s">
        <v>731</v>
      </c>
      <c r="J22" s="1265">
        <v>0</v>
      </c>
      <c r="K22" s="1265">
        <v>0</v>
      </c>
      <c r="L22" s="1265">
        <v>0</v>
      </c>
      <c r="M22" s="1265">
        <v>0</v>
      </c>
      <c r="N22" s="1265">
        <v>1</v>
      </c>
      <c r="O22" s="1265">
        <v>1</v>
      </c>
      <c r="P22" s="1265">
        <v>1</v>
      </c>
      <c r="Q22" s="1265">
        <v>0</v>
      </c>
      <c r="R22" s="1266">
        <v>0</v>
      </c>
      <c r="S22" s="1265">
        <f t="shared" si="0"/>
        <v>0</v>
      </c>
      <c r="T22" s="1265">
        <f t="shared" si="1"/>
        <v>0</v>
      </c>
      <c r="U22" s="1262" t="s">
        <v>731</v>
      </c>
      <c r="V22" s="1264"/>
      <c r="W22" s="1264"/>
      <c r="X22" s="1267"/>
      <c r="Y22" s="1264" t="s">
        <v>705</v>
      </c>
    </row>
    <row r="23" spans="1:25" s="384" customFormat="1" ht="15" customHeight="1" x14ac:dyDescent="0.25">
      <c r="A23" s="1259" t="s">
        <v>749</v>
      </c>
      <c r="B23" s="1260" t="s">
        <v>665</v>
      </c>
      <c r="C23" s="1261" t="s">
        <v>746</v>
      </c>
      <c r="D23" s="1262" t="s">
        <v>750</v>
      </c>
      <c r="E23" s="1263" t="s">
        <v>751</v>
      </c>
      <c r="F23" s="1264"/>
      <c r="G23" s="1264"/>
      <c r="H23" s="1264"/>
      <c r="I23" s="1262" t="s">
        <v>731</v>
      </c>
      <c r="J23" s="1265">
        <v>0</v>
      </c>
      <c r="K23" s="1265">
        <v>0</v>
      </c>
      <c r="L23" s="1265">
        <v>0</v>
      </c>
      <c r="M23" s="1265">
        <v>0</v>
      </c>
      <c r="N23" s="1265">
        <v>1</v>
      </c>
      <c r="O23" s="1265">
        <v>1</v>
      </c>
      <c r="P23" s="1265">
        <v>1</v>
      </c>
      <c r="Q23" s="1265">
        <v>0</v>
      </c>
      <c r="R23" s="1266">
        <v>0</v>
      </c>
      <c r="S23" s="1265">
        <f t="shared" si="0"/>
        <v>0</v>
      </c>
      <c r="T23" s="1265">
        <f t="shared" si="1"/>
        <v>0</v>
      </c>
      <c r="U23" s="1262" t="s">
        <v>731</v>
      </c>
      <c r="V23" s="1264"/>
      <c r="W23" s="1264"/>
      <c r="X23" s="1267"/>
      <c r="Y23" s="1264" t="s">
        <v>705</v>
      </c>
    </row>
    <row r="24" spans="1:25" s="384" customFormat="1" ht="15" customHeight="1" x14ac:dyDescent="0.25">
      <c r="A24" s="1259" t="s">
        <v>752</v>
      </c>
      <c r="B24" s="1260" t="s">
        <v>665</v>
      </c>
      <c r="C24" s="1261" t="s">
        <v>746</v>
      </c>
      <c r="D24" s="1262" t="s">
        <v>753</v>
      </c>
      <c r="E24" s="1263" t="s">
        <v>754</v>
      </c>
      <c r="F24" s="1264"/>
      <c r="G24" s="1264"/>
      <c r="H24" s="1264"/>
      <c r="I24" s="1262" t="s">
        <v>731</v>
      </c>
      <c r="J24" s="1265">
        <v>0</v>
      </c>
      <c r="K24" s="1265">
        <v>0</v>
      </c>
      <c r="L24" s="1265">
        <v>0</v>
      </c>
      <c r="M24" s="1265">
        <v>0</v>
      </c>
      <c r="N24" s="1265">
        <v>1</v>
      </c>
      <c r="O24" s="1265">
        <v>1</v>
      </c>
      <c r="P24" s="1265">
        <v>1</v>
      </c>
      <c r="Q24" s="1265">
        <v>0</v>
      </c>
      <c r="R24" s="1266">
        <v>0</v>
      </c>
      <c r="S24" s="1265">
        <f t="shared" si="0"/>
        <v>0</v>
      </c>
      <c r="T24" s="1265">
        <f t="shared" si="1"/>
        <v>0</v>
      </c>
      <c r="U24" s="1262" t="s">
        <v>731</v>
      </c>
      <c r="V24" s="1264"/>
      <c r="W24" s="1264"/>
      <c r="X24" s="1267"/>
      <c r="Y24" s="1264" t="s">
        <v>705</v>
      </c>
    </row>
    <row r="25" spans="1:25" s="384" customFormat="1" ht="15" customHeight="1" x14ac:dyDescent="0.25">
      <c r="A25" s="1259" t="s">
        <v>755</v>
      </c>
      <c r="B25" s="1260" t="s">
        <v>665</v>
      </c>
      <c r="C25" s="1261" t="s">
        <v>746</v>
      </c>
      <c r="D25" s="1262" t="s">
        <v>756</v>
      </c>
      <c r="E25" s="1263" t="s">
        <v>757</v>
      </c>
      <c r="F25" s="1264"/>
      <c r="G25" s="1264"/>
      <c r="H25" s="1264"/>
      <c r="I25" s="1262" t="s">
        <v>731</v>
      </c>
      <c r="J25" s="1265">
        <v>0</v>
      </c>
      <c r="K25" s="1265">
        <v>0</v>
      </c>
      <c r="L25" s="1265">
        <v>0</v>
      </c>
      <c r="M25" s="1265">
        <v>0</v>
      </c>
      <c r="N25" s="1265">
        <v>1</v>
      </c>
      <c r="O25" s="1265">
        <v>1</v>
      </c>
      <c r="P25" s="1265">
        <v>1</v>
      </c>
      <c r="Q25" s="1265">
        <v>0</v>
      </c>
      <c r="R25" s="1266">
        <v>0</v>
      </c>
      <c r="S25" s="1265">
        <f t="shared" si="0"/>
        <v>0</v>
      </c>
      <c r="T25" s="1265">
        <f t="shared" si="1"/>
        <v>0</v>
      </c>
      <c r="U25" s="1262" t="s">
        <v>731</v>
      </c>
      <c r="V25" s="1264"/>
      <c r="W25" s="1264"/>
      <c r="X25" s="1267"/>
      <c r="Y25" s="1264" t="s">
        <v>705</v>
      </c>
    </row>
    <row r="26" spans="1:25" s="384" customFormat="1" ht="15" customHeight="1" x14ac:dyDescent="0.25">
      <c r="A26" s="1259" t="s">
        <v>758</v>
      </c>
      <c r="B26" s="1260" t="s">
        <v>665</v>
      </c>
      <c r="C26" s="1261" t="s">
        <v>759</v>
      </c>
      <c r="D26" s="1262" t="s">
        <v>760</v>
      </c>
      <c r="E26" s="1263" t="s">
        <v>761</v>
      </c>
      <c r="F26" s="1264"/>
      <c r="G26" s="1264"/>
      <c r="H26" s="1264"/>
      <c r="I26" s="1262" t="s">
        <v>731</v>
      </c>
      <c r="J26" s="1265">
        <v>0</v>
      </c>
      <c r="K26" s="1265">
        <v>0</v>
      </c>
      <c r="L26" s="1265">
        <v>0</v>
      </c>
      <c r="M26" s="1265">
        <v>0</v>
      </c>
      <c r="N26" s="1265">
        <v>1</v>
      </c>
      <c r="O26" s="1265">
        <v>1</v>
      </c>
      <c r="P26" s="1265">
        <v>1</v>
      </c>
      <c r="Q26" s="1265">
        <v>0</v>
      </c>
      <c r="R26" s="1266">
        <v>0</v>
      </c>
      <c r="S26" s="1265">
        <f t="shared" si="0"/>
        <v>0</v>
      </c>
      <c r="T26" s="1265">
        <f t="shared" si="1"/>
        <v>0</v>
      </c>
      <c r="U26" s="1262" t="s">
        <v>731</v>
      </c>
      <c r="V26" s="1264"/>
      <c r="W26" s="1264"/>
      <c r="X26" s="1267"/>
      <c r="Y26" s="1264" t="s">
        <v>705</v>
      </c>
    </row>
    <row r="27" spans="1:25" s="384" customFormat="1" ht="15" customHeight="1" x14ac:dyDescent="0.25">
      <c r="A27" s="1259" t="s">
        <v>762</v>
      </c>
      <c r="B27" s="1260" t="s">
        <v>665</v>
      </c>
      <c r="C27" s="1261" t="s">
        <v>759</v>
      </c>
      <c r="D27" s="1262" t="s">
        <v>763</v>
      </c>
      <c r="E27" s="1263" t="s">
        <v>764</v>
      </c>
      <c r="F27" s="1264"/>
      <c r="G27" s="1264"/>
      <c r="H27" s="1264"/>
      <c r="I27" s="1262" t="s">
        <v>731</v>
      </c>
      <c r="J27" s="1265">
        <v>0</v>
      </c>
      <c r="K27" s="1265">
        <v>0</v>
      </c>
      <c r="L27" s="1265">
        <v>0</v>
      </c>
      <c r="M27" s="1265">
        <v>0</v>
      </c>
      <c r="N27" s="1265">
        <v>1</v>
      </c>
      <c r="O27" s="1265">
        <v>1</v>
      </c>
      <c r="P27" s="1265">
        <v>1</v>
      </c>
      <c r="Q27" s="1265">
        <v>0</v>
      </c>
      <c r="R27" s="1266">
        <v>0</v>
      </c>
      <c r="S27" s="1265">
        <f t="shared" si="0"/>
        <v>0</v>
      </c>
      <c r="T27" s="1265">
        <f t="shared" si="1"/>
        <v>0</v>
      </c>
      <c r="U27" s="1262" t="s">
        <v>731</v>
      </c>
      <c r="V27" s="1264"/>
      <c r="W27" s="1264"/>
      <c r="X27" s="1267"/>
      <c r="Y27" s="1264" t="s">
        <v>705</v>
      </c>
    </row>
    <row r="28" spans="1:25" s="384" customFormat="1" ht="15" customHeight="1" x14ac:dyDescent="0.25">
      <c r="A28" s="1259" t="s">
        <v>765</v>
      </c>
      <c r="B28" s="1260" t="s">
        <v>665</v>
      </c>
      <c r="C28" s="1261" t="s">
        <v>759</v>
      </c>
      <c r="D28" s="1262" t="s">
        <v>766</v>
      </c>
      <c r="E28" s="1263" t="s">
        <v>767</v>
      </c>
      <c r="F28" s="1264"/>
      <c r="G28" s="1264"/>
      <c r="H28" s="1264"/>
      <c r="I28" s="1262" t="s">
        <v>731</v>
      </c>
      <c r="J28" s="1265">
        <v>0</v>
      </c>
      <c r="K28" s="1265">
        <v>0</v>
      </c>
      <c r="L28" s="1265">
        <v>0</v>
      </c>
      <c r="M28" s="1265">
        <v>0</v>
      </c>
      <c r="N28" s="1265">
        <v>1</v>
      </c>
      <c r="O28" s="1265">
        <v>1</v>
      </c>
      <c r="P28" s="1265">
        <v>1</v>
      </c>
      <c r="Q28" s="1265">
        <v>0</v>
      </c>
      <c r="R28" s="1266">
        <v>0</v>
      </c>
      <c r="S28" s="1265">
        <f t="shared" si="0"/>
        <v>0</v>
      </c>
      <c r="T28" s="1265">
        <f t="shared" si="1"/>
        <v>0</v>
      </c>
      <c r="U28" s="1262" t="s">
        <v>731</v>
      </c>
      <c r="V28" s="1264"/>
      <c r="W28" s="1264"/>
      <c r="X28" s="1267"/>
      <c r="Y28" s="1264" t="s">
        <v>705</v>
      </c>
    </row>
    <row r="29" spans="1:25" s="384" customFormat="1" ht="15" customHeight="1" x14ac:dyDescent="0.25">
      <c r="A29" s="1259" t="s">
        <v>768</v>
      </c>
      <c r="B29" s="1260" t="s">
        <v>656</v>
      </c>
      <c r="C29" s="1261" t="s">
        <v>769</v>
      </c>
      <c r="D29" s="1262" t="s">
        <v>770</v>
      </c>
      <c r="E29" s="1263" t="s">
        <v>771</v>
      </c>
      <c r="F29" s="1264"/>
      <c r="G29" s="1264"/>
      <c r="H29" s="1264"/>
      <c r="I29" s="1262" t="s">
        <v>731</v>
      </c>
      <c r="J29" s="1265">
        <v>0</v>
      </c>
      <c r="K29" s="1265">
        <v>0</v>
      </c>
      <c r="L29" s="1265">
        <v>0</v>
      </c>
      <c r="M29" s="1265">
        <v>0</v>
      </c>
      <c r="N29" s="1265">
        <v>1</v>
      </c>
      <c r="O29" s="1265">
        <v>1</v>
      </c>
      <c r="P29" s="1265">
        <v>1</v>
      </c>
      <c r="Q29" s="1265">
        <v>0</v>
      </c>
      <c r="R29" s="1266">
        <v>0</v>
      </c>
      <c r="S29" s="1265">
        <f t="shared" si="0"/>
        <v>0</v>
      </c>
      <c r="T29" s="1265">
        <f t="shared" si="1"/>
        <v>0</v>
      </c>
      <c r="U29" s="1262" t="s">
        <v>731</v>
      </c>
      <c r="V29" s="1264"/>
      <c r="W29" s="1264"/>
      <c r="X29" s="1267"/>
      <c r="Y29" s="1264" t="s">
        <v>705</v>
      </c>
    </row>
    <row r="30" spans="1:25" s="384" customFormat="1" ht="15" customHeight="1" x14ac:dyDescent="0.25">
      <c r="A30" s="1259" t="s">
        <v>772</v>
      </c>
      <c r="B30" s="1260" t="s">
        <v>656</v>
      </c>
      <c r="C30" s="1261" t="s">
        <v>769</v>
      </c>
      <c r="D30" s="1262" t="s">
        <v>773</v>
      </c>
      <c r="E30" s="1263" t="s">
        <v>774</v>
      </c>
      <c r="F30" s="1264"/>
      <c r="G30" s="1264"/>
      <c r="H30" s="1264"/>
      <c r="I30" s="1262" t="s">
        <v>731</v>
      </c>
      <c r="J30" s="1265">
        <v>0</v>
      </c>
      <c r="K30" s="1265">
        <v>0</v>
      </c>
      <c r="L30" s="1265">
        <v>0</v>
      </c>
      <c r="M30" s="1265">
        <v>0</v>
      </c>
      <c r="N30" s="1265">
        <v>1</v>
      </c>
      <c r="O30" s="1265">
        <v>1</v>
      </c>
      <c r="P30" s="1265">
        <v>1</v>
      </c>
      <c r="Q30" s="1265">
        <v>0</v>
      </c>
      <c r="R30" s="1266">
        <v>0</v>
      </c>
      <c r="S30" s="1265">
        <f t="shared" si="0"/>
        <v>0</v>
      </c>
      <c r="T30" s="1265">
        <f t="shared" si="1"/>
        <v>0</v>
      </c>
      <c r="U30" s="1262" t="s">
        <v>731</v>
      </c>
      <c r="V30" s="1264"/>
      <c r="W30" s="1264"/>
      <c r="X30" s="1267"/>
      <c r="Y30" s="1264" t="s">
        <v>705</v>
      </c>
    </row>
    <row r="31" spans="1:25" s="384" customFormat="1" ht="15" customHeight="1" x14ac:dyDescent="0.25">
      <c r="A31" s="1259" t="s">
        <v>775</v>
      </c>
      <c r="B31" s="1260" t="s">
        <v>656</v>
      </c>
      <c r="C31" s="1261" t="s">
        <v>769</v>
      </c>
      <c r="D31" s="1262" t="s">
        <v>776</v>
      </c>
      <c r="E31" s="1263" t="s">
        <v>777</v>
      </c>
      <c r="F31" s="1264"/>
      <c r="G31" s="1264"/>
      <c r="H31" s="1264"/>
      <c r="I31" s="1262" t="s">
        <v>731</v>
      </c>
      <c r="J31" s="1265">
        <v>0</v>
      </c>
      <c r="K31" s="1265">
        <v>0</v>
      </c>
      <c r="L31" s="1265">
        <v>0</v>
      </c>
      <c r="M31" s="1265">
        <v>0</v>
      </c>
      <c r="N31" s="1265">
        <v>1</v>
      </c>
      <c r="O31" s="1265">
        <v>1</v>
      </c>
      <c r="P31" s="1265">
        <v>1</v>
      </c>
      <c r="Q31" s="1265">
        <v>0</v>
      </c>
      <c r="R31" s="1266">
        <v>0</v>
      </c>
      <c r="S31" s="1265">
        <f t="shared" si="0"/>
        <v>0</v>
      </c>
      <c r="T31" s="1265">
        <f t="shared" si="1"/>
        <v>0</v>
      </c>
      <c r="U31" s="1262" t="s">
        <v>731</v>
      </c>
      <c r="V31" s="1264"/>
      <c r="W31" s="1264"/>
      <c r="X31" s="1267"/>
      <c r="Y31" s="1264" t="s">
        <v>705</v>
      </c>
    </row>
    <row r="32" spans="1:25" s="384" customFormat="1" ht="15" customHeight="1" x14ac:dyDescent="0.25">
      <c r="A32" s="1259" t="s">
        <v>778</v>
      </c>
      <c r="B32" s="1260" t="s">
        <v>656</v>
      </c>
      <c r="C32" s="1261" t="s">
        <v>769</v>
      </c>
      <c r="D32" s="1262" t="s">
        <v>779</v>
      </c>
      <c r="E32" s="1263" t="s">
        <v>780</v>
      </c>
      <c r="F32" s="1264"/>
      <c r="G32" s="1264"/>
      <c r="H32" s="1264"/>
      <c r="I32" s="1262" t="s">
        <v>731</v>
      </c>
      <c r="J32" s="1265">
        <v>0</v>
      </c>
      <c r="K32" s="1265">
        <v>0</v>
      </c>
      <c r="L32" s="1265">
        <v>0</v>
      </c>
      <c r="M32" s="1265">
        <v>0</v>
      </c>
      <c r="N32" s="1265">
        <v>1</v>
      </c>
      <c r="O32" s="1265">
        <v>1</v>
      </c>
      <c r="P32" s="1265">
        <v>1</v>
      </c>
      <c r="Q32" s="1265">
        <v>0</v>
      </c>
      <c r="R32" s="1266">
        <v>0</v>
      </c>
      <c r="S32" s="1265">
        <f t="shared" si="0"/>
        <v>0</v>
      </c>
      <c r="T32" s="1265">
        <f t="shared" si="1"/>
        <v>0</v>
      </c>
      <c r="U32" s="1262" t="s">
        <v>731</v>
      </c>
      <c r="V32" s="1264"/>
      <c r="W32" s="1264"/>
      <c r="X32" s="1267"/>
      <c r="Y32" s="1264" t="s">
        <v>705</v>
      </c>
    </row>
    <row r="33" spans="1:25" s="384" customFormat="1" ht="15" customHeight="1" x14ac:dyDescent="0.25">
      <c r="A33" s="1259" t="s">
        <v>781</v>
      </c>
      <c r="B33" s="1260" t="s">
        <v>656</v>
      </c>
      <c r="C33" s="1261" t="s">
        <v>769</v>
      </c>
      <c r="D33" s="1262" t="s">
        <v>782</v>
      </c>
      <c r="E33" s="1263" t="s">
        <v>783</v>
      </c>
      <c r="F33" s="1264"/>
      <c r="G33" s="1264"/>
      <c r="H33" s="1264"/>
      <c r="I33" s="1262" t="s">
        <v>731</v>
      </c>
      <c r="J33" s="1265">
        <v>0</v>
      </c>
      <c r="K33" s="1265">
        <v>0</v>
      </c>
      <c r="L33" s="1265">
        <v>0</v>
      </c>
      <c r="M33" s="1265">
        <v>0</v>
      </c>
      <c r="N33" s="1265">
        <v>1</v>
      </c>
      <c r="O33" s="1265">
        <v>1</v>
      </c>
      <c r="P33" s="1265">
        <v>1</v>
      </c>
      <c r="Q33" s="1265">
        <v>0</v>
      </c>
      <c r="R33" s="1266">
        <v>0</v>
      </c>
      <c r="S33" s="1265">
        <f t="shared" si="0"/>
        <v>0</v>
      </c>
      <c r="T33" s="1265">
        <f t="shared" si="1"/>
        <v>0</v>
      </c>
      <c r="U33" s="1262" t="s">
        <v>731</v>
      </c>
      <c r="V33" s="1264"/>
      <c r="W33" s="1264"/>
      <c r="X33" s="1267"/>
      <c r="Y33" s="1264" t="s">
        <v>705</v>
      </c>
    </row>
    <row r="34" spans="1:25" s="384" customFormat="1" ht="15" customHeight="1" x14ac:dyDescent="0.25">
      <c r="A34" s="1259" t="s">
        <v>784</v>
      </c>
      <c r="B34" s="1260" t="s">
        <v>656</v>
      </c>
      <c r="C34" s="1261" t="s">
        <v>785</v>
      </c>
      <c r="D34" s="1262" t="s">
        <v>786</v>
      </c>
      <c r="E34" s="1263" t="s">
        <v>787</v>
      </c>
      <c r="F34" s="1264"/>
      <c r="G34" s="1264"/>
      <c r="H34" s="1264"/>
      <c r="I34" s="1262" t="s">
        <v>788</v>
      </c>
      <c r="J34" s="1265">
        <v>0</v>
      </c>
      <c r="K34" s="1265">
        <v>0</v>
      </c>
      <c r="L34" s="1265">
        <v>0</v>
      </c>
      <c r="M34" s="1265">
        <v>0</v>
      </c>
      <c r="N34" s="1265">
        <v>1</v>
      </c>
      <c r="O34" s="1265">
        <v>1</v>
      </c>
      <c r="P34" s="1265">
        <v>1</v>
      </c>
      <c r="Q34" s="1265">
        <v>0</v>
      </c>
      <c r="R34" s="1266">
        <v>0</v>
      </c>
      <c r="S34" s="1265">
        <f t="shared" si="0"/>
        <v>0</v>
      </c>
      <c r="T34" s="1265">
        <f t="shared" si="1"/>
        <v>0</v>
      </c>
      <c r="U34" s="1262" t="s">
        <v>788</v>
      </c>
      <c r="V34" s="1264"/>
      <c r="W34" s="1264"/>
      <c r="X34" s="1267"/>
      <c r="Y34" s="1264" t="s">
        <v>705</v>
      </c>
    </row>
    <row r="35" spans="1:25" s="384" customFormat="1" ht="15" customHeight="1" x14ac:dyDescent="0.25">
      <c r="A35" s="1259" t="s">
        <v>789</v>
      </c>
      <c r="B35" s="1260" t="s">
        <v>656</v>
      </c>
      <c r="C35" s="1261" t="s">
        <v>790</v>
      </c>
      <c r="D35" s="1262" t="s">
        <v>791</v>
      </c>
      <c r="E35" s="1263" t="s">
        <v>792</v>
      </c>
      <c r="F35" s="1264"/>
      <c r="G35" s="1264"/>
      <c r="H35" s="1264"/>
      <c r="I35" s="1262" t="s">
        <v>53</v>
      </c>
      <c r="J35" s="1265">
        <v>0</v>
      </c>
      <c r="K35" s="1265">
        <v>0</v>
      </c>
      <c r="L35" s="1265">
        <v>0</v>
      </c>
      <c r="M35" s="1265">
        <v>0</v>
      </c>
      <c r="N35" s="1265">
        <v>1</v>
      </c>
      <c r="O35" s="1265">
        <v>1</v>
      </c>
      <c r="P35" s="1265">
        <v>1</v>
      </c>
      <c r="Q35" s="1265">
        <v>0</v>
      </c>
      <c r="R35" s="1266">
        <v>0</v>
      </c>
      <c r="S35" s="1265">
        <f t="shared" si="0"/>
        <v>0</v>
      </c>
      <c r="T35" s="1265">
        <f t="shared" si="1"/>
        <v>0</v>
      </c>
      <c r="U35" s="1262" t="s">
        <v>53</v>
      </c>
      <c r="V35" s="1264"/>
      <c r="W35" s="1264"/>
      <c r="X35" s="1267"/>
      <c r="Y35" s="1264" t="s">
        <v>705</v>
      </c>
    </row>
    <row r="36" spans="1:25" s="384" customFormat="1" ht="15" customHeight="1" x14ac:dyDescent="0.25">
      <c r="A36" s="1259" t="s">
        <v>793</v>
      </c>
      <c r="B36" s="1260" t="s">
        <v>660</v>
      </c>
      <c r="C36" s="1261" t="s">
        <v>769</v>
      </c>
      <c r="D36" s="1262" t="s">
        <v>794</v>
      </c>
      <c r="E36" s="1263" t="s">
        <v>795</v>
      </c>
      <c r="F36" s="1264"/>
      <c r="G36" s="1264"/>
      <c r="H36" s="1264"/>
      <c r="I36" s="1262" t="s">
        <v>731</v>
      </c>
      <c r="J36" s="1265">
        <v>0</v>
      </c>
      <c r="K36" s="1265">
        <v>0</v>
      </c>
      <c r="L36" s="1265">
        <v>0</v>
      </c>
      <c r="M36" s="1265">
        <v>0</v>
      </c>
      <c r="N36" s="1265">
        <v>1</v>
      </c>
      <c r="O36" s="1265">
        <v>1</v>
      </c>
      <c r="P36" s="1265">
        <v>1</v>
      </c>
      <c r="Q36" s="1265">
        <v>0</v>
      </c>
      <c r="R36" s="1266">
        <v>0</v>
      </c>
      <c r="S36" s="1265">
        <f t="shared" si="0"/>
        <v>0</v>
      </c>
      <c r="T36" s="1265">
        <f t="shared" si="1"/>
        <v>0</v>
      </c>
      <c r="U36" s="1262" t="s">
        <v>731</v>
      </c>
      <c r="V36" s="1264"/>
      <c r="W36" s="1264"/>
      <c r="X36" s="1267"/>
      <c r="Y36" s="1264" t="s">
        <v>705</v>
      </c>
    </row>
    <row r="37" spans="1:25" s="384" customFormat="1" ht="15" customHeight="1" x14ac:dyDescent="0.25">
      <c r="A37" s="1259" t="s">
        <v>796</v>
      </c>
      <c r="B37" s="1260" t="s">
        <v>660</v>
      </c>
      <c r="C37" s="1261" t="s">
        <v>769</v>
      </c>
      <c r="D37" s="1262" t="s">
        <v>797</v>
      </c>
      <c r="E37" s="1263" t="s">
        <v>798</v>
      </c>
      <c r="F37" s="1264"/>
      <c r="G37" s="1264"/>
      <c r="H37" s="1264"/>
      <c r="I37" s="1262" t="s">
        <v>731</v>
      </c>
      <c r="J37" s="1265">
        <v>0</v>
      </c>
      <c r="K37" s="1265">
        <v>0</v>
      </c>
      <c r="L37" s="1265">
        <v>0</v>
      </c>
      <c r="M37" s="1265">
        <v>0</v>
      </c>
      <c r="N37" s="1265">
        <v>1</v>
      </c>
      <c r="O37" s="1265">
        <v>1</v>
      </c>
      <c r="P37" s="1265">
        <v>1</v>
      </c>
      <c r="Q37" s="1265">
        <v>0</v>
      </c>
      <c r="R37" s="1266">
        <v>0</v>
      </c>
      <c r="S37" s="1265">
        <f t="shared" si="0"/>
        <v>0</v>
      </c>
      <c r="T37" s="1265">
        <f t="shared" si="1"/>
        <v>0</v>
      </c>
      <c r="U37" s="1262" t="s">
        <v>731</v>
      </c>
      <c r="V37" s="1264"/>
      <c r="W37" s="1264"/>
      <c r="X37" s="1267"/>
      <c r="Y37" s="1264" t="s">
        <v>705</v>
      </c>
    </row>
    <row r="38" spans="1:25" s="384" customFormat="1" ht="15" customHeight="1" x14ac:dyDescent="0.25">
      <c r="A38" s="1259" t="s">
        <v>799</v>
      </c>
      <c r="B38" s="1260" t="s">
        <v>660</v>
      </c>
      <c r="C38" s="1261" t="s">
        <v>769</v>
      </c>
      <c r="D38" s="1262" t="s">
        <v>800</v>
      </c>
      <c r="E38" s="1263" t="s">
        <v>801</v>
      </c>
      <c r="F38" s="1264"/>
      <c r="G38" s="1264"/>
      <c r="H38" s="1264"/>
      <c r="I38" s="1262" t="s">
        <v>731</v>
      </c>
      <c r="J38" s="1265">
        <v>0</v>
      </c>
      <c r="K38" s="1265">
        <v>0</v>
      </c>
      <c r="L38" s="1265">
        <v>0</v>
      </c>
      <c r="M38" s="1265">
        <v>0</v>
      </c>
      <c r="N38" s="1265">
        <v>1</v>
      </c>
      <c r="O38" s="1265">
        <v>1</v>
      </c>
      <c r="P38" s="1265">
        <v>1</v>
      </c>
      <c r="Q38" s="1265">
        <v>0</v>
      </c>
      <c r="R38" s="1266">
        <v>0</v>
      </c>
      <c r="S38" s="1265">
        <f t="shared" si="0"/>
        <v>0</v>
      </c>
      <c r="T38" s="1265">
        <f t="shared" si="1"/>
        <v>0</v>
      </c>
      <c r="U38" s="1262" t="s">
        <v>731</v>
      </c>
      <c r="V38" s="1264"/>
      <c r="W38" s="1264"/>
      <c r="X38" s="1267"/>
      <c r="Y38" s="1264" t="s">
        <v>705</v>
      </c>
    </row>
    <row r="39" spans="1:25" s="384" customFormat="1" ht="15" customHeight="1" x14ac:dyDescent="0.25">
      <c r="A39" s="1259" t="s">
        <v>802</v>
      </c>
      <c r="B39" s="1260" t="s">
        <v>660</v>
      </c>
      <c r="C39" s="1261" t="s">
        <v>769</v>
      </c>
      <c r="D39" s="1262" t="s">
        <v>803</v>
      </c>
      <c r="E39" s="1263" t="s">
        <v>804</v>
      </c>
      <c r="F39" s="1264"/>
      <c r="G39" s="1264"/>
      <c r="H39" s="1264"/>
      <c r="I39" s="1262" t="s">
        <v>731</v>
      </c>
      <c r="J39" s="1265">
        <v>0</v>
      </c>
      <c r="K39" s="1265">
        <v>0</v>
      </c>
      <c r="L39" s="1265">
        <v>0</v>
      </c>
      <c r="M39" s="1265">
        <v>0</v>
      </c>
      <c r="N39" s="1265">
        <v>1</v>
      </c>
      <c r="O39" s="1265">
        <v>1</v>
      </c>
      <c r="P39" s="1265">
        <v>1</v>
      </c>
      <c r="Q39" s="1265">
        <v>0</v>
      </c>
      <c r="R39" s="1266">
        <v>0</v>
      </c>
      <c r="S39" s="1265">
        <f t="shared" si="0"/>
        <v>0</v>
      </c>
      <c r="T39" s="1265">
        <f t="shared" si="1"/>
        <v>0</v>
      </c>
      <c r="U39" s="1262" t="s">
        <v>731</v>
      </c>
      <c r="V39" s="1264"/>
      <c r="W39" s="1264"/>
      <c r="X39" s="1267"/>
      <c r="Y39" s="1264" t="s">
        <v>705</v>
      </c>
    </row>
    <row r="40" spans="1:25" s="384" customFormat="1" ht="15" customHeight="1" x14ac:dyDescent="0.25">
      <c r="A40" s="1259" t="s">
        <v>805</v>
      </c>
      <c r="B40" s="1260" t="s">
        <v>660</v>
      </c>
      <c r="C40" s="1261" t="s">
        <v>769</v>
      </c>
      <c r="D40" s="1262" t="s">
        <v>806</v>
      </c>
      <c r="E40" s="1263" t="s">
        <v>807</v>
      </c>
      <c r="F40" s="1264"/>
      <c r="G40" s="1264"/>
      <c r="H40" s="1264"/>
      <c r="I40" s="1262" t="s">
        <v>731</v>
      </c>
      <c r="J40" s="1265">
        <v>0</v>
      </c>
      <c r="K40" s="1265">
        <v>0</v>
      </c>
      <c r="L40" s="1265">
        <v>0</v>
      </c>
      <c r="M40" s="1265">
        <v>0</v>
      </c>
      <c r="N40" s="1265">
        <v>1</v>
      </c>
      <c r="O40" s="1265">
        <v>1</v>
      </c>
      <c r="P40" s="1265">
        <v>1</v>
      </c>
      <c r="Q40" s="1265">
        <v>0</v>
      </c>
      <c r="R40" s="1266">
        <v>0</v>
      </c>
      <c r="S40" s="1265">
        <f t="shared" si="0"/>
        <v>0</v>
      </c>
      <c r="T40" s="1265">
        <f t="shared" si="1"/>
        <v>0</v>
      </c>
      <c r="U40" s="1262" t="s">
        <v>731</v>
      </c>
      <c r="V40" s="1264"/>
      <c r="W40" s="1264"/>
      <c r="X40" s="1267"/>
      <c r="Y40" s="1264" t="s">
        <v>705</v>
      </c>
    </row>
    <row r="41" spans="1:25" s="384" customFormat="1" ht="15" customHeight="1" x14ac:dyDescent="0.25">
      <c r="A41" s="1259" t="s">
        <v>808</v>
      </c>
      <c r="B41" s="1260" t="s">
        <v>660</v>
      </c>
      <c r="C41" s="1261" t="s">
        <v>785</v>
      </c>
      <c r="D41" s="1262" t="s">
        <v>809</v>
      </c>
      <c r="E41" s="1263" t="s">
        <v>810</v>
      </c>
      <c r="F41" s="1264"/>
      <c r="G41" s="1264"/>
      <c r="H41" s="1264"/>
      <c r="I41" s="1262" t="s">
        <v>788</v>
      </c>
      <c r="J41" s="1265">
        <v>0</v>
      </c>
      <c r="K41" s="1265">
        <v>0</v>
      </c>
      <c r="L41" s="1265">
        <v>0</v>
      </c>
      <c r="M41" s="1265">
        <v>0</v>
      </c>
      <c r="N41" s="1265">
        <v>1</v>
      </c>
      <c r="O41" s="1265">
        <v>1</v>
      </c>
      <c r="P41" s="1265">
        <v>1</v>
      </c>
      <c r="Q41" s="1265">
        <v>0</v>
      </c>
      <c r="R41" s="1266">
        <v>0</v>
      </c>
      <c r="S41" s="1265">
        <f t="shared" ref="S41:S72" si="2">IF(I41="","",ROUND(IF(OR(I41="m²",I41="m2"),J41*IF(K41=0,1,K41)*IF(N41=0,1,N41)*IF(O41=0,1,O41)*P41-Q41,IF(OR(I41="m³",I41="m3"),J41*K41*L41*IF(N41=0,1,N41)*IF(O41=0,1,O41)*P41-Q41,IF(OR(I41="ml",I41="ML"),J41*IF(N41=0,1,N41)*IF(O41=0,1,O41)*P41-Q41,IF(OR(I41="und",I41="UND"),IF(N41=0,1,N41)*IF(O41=0,1,O41)*P41-Q41,IF(I41="kg",J41*IF(N41=0,1,N41)*IF(O41=0,1,O41)*P41-Q41,0))))),3))</f>
        <v>0</v>
      </c>
      <c r="T41" s="1265">
        <f t="shared" ref="T41:T72" si="3">IF(S41="","",ROUND(S41*(1+R41),3))</f>
        <v>0</v>
      </c>
      <c r="U41" s="1262" t="s">
        <v>788</v>
      </c>
      <c r="V41" s="1264"/>
      <c r="W41" s="1264"/>
      <c r="X41" s="1267"/>
      <c r="Y41" s="1264" t="s">
        <v>705</v>
      </c>
    </row>
    <row r="42" spans="1:25" s="384" customFormat="1" ht="15" customHeight="1" x14ac:dyDescent="0.25">
      <c r="A42" s="1259" t="s">
        <v>811</v>
      </c>
      <c r="B42" s="1260" t="s">
        <v>660</v>
      </c>
      <c r="C42" s="1261" t="s">
        <v>785</v>
      </c>
      <c r="D42" s="1262" t="s">
        <v>812</v>
      </c>
      <c r="E42" s="1263" t="s">
        <v>813</v>
      </c>
      <c r="F42" s="1264"/>
      <c r="G42" s="1264"/>
      <c r="H42" s="1264"/>
      <c r="I42" s="1262" t="s">
        <v>788</v>
      </c>
      <c r="J42" s="1265">
        <v>0</v>
      </c>
      <c r="K42" s="1265">
        <v>0</v>
      </c>
      <c r="L42" s="1265">
        <v>0</v>
      </c>
      <c r="M42" s="1265">
        <v>0</v>
      </c>
      <c r="N42" s="1265">
        <v>1</v>
      </c>
      <c r="O42" s="1265">
        <v>1</v>
      </c>
      <c r="P42" s="1265">
        <v>1</v>
      </c>
      <c r="Q42" s="1265">
        <v>0</v>
      </c>
      <c r="R42" s="1266">
        <v>0</v>
      </c>
      <c r="S42" s="1265">
        <f t="shared" si="2"/>
        <v>0</v>
      </c>
      <c r="T42" s="1265">
        <f t="shared" si="3"/>
        <v>0</v>
      </c>
      <c r="U42" s="1262" t="s">
        <v>788</v>
      </c>
      <c r="V42" s="1264"/>
      <c r="W42" s="1264"/>
      <c r="X42" s="1267"/>
      <c r="Y42" s="1264" t="s">
        <v>705</v>
      </c>
    </row>
    <row r="43" spans="1:25" s="384" customFormat="1" ht="15" customHeight="1" x14ac:dyDescent="0.25">
      <c r="A43" s="1259" t="s">
        <v>814</v>
      </c>
      <c r="B43" s="1260" t="s">
        <v>660</v>
      </c>
      <c r="C43" s="1261" t="s">
        <v>785</v>
      </c>
      <c r="D43" s="1262" t="s">
        <v>815</v>
      </c>
      <c r="E43" s="1263" t="s">
        <v>816</v>
      </c>
      <c r="F43" s="1264"/>
      <c r="G43" s="1264"/>
      <c r="H43" s="1264"/>
      <c r="I43" s="1262" t="s">
        <v>788</v>
      </c>
      <c r="J43" s="1265">
        <v>0</v>
      </c>
      <c r="K43" s="1265">
        <v>0</v>
      </c>
      <c r="L43" s="1265">
        <v>0</v>
      </c>
      <c r="M43" s="1265">
        <v>0</v>
      </c>
      <c r="N43" s="1265">
        <v>1</v>
      </c>
      <c r="O43" s="1265">
        <v>1</v>
      </c>
      <c r="P43" s="1265">
        <v>1</v>
      </c>
      <c r="Q43" s="1265">
        <v>0</v>
      </c>
      <c r="R43" s="1266">
        <v>0</v>
      </c>
      <c r="S43" s="1265">
        <f t="shared" si="2"/>
        <v>0</v>
      </c>
      <c r="T43" s="1265">
        <f t="shared" si="3"/>
        <v>0</v>
      </c>
      <c r="U43" s="1262" t="s">
        <v>788</v>
      </c>
      <c r="V43" s="1264"/>
      <c r="W43" s="1264"/>
      <c r="X43" s="1267"/>
      <c r="Y43" s="1264" t="s">
        <v>705</v>
      </c>
    </row>
    <row r="44" spans="1:25" s="384" customFormat="1" ht="15" customHeight="1" x14ac:dyDescent="0.25">
      <c r="A44" s="1259" t="s">
        <v>817</v>
      </c>
      <c r="B44" s="1260" t="s">
        <v>660</v>
      </c>
      <c r="C44" s="1261" t="s">
        <v>790</v>
      </c>
      <c r="D44" s="1262" t="s">
        <v>818</v>
      </c>
      <c r="E44" s="1263" t="s">
        <v>819</v>
      </c>
      <c r="F44" s="1264"/>
      <c r="G44" s="1264"/>
      <c r="H44" s="1264"/>
      <c r="I44" s="1262" t="s">
        <v>53</v>
      </c>
      <c r="J44" s="1265">
        <v>0</v>
      </c>
      <c r="K44" s="1265">
        <v>0</v>
      </c>
      <c r="L44" s="1265">
        <v>0</v>
      </c>
      <c r="M44" s="1265">
        <v>0</v>
      </c>
      <c r="N44" s="1265">
        <v>1</v>
      </c>
      <c r="O44" s="1265">
        <v>1</v>
      </c>
      <c r="P44" s="1265">
        <v>1</v>
      </c>
      <c r="Q44" s="1265">
        <v>0</v>
      </c>
      <c r="R44" s="1266">
        <v>0</v>
      </c>
      <c r="S44" s="1265">
        <f t="shared" si="2"/>
        <v>0</v>
      </c>
      <c r="T44" s="1265">
        <f t="shared" si="3"/>
        <v>0</v>
      </c>
      <c r="U44" s="1262" t="s">
        <v>53</v>
      </c>
      <c r="V44" s="1264"/>
      <c r="W44" s="1264"/>
      <c r="X44" s="1267"/>
      <c r="Y44" s="1264" t="s">
        <v>705</v>
      </c>
    </row>
    <row r="45" spans="1:25" s="384" customFormat="1" ht="15" customHeight="1" x14ac:dyDescent="0.25">
      <c r="A45" s="1259" t="s">
        <v>820</v>
      </c>
      <c r="B45" s="1260" t="s">
        <v>660</v>
      </c>
      <c r="C45" s="1261" t="s">
        <v>790</v>
      </c>
      <c r="D45" s="1262" t="s">
        <v>821</v>
      </c>
      <c r="E45" s="1263" t="s">
        <v>822</v>
      </c>
      <c r="F45" s="1264"/>
      <c r="G45" s="1264"/>
      <c r="H45" s="1264"/>
      <c r="I45" s="1262" t="s">
        <v>53</v>
      </c>
      <c r="J45" s="1265">
        <v>0</v>
      </c>
      <c r="K45" s="1265">
        <v>0</v>
      </c>
      <c r="L45" s="1265">
        <v>0</v>
      </c>
      <c r="M45" s="1265">
        <v>0</v>
      </c>
      <c r="N45" s="1265">
        <v>1</v>
      </c>
      <c r="O45" s="1265">
        <v>1</v>
      </c>
      <c r="P45" s="1265">
        <v>1</v>
      </c>
      <c r="Q45" s="1265">
        <v>0</v>
      </c>
      <c r="R45" s="1266">
        <v>0</v>
      </c>
      <c r="S45" s="1265">
        <f t="shared" si="2"/>
        <v>0</v>
      </c>
      <c r="T45" s="1265">
        <f t="shared" si="3"/>
        <v>0</v>
      </c>
      <c r="U45" s="1262" t="s">
        <v>53</v>
      </c>
      <c r="V45" s="1264"/>
      <c r="W45" s="1264"/>
      <c r="X45" s="1267"/>
      <c r="Y45" s="1264" t="s">
        <v>705</v>
      </c>
    </row>
    <row r="46" spans="1:25" s="384" customFormat="1" ht="15" customHeight="1" x14ac:dyDescent="0.25">
      <c r="A46" s="1259" t="s">
        <v>823</v>
      </c>
      <c r="B46" s="1260" t="s">
        <v>660</v>
      </c>
      <c r="C46" s="1261" t="s">
        <v>790</v>
      </c>
      <c r="D46" s="1262" t="s">
        <v>824</v>
      </c>
      <c r="E46" s="1263" t="s">
        <v>825</v>
      </c>
      <c r="F46" s="1264"/>
      <c r="G46" s="1264"/>
      <c r="H46" s="1264"/>
      <c r="I46" s="1262" t="s">
        <v>53</v>
      </c>
      <c r="J46" s="1265">
        <v>0</v>
      </c>
      <c r="K46" s="1265">
        <v>0</v>
      </c>
      <c r="L46" s="1265">
        <v>0</v>
      </c>
      <c r="M46" s="1265">
        <v>0</v>
      </c>
      <c r="N46" s="1265">
        <v>1</v>
      </c>
      <c r="O46" s="1265">
        <v>1</v>
      </c>
      <c r="P46" s="1265">
        <v>1</v>
      </c>
      <c r="Q46" s="1265">
        <v>0</v>
      </c>
      <c r="R46" s="1266">
        <v>0</v>
      </c>
      <c r="S46" s="1265">
        <f t="shared" si="2"/>
        <v>0</v>
      </c>
      <c r="T46" s="1265">
        <f t="shared" si="3"/>
        <v>0</v>
      </c>
      <c r="U46" s="1262" t="s">
        <v>53</v>
      </c>
      <c r="V46" s="1264"/>
      <c r="W46" s="1264"/>
      <c r="X46" s="1267"/>
      <c r="Y46" s="1264" t="s">
        <v>705</v>
      </c>
    </row>
    <row r="47" spans="1:25" s="384" customFormat="1" ht="15" customHeight="1" x14ac:dyDescent="0.25">
      <c r="A47" s="1259" t="s">
        <v>826</v>
      </c>
      <c r="B47" s="1260" t="s">
        <v>660</v>
      </c>
      <c r="C47" s="1261" t="s">
        <v>790</v>
      </c>
      <c r="D47" s="1262" t="s">
        <v>827</v>
      </c>
      <c r="E47" s="1263" t="s">
        <v>828</v>
      </c>
      <c r="F47" s="1264"/>
      <c r="G47" s="1264"/>
      <c r="H47" s="1264"/>
      <c r="I47" s="1262" t="s">
        <v>53</v>
      </c>
      <c r="J47" s="1265">
        <v>0</v>
      </c>
      <c r="K47" s="1265">
        <v>0</v>
      </c>
      <c r="L47" s="1265">
        <v>0</v>
      </c>
      <c r="M47" s="1265">
        <v>0</v>
      </c>
      <c r="N47" s="1265">
        <v>1</v>
      </c>
      <c r="O47" s="1265">
        <v>1</v>
      </c>
      <c r="P47" s="1265">
        <v>1</v>
      </c>
      <c r="Q47" s="1265">
        <v>0</v>
      </c>
      <c r="R47" s="1266">
        <v>0</v>
      </c>
      <c r="S47" s="1265">
        <f t="shared" si="2"/>
        <v>0</v>
      </c>
      <c r="T47" s="1265">
        <f t="shared" si="3"/>
        <v>0</v>
      </c>
      <c r="U47" s="1262" t="s">
        <v>53</v>
      </c>
      <c r="V47" s="1264"/>
      <c r="W47" s="1264"/>
      <c r="X47" s="1267"/>
      <c r="Y47" s="1264" t="s">
        <v>705</v>
      </c>
    </row>
    <row r="48" spans="1:25" s="384" customFormat="1" ht="15" customHeight="1" x14ac:dyDescent="0.25">
      <c r="A48" s="1259" t="s">
        <v>829</v>
      </c>
      <c r="B48" s="1260" t="s">
        <v>660</v>
      </c>
      <c r="C48" s="1261" t="s">
        <v>830</v>
      </c>
      <c r="D48" s="1262" t="s">
        <v>831</v>
      </c>
      <c r="E48" s="1263" t="s">
        <v>832</v>
      </c>
      <c r="F48" s="1264"/>
      <c r="G48" s="1264"/>
      <c r="H48" s="1264"/>
      <c r="I48" s="1262" t="s">
        <v>788</v>
      </c>
      <c r="J48" s="1265">
        <v>0</v>
      </c>
      <c r="K48" s="1265">
        <v>0</v>
      </c>
      <c r="L48" s="1265">
        <v>0</v>
      </c>
      <c r="M48" s="1265">
        <v>0</v>
      </c>
      <c r="N48" s="1265">
        <v>1</v>
      </c>
      <c r="O48" s="1265">
        <v>1</v>
      </c>
      <c r="P48" s="1265">
        <v>1</v>
      </c>
      <c r="Q48" s="1265">
        <v>0</v>
      </c>
      <c r="R48" s="1266">
        <v>0</v>
      </c>
      <c r="S48" s="1265">
        <f t="shared" si="2"/>
        <v>0</v>
      </c>
      <c r="T48" s="1265">
        <f t="shared" si="3"/>
        <v>0</v>
      </c>
      <c r="U48" s="1262" t="s">
        <v>788</v>
      </c>
      <c r="V48" s="1264"/>
      <c r="W48" s="1264"/>
      <c r="X48" s="1267"/>
      <c r="Y48" s="1264" t="s">
        <v>705</v>
      </c>
    </row>
    <row r="49" spans="1:25" s="384" customFormat="1" ht="15" customHeight="1" x14ac:dyDescent="0.25">
      <c r="A49" s="1259" t="s">
        <v>833</v>
      </c>
      <c r="B49" s="1260" t="s">
        <v>660</v>
      </c>
      <c r="C49" s="1261" t="s">
        <v>830</v>
      </c>
      <c r="D49" s="1262" t="s">
        <v>834</v>
      </c>
      <c r="E49" s="1263" t="s">
        <v>835</v>
      </c>
      <c r="F49" s="1264"/>
      <c r="G49" s="1264"/>
      <c r="H49" s="1264"/>
      <c r="I49" s="1262" t="s">
        <v>788</v>
      </c>
      <c r="J49" s="1265">
        <v>0</v>
      </c>
      <c r="K49" s="1265">
        <v>0</v>
      </c>
      <c r="L49" s="1265">
        <v>0</v>
      </c>
      <c r="M49" s="1265">
        <v>0</v>
      </c>
      <c r="N49" s="1265">
        <v>1</v>
      </c>
      <c r="O49" s="1265">
        <v>1</v>
      </c>
      <c r="P49" s="1265">
        <v>1</v>
      </c>
      <c r="Q49" s="1265">
        <v>0</v>
      </c>
      <c r="R49" s="1266">
        <v>0</v>
      </c>
      <c r="S49" s="1265">
        <f t="shared" si="2"/>
        <v>0</v>
      </c>
      <c r="T49" s="1265">
        <f t="shared" si="3"/>
        <v>0</v>
      </c>
      <c r="U49" s="1262" t="s">
        <v>788</v>
      </c>
      <c r="V49" s="1264"/>
      <c r="W49" s="1264"/>
      <c r="X49" s="1267"/>
      <c r="Y49" s="1264" t="s">
        <v>705</v>
      </c>
    </row>
    <row r="50" spans="1:25" s="384" customFormat="1" ht="15" customHeight="1" x14ac:dyDescent="0.25">
      <c r="A50" s="1259" t="s">
        <v>836</v>
      </c>
      <c r="B50" s="1260" t="s">
        <v>664</v>
      </c>
      <c r="C50" s="1261" t="s">
        <v>837</v>
      </c>
      <c r="D50" s="1262" t="s">
        <v>838</v>
      </c>
      <c r="E50" s="1263" t="s">
        <v>839</v>
      </c>
      <c r="F50" s="1264"/>
      <c r="G50" s="1264"/>
      <c r="H50" s="1264"/>
      <c r="I50" s="1262" t="s">
        <v>53</v>
      </c>
      <c r="J50" s="1265">
        <v>0</v>
      </c>
      <c r="K50" s="1265">
        <v>0</v>
      </c>
      <c r="L50" s="1265">
        <v>0</v>
      </c>
      <c r="M50" s="1265">
        <v>0</v>
      </c>
      <c r="N50" s="1265">
        <v>1</v>
      </c>
      <c r="O50" s="1265">
        <v>1</v>
      </c>
      <c r="P50" s="1265">
        <v>1</v>
      </c>
      <c r="Q50" s="1265">
        <v>0</v>
      </c>
      <c r="R50" s="1266">
        <v>0</v>
      </c>
      <c r="S50" s="1265">
        <f t="shared" si="2"/>
        <v>0</v>
      </c>
      <c r="T50" s="1265">
        <f t="shared" si="3"/>
        <v>0</v>
      </c>
      <c r="U50" s="1262" t="s">
        <v>53</v>
      </c>
      <c r="V50" s="1264"/>
      <c r="W50" s="1264"/>
      <c r="X50" s="1267"/>
      <c r="Y50" s="1264" t="s">
        <v>705</v>
      </c>
    </row>
    <row r="51" spans="1:25" s="384" customFormat="1" ht="15" customHeight="1" x14ac:dyDescent="0.25">
      <c r="A51" s="1259" t="s">
        <v>840</v>
      </c>
      <c r="B51" s="1260" t="s">
        <v>664</v>
      </c>
      <c r="C51" s="1261" t="s">
        <v>837</v>
      </c>
      <c r="D51" s="1262" t="s">
        <v>841</v>
      </c>
      <c r="E51" s="1263" t="s">
        <v>842</v>
      </c>
      <c r="F51" s="1264"/>
      <c r="G51" s="1264"/>
      <c r="H51" s="1264"/>
      <c r="I51" s="1262" t="s">
        <v>53</v>
      </c>
      <c r="J51" s="1265">
        <v>0</v>
      </c>
      <c r="K51" s="1265">
        <v>0</v>
      </c>
      <c r="L51" s="1265">
        <v>0</v>
      </c>
      <c r="M51" s="1265">
        <v>0</v>
      </c>
      <c r="N51" s="1265">
        <v>1</v>
      </c>
      <c r="O51" s="1265">
        <v>1</v>
      </c>
      <c r="P51" s="1265">
        <v>1</v>
      </c>
      <c r="Q51" s="1265">
        <v>0</v>
      </c>
      <c r="R51" s="1266">
        <v>0</v>
      </c>
      <c r="S51" s="1265">
        <f t="shared" si="2"/>
        <v>0</v>
      </c>
      <c r="T51" s="1265">
        <f t="shared" si="3"/>
        <v>0</v>
      </c>
      <c r="U51" s="1262" t="s">
        <v>53</v>
      </c>
      <c r="V51" s="1264"/>
      <c r="W51" s="1264"/>
      <c r="X51" s="1267"/>
      <c r="Y51" s="1264" t="s">
        <v>705</v>
      </c>
    </row>
    <row r="52" spans="1:25" s="384" customFormat="1" ht="15" customHeight="1" x14ac:dyDescent="0.25">
      <c r="A52" s="1259" t="s">
        <v>843</v>
      </c>
      <c r="B52" s="1260" t="s">
        <v>664</v>
      </c>
      <c r="C52" s="1261" t="s">
        <v>837</v>
      </c>
      <c r="D52" s="1262" t="s">
        <v>844</v>
      </c>
      <c r="E52" s="1263" t="s">
        <v>845</v>
      </c>
      <c r="F52" s="1264"/>
      <c r="G52" s="1264"/>
      <c r="H52" s="1264"/>
      <c r="I52" s="1262" t="s">
        <v>53</v>
      </c>
      <c r="J52" s="1265">
        <v>0</v>
      </c>
      <c r="K52" s="1265">
        <v>0</v>
      </c>
      <c r="L52" s="1265">
        <v>0</v>
      </c>
      <c r="M52" s="1265">
        <v>0</v>
      </c>
      <c r="N52" s="1265">
        <v>1</v>
      </c>
      <c r="O52" s="1265">
        <v>1</v>
      </c>
      <c r="P52" s="1265">
        <v>1</v>
      </c>
      <c r="Q52" s="1265">
        <v>0</v>
      </c>
      <c r="R52" s="1266">
        <v>0</v>
      </c>
      <c r="S52" s="1265">
        <f t="shared" si="2"/>
        <v>0</v>
      </c>
      <c r="T52" s="1265">
        <f t="shared" si="3"/>
        <v>0</v>
      </c>
      <c r="U52" s="1262" t="s">
        <v>53</v>
      </c>
      <c r="V52" s="1264"/>
      <c r="W52" s="1264"/>
      <c r="X52" s="1267"/>
      <c r="Y52" s="1264" t="s">
        <v>705</v>
      </c>
    </row>
    <row r="53" spans="1:25" s="384" customFormat="1" ht="15" customHeight="1" x14ac:dyDescent="0.25">
      <c r="A53" s="1259" t="s">
        <v>846</v>
      </c>
      <c r="B53" s="1260" t="s">
        <v>664</v>
      </c>
      <c r="C53" s="1261" t="s">
        <v>837</v>
      </c>
      <c r="D53" s="1262" t="s">
        <v>847</v>
      </c>
      <c r="E53" s="1263" t="s">
        <v>848</v>
      </c>
      <c r="F53" s="1264"/>
      <c r="G53" s="1264"/>
      <c r="H53" s="1264"/>
      <c r="I53" s="1262" t="s">
        <v>53</v>
      </c>
      <c r="J53" s="1265">
        <v>0</v>
      </c>
      <c r="K53" s="1265">
        <v>0</v>
      </c>
      <c r="L53" s="1265">
        <v>0</v>
      </c>
      <c r="M53" s="1265">
        <v>0</v>
      </c>
      <c r="N53" s="1265">
        <v>1</v>
      </c>
      <c r="O53" s="1265">
        <v>1</v>
      </c>
      <c r="P53" s="1265">
        <v>1</v>
      </c>
      <c r="Q53" s="1265">
        <v>0</v>
      </c>
      <c r="R53" s="1266">
        <v>0</v>
      </c>
      <c r="S53" s="1265">
        <f t="shared" si="2"/>
        <v>0</v>
      </c>
      <c r="T53" s="1265">
        <f t="shared" si="3"/>
        <v>0</v>
      </c>
      <c r="U53" s="1262" t="s">
        <v>53</v>
      </c>
      <c r="V53" s="1264"/>
      <c r="W53" s="1264"/>
      <c r="X53" s="1267"/>
      <c r="Y53" s="1264" t="s">
        <v>705</v>
      </c>
    </row>
    <row r="54" spans="1:25" s="384" customFormat="1" ht="15" customHeight="1" x14ac:dyDescent="0.25">
      <c r="A54" s="1259" t="s">
        <v>849</v>
      </c>
      <c r="B54" s="1260" t="s">
        <v>664</v>
      </c>
      <c r="C54" s="1261" t="s">
        <v>850</v>
      </c>
      <c r="D54" s="1262" t="s">
        <v>851</v>
      </c>
      <c r="E54" s="1263" t="s">
        <v>852</v>
      </c>
      <c r="F54" s="1264"/>
      <c r="G54" s="1264"/>
      <c r="H54" s="1264"/>
      <c r="I54" s="1262" t="s">
        <v>704</v>
      </c>
      <c r="J54" s="1265">
        <v>0</v>
      </c>
      <c r="K54" s="1265">
        <v>0</v>
      </c>
      <c r="L54" s="1265">
        <v>0</v>
      </c>
      <c r="M54" s="1265">
        <v>0</v>
      </c>
      <c r="N54" s="1265">
        <v>1</v>
      </c>
      <c r="O54" s="1265">
        <v>1</v>
      </c>
      <c r="P54" s="1265">
        <v>1</v>
      </c>
      <c r="Q54" s="1265">
        <v>0</v>
      </c>
      <c r="R54" s="1266">
        <v>0</v>
      </c>
      <c r="S54" s="1265">
        <f t="shared" si="2"/>
        <v>0</v>
      </c>
      <c r="T54" s="1265">
        <f t="shared" si="3"/>
        <v>0</v>
      </c>
      <c r="U54" s="1262" t="s">
        <v>704</v>
      </c>
      <c r="V54" s="1264"/>
      <c r="W54" s="1264"/>
      <c r="X54" s="1267"/>
      <c r="Y54" s="1264" t="s">
        <v>705</v>
      </c>
    </row>
    <row r="55" spans="1:25" s="384" customFormat="1" ht="15" customHeight="1" x14ac:dyDescent="0.25">
      <c r="A55" s="1259" t="s">
        <v>853</v>
      </c>
      <c r="B55" s="1260" t="s">
        <v>664</v>
      </c>
      <c r="C55" s="1261" t="s">
        <v>850</v>
      </c>
      <c r="D55" s="1262" t="s">
        <v>854</v>
      </c>
      <c r="E55" s="1263" t="s">
        <v>855</v>
      </c>
      <c r="F55" s="1264"/>
      <c r="G55" s="1264"/>
      <c r="H55" s="1264"/>
      <c r="I55" s="1262" t="s">
        <v>704</v>
      </c>
      <c r="J55" s="1265">
        <v>0</v>
      </c>
      <c r="K55" s="1265">
        <v>0</v>
      </c>
      <c r="L55" s="1265">
        <v>0</v>
      </c>
      <c r="M55" s="1265">
        <v>0</v>
      </c>
      <c r="N55" s="1265">
        <v>1</v>
      </c>
      <c r="O55" s="1265">
        <v>1</v>
      </c>
      <c r="P55" s="1265">
        <v>1</v>
      </c>
      <c r="Q55" s="1265">
        <v>0</v>
      </c>
      <c r="R55" s="1266">
        <v>0</v>
      </c>
      <c r="S55" s="1265">
        <f t="shared" si="2"/>
        <v>0</v>
      </c>
      <c r="T55" s="1265">
        <f t="shared" si="3"/>
        <v>0</v>
      </c>
      <c r="U55" s="1262" t="s">
        <v>704</v>
      </c>
      <c r="V55" s="1264"/>
      <c r="W55" s="1264"/>
      <c r="X55" s="1267"/>
      <c r="Y55" s="1264" t="s">
        <v>705</v>
      </c>
    </row>
    <row r="56" spans="1:25" s="384" customFormat="1" ht="15" customHeight="1" x14ac:dyDescent="0.25">
      <c r="A56" s="1259" t="s">
        <v>856</v>
      </c>
      <c r="B56" s="1260" t="s">
        <v>664</v>
      </c>
      <c r="C56" s="1261" t="s">
        <v>850</v>
      </c>
      <c r="D56" s="1262" t="s">
        <v>857</v>
      </c>
      <c r="E56" s="1263" t="s">
        <v>858</v>
      </c>
      <c r="F56" s="1264"/>
      <c r="G56" s="1264"/>
      <c r="H56" s="1264"/>
      <c r="I56" s="1262" t="s">
        <v>60</v>
      </c>
      <c r="J56" s="1265">
        <v>0</v>
      </c>
      <c r="K56" s="1265">
        <v>0</v>
      </c>
      <c r="L56" s="1265">
        <v>0</v>
      </c>
      <c r="M56" s="1265">
        <v>0</v>
      </c>
      <c r="N56" s="1265">
        <v>1</v>
      </c>
      <c r="O56" s="1265">
        <v>1</v>
      </c>
      <c r="P56" s="1265">
        <v>1</v>
      </c>
      <c r="Q56" s="1265">
        <v>0</v>
      </c>
      <c r="R56" s="1266">
        <v>0</v>
      </c>
      <c r="S56" s="1265">
        <f t="shared" si="2"/>
        <v>1</v>
      </c>
      <c r="T56" s="1265">
        <f t="shared" si="3"/>
        <v>1</v>
      </c>
      <c r="U56" s="1262" t="s">
        <v>60</v>
      </c>
      <c r="V56" s="1264"/>
      <c r="W56" s="1264"/>
      <c r="X56" s="1267"/>
      <c r="Y56" s="1264" t="s">
        <v>705</v>
      </c>
    </row>
    <row r="57" spans="1:25" s="384" customFormat="1" ht="15" customHeight="1" x14ac:dyDescent="0.25">
      <c r="A57" s="1259" t="s">
        <v>859</v>
      </c>
      <c r="B57" s="1260" t="s">
        <v>659</v>
      </c>
      <c r="C57" s="1261" t="s">
        <v>860</v>
      </c>
      <c r="D57" s="1262" t="s">
        <v>861</v>
      </c>
      <c r="E57" s="1263" t="s">
        <v>862</v>
      </c>
      <c r="F57" s="1264"/>
      <c r="G57" s="1264"/>
      <c r="H57" s="1264"/>
      <c r="I57" s="1262" t="s">
        <v>788</v>
      </c>
      <c r="J57" s="1265">
        <v>0</v>
      </c>
      <c r="K57" s="1265">
        <v>0</v>
      </c>
      <c r="L57" s="1265">
        <v>0</v>
      </c>
      <c r="M57" s="1265">
        <v>0</v>
      </c>
      <c r="N57" s="1265">
        <v>1</v>
      </c>
      <c r="O57" s="1265">
        <v>1</v>
      </c>
      <c r="P57" s="1265">
        <v>1</v>
      </c>
      <c r="Q57" s="1265">
        <v>0</v>
      </c>
      <c r="R57" s="1266">
        <v>0</v>
      </c>
      <c r="S57" s="1265">
        <f t="shared" si="2"/>
        <v>0</v>
      </c>
      <c r="T57" s="1265">
        <f t="shared" si="3"/>
        <v>0</v>
      </c>
      <c r="U57" s="1262" t="s">
        <v>788</v>
      </c>
      <c r="V57" s="1264"/>
      <c r="W57" s="1264"/>
      <c r="X57" s="1267"/>
      <c r="Y57" s="1264" t="s">
        <v>705</v>
      </c>
    </row>
    <row r="58" spans="1:25" s="384" customFormat="1" ht="15" customHeight="1" x14ac:dyDescent="0.25">
      <c r="A58" s="1259" t="s">
        <v>863</v>
      </c>
      <c r="B58" s="1260" t="s">
        <v>659</v>
      </c>
      <c r="C58" s="1261" t="s">
        <v>860</v>
      </c>
      <c r="D58" s="1262" t="s">
        <v>864</v>
      </c>
      <c r="E58" s="1263" t="s">
        <v>865</v>
      </c>
      <c r="F58" s="1264"/>
      <c r="G58" s="1264"/>
      <c r="H58" s="1264"/>
      <c r="I58" s="1262" t="s">
        <v>788</v>
      </c>
      <c r="J58" s="1265">
        <v>0</v>
      </c>
      <c r="K58" s="1265">
        <v>0</v>
      </c>
      <c r="L58" s="1265">
        <v>0</v>
      </c>
      <c r="M58" s="1265">
        <v>0</v>
      </c>
      <c r="N58" s="1265">
        <v>1</v>
      </c>
      <c r="O58" s="1265">
        <v>1</v>
      </c>
      <c r="P58" s="1265">
        <v>1</v>
      </c>
      <c r="Q58" s="1265">
        <v>0</v>
      </c>
      <c r="R58" s="1266">
        <v>0</v>
      </c>
      <c r="S58" s="1265">
        <f t="shared" si="2"/>
        <v>0</v>
      </c>
      <c r="T58" s="1265">
        <f t="shared" si="3"/>
        <v>0</v>
      </c>
      <c r="U58" s="1262" t="s">
        <v>788</v>
      </c>
      <c r="V58" s="1264"/>
      <c r="W58" s="1264"/>
      <c r="X58" s="1267"/>
      <c r="Y58" s="1264" t="s">
        <v>705</v>
      </c>
    </row>
    <row r="59" spans="1:25" s="384" customFormat="1" ht="15" customHeight="1" x14ac:dyDescent="0.25">
      <c r="A59" s="1259" t="s">
        <v>866</v>
      </c>
      <c r="B59" s="1260" t="s">
        <v>659</v>
      </c>
      <c r="C59" s="1261" t="s">
        <v>867</v>
      </c>
      <c r="D59" s="1262" t="s">
        <v>868</v>
      </c>
      <c r="E59" s="1263" t="s">
        <v>869</v>
      </c>
      <c r="F59" s="1264"/>
      <c r="G59" s="1264"/>
      <c r="H59" s="1264"/>
      <c r="I59" s="1262" t="s">
        <v>53</v>
      </c>
      <c r="J59" s="1265">
        <v>0</v>
      </c>
      <c r="K59" s="1265">
        <v>0</v>
      </c>
      <c r="L59" s="1265">
        <v>0</v>
      </c>
      <c r="M59" s="1265">
        <v>0</v>
      </c>
      <c r="N59" s="1265">
        <v>1</v>
      </c>
      <c r="O59" s="1265">
        <v>1</v>
      </c>
      <c r="P59" s="1265">
        <v>1</v>
      </c>
      <c r="Q59" s="1265">
        <v>0</v>
      </c>
      <c r="R59" s="1266">
        <v>0</v>
      </c>
      <c r="S59" s="1265">
        <f t="shared" si="2"/>
        <v>0</v>
      </c>
      <c r="T59" s="1265">
        <f t="shared" si="3"/>
        <v>0</v>
      </c>
      <c r="U59" s="1262" t="s">
        <v>53</v>
      </c>
      <c r="V59" s="1264"/>
      <c r="W59" s="1264"/>
      <c r="X59" s="1267"/>
      <c r="Y59" s="1264" t="s">
        <v>705</v>
      </c>
    </row>
    <row r="60" spans="1:25" s="384" customFormat="1" ht="15" customHeight="1" x14ac:dyDescent="0.25">
      <c r="A60" s="1259" t="s">
        <v>870</v>
      </c>
      <c r="B60" s="1260" t="s">
        <v>659</v>
      </c>
      <c r="C60" s="1261" t="s">
        <v>867</v>
      </c>
      <c r="D60" s="1262" t="s">
        <v>871</v>
      </c>
      <c r="E60" s="1263" t="s">
        <v>872</v>
      </c>
      <c r="F60" s="1264"/>
      <c r="G60" s="1264"/>
      <c r="H60" s="1264"/>
      <c r="I60" s="1262" t="s">
        <v>53</v>
      </c>
      <c r="J60" s="1265">
        <v>0</v>
      </c>
      <c r="K60" s="1265">
        <v>0</v>
      </c>
      <c r="L60" s="1265">
        <v>0</v>
      </c>
      <c r="M60" s="1265">
        <v>0</v>
      </c>
      <c r="N60" s="1265">
        <v>1</v>
      </c>
      <c r="O60" s="1265">
        <v>1</v>
      </c>
      <c r="P60" s="1265">
        <v>1</v>
      </c>
      <c r="Q60" s="1265">
        <v>0</v>
      </c>
      <c r="R60" s="1266">
        <v>0</v>
      </c>
      <c r="S60" s="1265">
        <f t="shared" si="2"/>
        <v>0</v>
      </c>
      <c r="T60" s="1265">
        <f t="shared" si="3"/>
        <v>0</v>
      </c>
      <c r="U60" s="1262" t="s">
        <v>53</v>
      </c>
      <c r="V60" s="1264"/>
      <c r="W60" s="1264"/>
      <c r="X60" s="1267"/>
      <c r="Y60" s="1264" t="s">
        <v>705</v>
      </c>
    </row>
    <row r="61" spans="1:25" s="384" customFormat="1" ht="15" customHeight="1" x14ac:dyDescent="0.25">
      <c r="A61" s="1259" t="s">
        <v>873</v>
      </c>
      <c r="B61" s="1260" t="s">
        <v>659</v>
      </c>
      <c r="C61" s="1261" t="s">
        <v>867</v>
      </c>
      <c r="D61" s="1262" t="s">
        <v>874</v>
      </c>
      <c r="E61" s="1263" t="s">
        <v>875</v>
      </c>
      <c r="F61" s="1264"/>
      <c r="G61" s="1264"/>
      <c r="H61" s="1264"/>
      <c r="I61" s="1262" t="s">
        <v>53</v>
      </c>
      <c r="J61" s="1265">
        <v>0</v>
      </c>
      <c r="K61" s="1265">
        <v>0</v>
      </c>
      <c r="L61" s="1265">
        <v>0</v>
      </c>
      <c r="M61" s="1265">
        <v>0</v>
      </c>
      <c r="N61" s="1265">
        <v>1</v>
      </c>
      <c r="O61" s="1265">
        <v>1</v>
      </c>
      <c r="P61" s="1265">
        <v>1</v>
      </c>
      <c r="Q61" s="1265">
        <v>0</v>
      </c>
      <c r="R61" s="1266">
        <v>0</v>
      </c>
      <c r="S61" s="1265">
        <f t="shared" si="2"/>
        <v>0</v>
      </c>
      <c r="T61" s="1265">
        <f t="shared" si="3"/>
        <v>0</v>
      </c>
      <c r="U61" s="1262" t="s">
        <v>53</v>
      </c>
      <c r="V61" s="1264"/>
      <c r="W61" s="1264"/>
      <c r="X61" s="1267"/>
      <c r="Y61" s="1264" t="s">
        <v>705</v>
      </c>
    </row>
    <row r="62" spans="1:25" s="384" customFormat="1" ht="15" customHeight="1" x14ac:dyDescent="0.25">
      <c r="A62" s="1259" t="s">
        <v>876</v>
      </c>
      <c r="B62" s="1260" t="s">
        <v>659</v>
      </c>
      <c r="C62" s="1261" t="s">
        <v>877</v>
      </c>
      <c r="D62" s="1262" t="s">
        <v>878</v>
      </c>
      <c r="E62" s="1263" t="s">
        <v>879</v>
      </c>
      <c r="F62" s="1264"/>
      <c r="G62" s="1264"/>
      <c r="H62" s="1264"/>
      <c r="I62" s="1262" t="s">
        <v>704</v>
      </c>
      <c r="J62" s="1265">
        <v>0</v>
      </c>
      <c r="K62" s="1265">
        <v>0</v>
      </c>
      <c r="L62" s="1265">
        <v>0</v>
      </c>
      <c r="M62" s="1265">
        <v>0</v>
      </c>
      <c r="N62" s="1265">
        <v>1</v>
      </c>
      <c r="O62" s="1265">
        <v>1</v>
      </c>
      <c r="P62" s="1265">
        <v>1</v>
      </c>
      <c r="Q62" s="1265">
        <v>0</v>
      </c>
      <c r="R62" s="1266">
        <v>0</v>
      </c>
      <c r="S62" s="1265">
        <f t="shared" si="2"/>
        <v>0</v>
      </c>
      <c r="T62" s="1265">
        <f t="shared" si="3"/>
        <v>0</v>
      </c>
      <c r="U62" s="1262" t="s">
        <v>704</v>
      </c>
      <c r="V62" s="1264"/>
      <c r="W62" s="1264"/>
      <c r="X62" s="1267"/>
      <c r="Y62" s="1264" t="s">
        <v>705</v>
      </c>
    </row>
    <row r="63" spans="1:25" s="384" customFormat="1" ht="15" customHeight="1" x14ac:dyDescent="0.25">
      <c r="A63" s="1259" t="s">
        <v>880</v>
      </c>
      <c r="B63" s="1260" t="s">
        <v>659</v>
      </c>
      <c r="C63" s="1261" t="s">
        <v>877</v>
      </c>
      <c r="D63" s="1262" t="s">
        <v>881</v>
      </c>
      <c r="E63" s="1263" t="s">
        <v>882</v>
      </c>
      <c r="F63" s="1264"/>
      <c r="G63" s="1264"/>
      <c r="H63" s="1264"/>
      <c r="I63" s="1262" t="s">
        <v>704</v>
      </c>
      <c r="J63" s="1265">
        <v>0</v>
      </c>
      <c r="K63" s="1265">
        <v>0</v>
      </c>
      <c r="L63" s="1265">
        <v>0</v>
      </c>
      <c r="M63" s="1265">
        <v>0</v>
      </c>
      <c r="N63" s="1265">
        <v>1</v>
      </c>
      <c r="O63" s="1265">
        <v>1</v>
      </c>
      <c r="P63" s="1265">
        <v>1</v>
      </c>
      <c r="Q63" s="1265">
        <v>0</v>
      </c>
      <c r="R63" s="1266">
        <v>0</v>
      </c>
      <c r="S63" s="1265">
        <f t="shared" si="2"/>
        <v>0</v>
      </c>
      <c r="T63" s="1265">
        <f t="shared" si="3"/>
        <v>0</v>
      </c>
      <c r="U63" s="1262" t="s">
        <v>704</v>
      </c>
      <c r="V63" s="1264"/>
      <c r="W63" s="1264"/>
      <c r="X63" s="1267"/>
      <c r="Y63" s="1264" t="s">
        <v>705</v>
      </c>
    </row>
    <row r="64" spans="1:25" s="384" customFormat="1" ht="15" customHeight="1" x14ac:dyDescent="0.25">
      <c r="A64" s="1259" t="s">
        <v>883</v>
      </c>
      <c r="B64" s="1260" t="s">
        <v>662</v>
      </c>
      <c r="C64" s="1261" t="s">
        <v>884</v>
      </c>
      <c r="D64" s="1262" t="s">
        <v>885</v>
      </c>
      <c r="E64" s="1263" t="s">
        <v>886</v>
      </c>
      <c r="F64" s="1264"/>
      <c r="G64" s="1264"/>
      <c r="H64" s="1264"/>
      <c r="I64" s="1262" t="s">
        <v>53</v>
      </c>
      <c r="J64" s="1265">
        <v>0</v>
      </c>
      <c r="K64" s="1265">
        <v>0</v>
      </c>
      <c r="L64" s="1265">
        <v>0</v>
      </c>
      <c r="M64" s="1265">
        <v>0</v>
      </c>
      <c r="N64" s="1265">
        <v>1</v>
      </c>
      <c r="O64" s="1265">
        <v>1</v>
      </c>
      <c r="P64" s="1265">
        <v>1</v>
      </c>
      <c r="Q64" s="1265">
        <v>0</v>
      </c>
      <c r="R64" s="1266">
        <v>0</v>
      </c>
      <c r="S64" s="1265">
        <f t="shared" si="2"/>
        <v>0</v>
      </c>
      <c r="T64" s="1265">
        <f t="shared" si="3"/>
        <v>0</v>
      </c>
      <c r="U64" s="1262" t="s">
        <v>53</v>
      </c>
      <c r="V64" s="1264"/>
      <c r="W64" s="1264"/>
      <c r="X64" s="1267"/>
      <c r="Y64" s="1264" t="s">
        <v>705</v>
      </c>
    </row>
    <row r="65" spans="1:25" s="384" customFormat="1" ht="15" customHeight="1" x14ac:dyDescent="0.25">
      <c r="A65" s="1259" t="s">
        <v>887</v>
      </c>
      <c r="B65" s="1260" t="s">
        <v>662</v>
      </c>
      <c r="C65" s="1261" t="s">
        <v>884</v>
      </c>
      <c r="D65" s="1262" t="s">
        <v>888</v>
      </c>
      <c r="E65" s="1263" t="s">
        <v>889</v>
      </c>
      <c r="F65" s="1264"/>
      <c r="G65" s="1264"/>
      <c r="H65" s="1264"/>
      <c r="I65" s="1262" t="s">
        <v>53</v>
      </c>
      <c r="J65" s="1265">
        <v>0</v>
      </c>
      <c r="K65" s="1265">
        <v>0</v>
      </c>
      <c r="L65" s="1265">
        <v>0</v>
      </c>
      <c r="M65" s="1265">
        <v>0</v>
      </c>
      <c r="N65" s="1265">
        <v>1</v>
      </c>
      <c r="O65" s="1265">
        <v>1</v>
      </c>
      <c r="P65" s="1265">
        <v>1</v>
      </c>
      <c r="Q65" s="1265">
        <v>0</v>
      </c>
      <c r="R65" s="1266">
        <v>0</v>
      </c>
      <c r="S65" s="1265">
        <f t="shared" si="2"/>
        <v>0</v>
      </c>
      <c r="T65" s="1265">
        <f t="shared" si="3"/>
        <v>0</v>
      </c>
      <c r="U65" s="1262" t="s">
        <v>53</v>
      </c>
      <c r="V65" s="1264"/>
      <c r="W65" s="1264"/>
      <c r="X65" s="1267"/>
      <c r="Y65" s="1264" t="s">
        <v>705</v>
      </c>
    </row>
    <row r="66" spans="1:25" s="384" customFormat="1" ht="15" customHeight="1" x14ac:dyDescent="0.25">
      <c r="A66" s="1259" t="s">
        <v>890</v>
      </c>
      <c r="B66" s="1260" t="s">
        <v>662</v>
      </c>
      <c r="C66" s="1261" t="s">
        <v>884</v>
      </c>
      <c r="D66" s="1262" t="s">
        <v>891</v>
      </c>
      <c r="E66" s="1263" t="s">
        <v>892</v>
      </c>
      <c r="F66" s="1264"/>
      <c r="G66" s="1264"/>
      <c r="H66" s="1264"/>
      <c r="I66" s="1262" t="s">
        <v>53</v>
      </c>
      <c r="J66" s="1265">
        <v>0</v>
      </c>
      <c r="K66" s="1265">
        <v>0</v>
      </c>
      <c r="L66" s="1265">
        <v>0</v>
      </c>
      <c r="M66" s="1265">
        <v>0</v>
      </c>
      <c r="N66" s="1265">
        <v>1</v>
      </c>
      <c r="O66" s="1265">
        <v>1</v>
      </c>
      <c r="P66" s="1265">
        <v>1</v>
      </c>
      <c r="Q66" s="1265">
        <v>0</v>
      </c>
      <c r="R66" s="1266">
        <v>0</v>
      </c>
      <c r="S66" s="1265">
        <f t="shared" si="2"/>
        <v>0</v>
      </c>
      <c r="T66" s="1265">
        <f t="shared" si="3"/>
        <v>0</v>
      </c>
      <c r="U66" s="1262" t="s">
        <v>53</v>
      </c>
      <c r="V66" s="1264"/>
      <c r="W66" s="1264"/>
      <c r="X66" s="1267"/>
      <c r="Y66" s="1264" t="s">
        <v>705</v>
      </c>
    </row>
    <row r="67" spans="1:25" s="384" customFormat="1" ht="15" customHeight="1" x14ac:dyDescent="0.25">
      <c r="A67" s="1259" t="s">
        <v>893</v>
      </c>
      <c r="B67" s="1260" t="s">
        <v>667</v>
      </c>
      <c r="C67" s="1261" t="s">
        <v>894</v>
      </c>
      <c r="D67" s="1262" t="s">
        <v>895</v>
      </c>
      <c r="E67" s="1263" t="s">
        <v>896</v>
      </c>
      <c r="F67" s="1264"/>
      <c r="G67" s="1264"/>
      <c r="H67" s="1264"/>
      <c r="I67" s="1262" t="s">
        <v>53</v>
      </c>
      <c r="J67" s="1265">
        <v>0</v>
      </c>
      <c r="K67" s="1265">
        <v>0</v>
      </c>
      <c r="L67" s="1265">
        <v>0</v>
      </c>
      <c r="M67" s="1265">
        <v>0</v>
      </c>
      <c r="N67" s="1265">
        <v>1</v>
      </c>
      <c r="O67" s="1265">
        <v>1</v>
      </c>
      <c r="P67" s="1265">
        <v>1</v>
      </c>
      <c r="Q67" s="1265">
        <v>0</v>
      </c>
      <c r="R67" s="1266">
        <v>0</v>
      </c>
      <c r="S67" s="1265">
        <f t="shared" si="2"/>
        <v>0</v>
      </c>
      <c r="T67" s="1265">
        <f t="shared" si="3"/>
        <v>0</v>
      </c>
      <c r="U67" s="1262" t="s">
        <v>53</v>
      </c>
      <c r="V67" s="1264"/>
      <c r="W67" s="1264"/>
      <c r="X67" s="1267"/>
      <c r="Y67" s="1264" t="s">
        <v>705</v>
      </c>
    </row>
    <row r="68" spans="1:25" s="384" customFormat="1" ht="15" customHeight="1" x14ac:dyDescent="0.25">
      <c r="A68" s="1259" t="s">
        <v>897</v>
      </c>
      <c r="B68" s="1260" t="s">
        <v>667</v>
      </c>
      <c r="C68" s="1261" t="s">
        <v>894</v>
      </c>
      <c r="D68" s="1262" t="s">
        <v>898</v>
      </c>
      <c r="E68" s="1263" t="s">
        <v>899</v>
      </c>
      <c r="F68" s="1264"/>
      <c r="G68" s="1264"/>
      <c r="H68" s="1264"/>
      <c r="I68" s="1262" t="s">
        <v>53</v>
      </c>
      <c r="J68" s="1265">
        <v>0</v>
      </c>
      <c r="K68" s="1265">
        <v>0</v>
      </c>
      <c r="L68" s="1265">
        <v>0</v>
      </c>
      <c r="M68" s="1265">
        <v>0</v>
      </c>
      <c r="N68" s="1265">
        <v>1</v>
      </c>
      <c r="O68" s="1265">
        <v>1</v>
      </c>
      <c r="P68" s="1265">
        <v>1</v>
      </c>
      <c r="Q68" s="1265">
        <v>0</v>
      </c>
      <c r="R68" s="1266">
        <v>0</v>
      </c>
      <c r="S68" s="1265">
        <f t="shared" si="2"/>
        <v>0</v>
      </c>
      <c r="T68" s="1265">
        <f t="shared" si="3"/>
        <v>0</v>
      </c>
      <c r="U68" s="1262" t="s">
        <v>53</v>
      </c>
      <c r="V68" s="1264"/>
      <c r="W68" s="1264"/>
      <c r="X68" s="1267"/>
      <c r="Y68" s="1264" t="s">
        <v>705</v>
      </c>
    </row>
    <row r="69" spans="1:25" s="384" customFormat="1" ht="15" customHeight="1" x14ac:dyDescent="0.25">
      <c r="A69" s="1259" t="s">
        <v>900</v>
      </c>
      <c r="B69" s="1260" t="s">
        <v>667</v>
      </c>
      <c r="C69" s="1261" t="s">
        <v>894</v>
      </c>
      <c r="D69" s="1262" t="s">
        <v>901</v>
      </c>
      <c r="E69" s="1263" t="s">
        <v>902</v>
      </c>
      <c r="F69" s="1264"/>
      <c r="G69" s="1264"/>
      <c r="H69" s="1264"/>
      <c r="I69" s="1262" t="s">
        <v>53</v>
      </c>
      <c r="J69" s="1265">
        <v>0</v>
      </c>
      <c r="K69" s="1265">
        <v>0</v>
      </c>
      <c r="L69" s="1265">
        <v>0</v>
      </c>
      <c r="M69" s="1265">
        <v>0</v>
      </c>
      <c r="N69" s="1265">
        <v>1</v>
      </c>
      <c r="O69" s="1265">
        <v>1</v>
      </c>
      <c r="P69" s="1265">
        <v>1</v>
      </c>
      <c r="Q69" s="1265">
        <v>0</v>
      </c>
      <c r="R69" s="1266">
        <v>0</v>
      </c>
      <c r="S69" s="1265">
        <f t="shared" si="2"/>
        <v>0</v>
      </c>
      <c r="T69" s="1265">
        <f t="shared" si="3"/>
        <v>0</v>
      </c>
      <c r="U69" s="1262" t="s">
        <v>53</v>
      </c>
      <c r="V69" s="1264"/>
      <c r="W69" s="1264"/>
      <c r="X69" s="1267"/>
      <c r="Y69" s="1264" t="s">
        <v>705</v>
      </c>
    </row>
    <row r="70" spans="1:25" s="384" customFormat="1" ht="15" customHeight="1" x14ac:dyDescent="0.25">
      <c r="A70" s="1259" t="s">
        <v>903</v>
      </c>
      <c r="B70" s="1260" t="s">
        <v>667</v>
      </c>
      <c r="C70" s="1261" t="s">
        <v>894</v>
      </c>
      <c r="D70" s="1262" t="s">
        <v>904</v>
      </c>
      <c r="E70" s="1263" t="s">
        <v>905</v>
      </c>
      <c r="F70" s="1264"/>
      <c r="G70" s="1264"/>
      <c r="H70" s="1264"/>
      <c r="I70" s="1262" t="s">
        <v>53</v>
      </c>
      <c r="J70" s="1265">
        <v>0</v>
      </c>
      <c r="K70" s="1265">
        <v>0</v>
      </c>
      <c r="L70" s="1265">
        <v>0</v>
      </c>
      <c r="M70" s="1265">
        <v>0</v>
      </c>
      <c r="N70" s="1265">
        <v>1</v>
      </c>
      <c r="O70" s="1265">
        <v>1</v>
      </c>
      <c r="P70" s="1265">
        <v>1</v>
      </c>
      <c r="Q70" s="1265">
        <v>0</v>
      </c>
      <c r="R70" s="1266">
        <v>0</v>
      </c>
      <c r="S70" s="1265">
        <f t="shared" si="2"/>
        <v>0</v>
      </c>
      <c r="T70" s="1265">
        <f t="shared" si="3"/>
        <v>0</v>
      </c>
      <c r="U70" s="1262" t="s">
        <v>53</v>
      </c>
      <c r="V70" s="1264"/>
      <c r="W70" s="1264"/>
      <c r="X70" s="1267"/>
      <c r="Y70" s="1264" t="s">
        <v>705</v>
      </c>
    </row>
    <row r="71" spans="1:25" s="384" customFormat="1" ht="15" customHeight="1" x14ac:dyDescent="0.25">
      <c r="A71" s="1259" t="s">
        <v>906</v>
      </c>
      <c r="B71" s="1260" t="s">
        <v>669</v>
      </c>
      <c r="C71" s="1261" t="s">
        <v>907</v>
      </c>
      <c r="D71" s="1262" t="s">
        <v>908</v>
      </c>
      <c r="E71" s="1263" t="s">
        <v>909</v>
      </c>
      <c r="F71" s="1264"/>
      <c r="G71" s="1264"/>
      <c r="H71" s="1264"/>
      <c r="I71" s="1262" t="s">
        <v>53</v>
      </c>
      <c r="J71" s="1265">
        <v>0</v>
      </c>
      <c r="K71" s="1265">
        <v>0</v>
      </c>
      <c r="L71" s="1265">
        <v>0</v>
      </c>
      <c r="M71" s="1265">
        <v>0</v>
      </c>
      <c r="N71" s="1265">
        <v>1</v>
      </c>
      <c r="O71" s="1265">
        <v>1</v>
      </c>
      <c r="P71" s="1265">
        <v>1</v>
      </c>
      <c r="Q71" s="1265">
        <v>0</v>
      </c>
      <c r="R71" s="1266">
        <v>0</v>
      </c>
      <c r="S71" s="1265">
        <f t="shared" si="2"/>
        <v>0</v>
      </c>
      <c r="T71" s="1265">
        <f t="shared" si="3"/>
        <v>0</v>
      </c>
      <c r="U71" s="1262" t="s">
        <v>53</v>
      </c>
      <c r="V71" s="1264"/>
      <c r="W71" s="1264"/>
      <c r="X71" s="1267"/>
      <c r="Y71" s="1264" t="s">
        <v>705</v>
      </c>
    </row>
    <row r="72" spans="1:25" s="384" customFormat="1" ht="15" customHeight="1" x14ac:dyDescent="0.25">
      <c r="A72" s="1259" t="s">
        <v>910</v>
      </c>
      <c r="B72" s="1260" t="s">
        <v>669</v>
      </c>
      <c r="C72" s="1261" t="s">
        <v>907</v>
      </c>
      <c r="D72" s="1262" t="s">
        <v>911</v>
      </c>
      <c r="E72" s="1263" t="s">
        <v>912</v>
      </c>
      <c r="F72" s="1264"/>
      <c r="G72" s="1264"/>
      <c r="H72" s="1264"/>
      <c r="I72" s="1262" t="s">
        <v>53</v>
      </c>
      <c r="J72" s="1265">
        <v>0</v>
      </c>
      <c r="K72" s="1265">
        <v>0</v>
      </c>
      <c r="L72" s="1265">
        <v>0</v>
      </c>
      <c r="M72" s="1265">
        <v>0</v>
      </c>
      <c r="N72" s="1265">
        <v>1</v>
      </c>
      <c r="O72" s="1265">
        <v>1</v>
      </c>
      <c r="P72" s="1265">
        <v>1</v>
      </c>
      <c r="Q72" s="1265">
        <v>0</v>
      </c>
      <c r="R72" s="1266">
        <v>0</v>
      </c>
      <c r="S72" s="1265">
        <f t="shared" si="2"/>
        <v>0</v>
      </c>
      <c r="T72" s="1265">
        <f t="shared" si="3"/>
        <v>0</v>
      </c>
      <c r="U72" s="1262" t="s">
        <v>53</v>
      </c>
      <c r="V72" s="1264"/>
      <c r="W72" s="1264"/>
      <c r="X72" s="1267"/>
      <c r="Y72" s="1264" t="s">
        <v>705</v>
      </c>
    </row>
    <row r="73" spans="1:25" s="384" customFormat="1" ht="15" customHeight="1" x14ac:dyDescent="0.25">
      <c r="A73" s="1259" t="s">
        <v>913</v>
      </c>
      <c r="B73" s="1260" t="s">
        <v>669</v>
      </c>
      <c r="C73" s="1261" t="s">
        <v>907</v>
      </c>
      <c r="D73" s="1262" t="s">
        <v>914</v>
      </c>
      <c r="E73" s="1263" t="s">
        <v>915</v>
      </c>
      <c r="F73" s="1264"/>
      <c r="G73" s="1264"/>
      <c r="H73" s="1264"/>
      <c r="I73" s="1262" t="s">
        <v>53</v>
      </c>
      <c r="J73" s="1265">
        <v>0</v>
      </c>
      <c r="K73" s="1265">
        <v>0</v>
      </c>
      <c r="L73" s="1265">
        <v>0</v>
      </c>
      <c r="M73" s="1265">
        <v>0</v>
      </c>
      <c r="N73" s="1265">
        <v>1</v>
      </c>
      <c r="O73" s="1265">
        <v>1</v>
      </c>
      <c r="P73" s="1265">
        <v>1</v>
      </c>
      <c r="Q73" s="1265">
        <v>0</v>
      </c>
      <c r="R73" s="1266">
        <v>0</v>
      </c>
      <c r="S73" s="1265">
        <f t="shared" ref="S73:S104" si="4">IF(I73="","",ROUND(IF(OR(I73="m²",I73="m2"),J73*IF(K73=0,1,K73)*IF(N73=0,1,N73)*IF(O73=0,1,O73)*P73-Q73,IF(OR(I73="m³",I73="m3"),J73*K73*L73*IF(N73=0,1,N73)*IF(O73=0,1,O73)*P73-Q73,IF(OR(I73="ml",I73="ML"),J73*IF(N73=0,1,N73)*IF(O73=0,1,O73)*P73-Q73,IF(OR(I73="und",I73="UND"),IF(N73=0,1,N73)*IF(O73=0,1,O73)*P73-Q73,IF(I73="kg",J73*IF(N73=0,1,N73)*IF(O73=0,1,O73)*P73-Q73,0))))),3))</f>
        <v>0</v>
      </c>
      <c r="T73" s="1265">
        <f t="shared" ref="T73:T104" si="5">IF(S73="","",ROUND(S73*(1+R73),3))</f>
        <v>0</v>
      </c>
      <c r="U73" s="1262" t="s">
        <v>53</v>
      </c>
      <c r="V73" s="1264"/>
      <c r="W73" s="1264"/>
      <c r="X73" s="1267"/>
      <c r="Y73" s="1264" t="s">
        <v>705</v>
      </c>
    </row>
    <row r="74" spans="1:25" s="384" customFormat="1" ht="15" customHeight="1" x14ac:dyDescent="0.25">
      <c r="A74" s="1259" t="s">
        <v>916</v>
      </c>
      <c r="B74" s="1260" t="s">
        <v>669</v>
      </c>
      <c r="C74" s="1261" t="s">
        <v>907</v>
      </c>
      <c r="D74" s="1262" t="s">
        <v>917</v>
      </c>
      <c r="E74" s="1263" t="s">
        <v>918</v>
      </c>
      <c r="F74" s="1264"/>
      <c r="G74" s="1264"/>
      <c r="H74" s="1264"/>
      <c r="I74" s="1262" t="s">
        <v>53</v>
      </c>
      <c r="J74" s="1265">
        <v>0</v>
      </c>
      <c r="K74" s="1265">
        <v>0</v>
      </c>
      <c r="L74" s="1265">
        <v>0</v>
      </c>
      <c r="M74" s="1265">
        <v>0</v>
      </c>
      <c r="N74" s="1265">
        <v>1</v>
      </c>
      <c r="O74" s="1265">
        <v>1</v>
      </c>
      <c r="P74" s="1265">
        <v>1</v>
      </c>
      <c r="Q74" s="1265">
        <v>0</v>
      </c>
      <c r="R74" s="1266">
        <v>0</v>
      </c>
      <c r="S74" s="1265">
        <f t="shared" si="4"/>
        <v>0</v>
      </c>
      <c r="T74" s="1265">
        <f t="shared" si="5"/>
        <v>0</v>
      </c>
      <c r="U74" s="1262" t="s">
        <v>53</v>
      </c>
      <c r="V74" s="1264"/>
      <c r="W74" s="1264"/>
      <c r="X74" s="1267"/>
      <c r="Y74" s="1264" t="s">
        <v>705</v>
      </c>
    </row>
    <row r="75" spans="1:25" s="384" customFormat="1" ht="15" customHeight="1" x14ac:dyDescent="0.25">
      <c r="A75" s="1259" t="s">
        <v>919</v>
      </c>
      <c r="B75" s="1260" t="s">
        <v>669</v>
      </c>
      <c r="C75" s="1261" t="s">
        <v>907</v>
      </c>
      <c r="D75" s="1262" t="s">
        <v>920</v>
      </c>
      <c r="E75" s="1263" t="s">
        <v>921</v>
      </c>
      <c r="F75" s="1264"/>
      <c r="G75" s="1264"/>
      <c r="H75" s="1264"/>
      <c r="I75" s="1262" t="s">
        <v>53</v>
      </c>
      <c r="J75" s="1265">
        <v>0</v>
      </c>
      <c r="K75" s="1265">
        <v>0</v>
      </c>
      <c r="L75" s="1265">
        <v>0</v>
      </c>
      <c r="M75" s="1265">
        <v>0</v>
      </c>
      <c r="N75" s="1265">
        <v>1</v>
      </c>
      <c r="O75" s="1265">
        <v>1</v>
      </c>
      <c r="P75" s="1265">
        <v>1</v>
      </c>
      <c r="Q75" s="1265">
        <v>0</v>
      </c>
      <c r="R75" s="1266">
        <v>0</v>
      </c>
      <c r="S75" s="1265">
        <f t="shared" si="4"/>
        <v>0</v>
      </c>
      <c r="T75" s="1265">
        <f t="shared" si="5"/>
        <v>0</v>
      </c>
      <c r="U75" s="1262" t="s">
        <v>53</v>
      </c>
      <c r="V75" s="1264"/>
      <c r="W75" s="1264"/>
      <c r="X75" s="1267"/>
      <c r="Y75" s="1264" t="s">
        <v>705</v>
      </c>
    </row>
    <row r="76" spans="1:25" s="384" customFormat="1" ht="15" customHeight="1" x14ac:dyDescent="0.25">
      <c r="A76" s="1259" t="s">
        <v>922</v>
      </c>
      <c r="B76" s="1260" t="s">
        <v>669</v>
      </c>
      <c r="C76" s="1261" t="s">
        <v>923</v>
      </c>
      <c r="D76" s="1262" t="s">
        <v>924</v>
      </c>
      <c r="E76" s="1263" t="s">
        <v>925</v>
      </c>
      <c r="F76" s="1264"/>
      <c r="G76" s="1264"/>
      <c r="H76" s="1264"/>
      <c r="I76" s="1262" t="s">
        <v>53</v>
      </c>
      <c r="J76" s="1265">
        <v>0</v>
      </c>
      <c r="K76" s="1265">
        <v>0</v>
      </c>
      <c r="L76" s="1265">
        <v>0</v>
      </c>
      <c r="M76" s="1265">
        <v>0</v>
      </c>
      <c r="N76" s="1265">
        <v>1</v>
      </c>
      <c r="O76" s="1265">
        <v>1</v>
      </c>
      <c r="P76" s="1265">
        <v>1</v>
      </c>
      <c r="Q76" s="1265">
        <v>0</v>
      </c>
      <c r="R76" s="1266">
        <v>0</v>
      </c>
      <c r="S76" s="1265">
        <f t="shared" si="4"/>
        <v>0</v>
      </c>
      <c r="T76" s="1265">
        <f t="shared" si="5"/>
        <v>0</v>
      </c>
      <c r="U76" s="1262" t="s">
        <v>53</v>
      </c>
      <c r="V76" s="1264"/>
      <c r="W76" s="1264"/>
      <c r="X76" s="1267"/>
      <c r="Y76" s="1264" t="s">
        <v>705</v>
      </c>
    </row>
    <row r="77" spans="1:25" s="384" customFormat="1" ht="15" customHeight="1" x14ac:dyDescent="0.25">
      <c r="A77" s="1259" t="s">
        <v>926</v>
      </c>
      <c r="B77" s="1260" t="s">
        <v>669</v>
      </c>
      <c r="C77" s="1261" t="s">
        <v>923</v>
      </c>
      <c r="D77" s="1262" t="s">
        <v>927</v>
      </c>
      <c r="E77" s="1263" t="s">
        <v>928</v>
      </c>
      <c r="F77" s="1264"/>
      <c r="G77" s="1264"/>
      <c r="H77" s="1264"/>
      <c r="I77" s="1262" t="s">
        <v>704</v>
      </c>
      <c r="J77" s="1265">
        <v>0</v>
      </c>
      <c r="K77" s="1265">
        <v>0</v>
      </c>
      <c r="L77" s="1265">
        <v>0</v>
      </c>
      <c r="M77" s="1265">
        <v>0</v>
      </c>
      <c r="N77" s="1265">
        <v>1</v>
      </c>
      <c r="O77" s="1265">
        <v>1</v>
      </c>
      <c r="P77" s="1265">
        <v>1</v>
      </c>
      <c r="Q77" s="1265">
        <v>0</v>
      </c>
      <c r="R77" s="1266">
        <v>0</v>
      </c>
      <c r="S77" s="1265">
        <f t="shared" si="4"/>
        <v>0</v>
      </c>
      <c r="T77" s="1265">
        <f t="shared" si="5"/>
        <v>0</v>
      </c>
      <c r="U77" s="1262" t="s">
        <v>704</v>
      </c>
      <c r="V77" s="1264"/>
      <c r="W77" s="1264"/>
      <c r="X77" s="1267"/>
      <c r="Y77" s="1264" t="s">
        <v>705</v>
      </c>
    </row>
    <row r="78" spans="1:25" s="384" customFormat="1" ht="15" customHeight="1" x14ac:dyDescent="0.25">
      <c r="A78" s="1259" t="s">
        <v>929</v>
      </c>
      <c r="B78" s="1260" t="s">
        <v>669</v>
      </c>
      <c r="C78" s="1261" t="s">
        <v>923</v>
      </c>
      <c r="D78" s="1262" t="s">
        <v>930</v>
      </c>
      <c r="E78" s="1263" t="s">
        <v>931</v>
      </c>
      <c r="F78" s="1264"/>
      <c r="G78" s="1264"/>
      <c r="H78" s="1264"/>
      <c r="I78" s="1262" t="s">
        <v>704</v>
      </c>
      <c r="J78" s="1265">
        <v>0</v>
      </c>
      <c r="K78" s="1265">
        <v>0</v>
      </c>
      <c r="L78" s="1265">
        <v>0</v>
      </c>
      <c r="M78" s="1265">
        <v>0</v>
      </c>
      <c r="N78" s="1265">
        <v>1</v>
      </c>
      <c r="O78" s="1265">
        <v>1</v>
      </c>
      <c r="P78" s="1265">
        <v>1</v>
      </c>
      <c r="Q78" s="1265">
        <v>0</v>
      </c>
      <c r="R78" s="1266">
        <v>0</v>
      </c>
      <c r="S78" s="1265">
        <f t="shared" si="4"/>
        <v>0</v>
      </c>
      <c r="T78" s="1265">
        <f t="shared" si="5"/>
        <v>0</v>
      </c>
      <c r="U78" s="1262" t="s">
        <v>704</v>
      </c>
      <c r="V78" s="1264"/>
      <c r="W78" s="1264"/>
      <c r="X78" s="1267"/>
      <c r="Y78" s="1264" t="s">
        <v>705</v>
      </c>
    </row>
    <row r="79" spans="1:25" s="384" customFormat="1" ht="15" customHeight="1" x14ac:dyDescent="0.25">
      <c r="A79" s="1259" t="s">
        <v>932</v>
      </c>
      <c r="B79" s="1260" t="s">
        <v>668</v>
      </c>
      <c r="C79" s="1261" t="s">
        <v>933</v>
      </c>
      <c r="D79" s="1262" t="s">
        <v>934</v>
      </c>
      <c r="E79" s="1263" t="s">
        <v>935</v>
      </c>
      <c r="F79" s="1264"/>
      <c r="G79" s="1264"/>
      <c r="H79" s="1264"/>
      <c r="I79" s="1262" t="s">
        <v>53</v>
      </c>
      <c r="J79" s="1265">
        <v>0</v>
      </c>
      <c r="K79" s="1265">
        <v>0</v>
      </c>
      <c r="L79" s="1265">
        <v>0</v>
      </c>
      <c r="M79" s="1265">
        <v>0</v>
      </c>
      <c r="N79" s="1265">
        <v>1</v>
      </c>
      <c r="O79" s="1265">
        <v>1</v>
      </c>
      <c r="P79" s="1265">
        <v>1</v>
      </c>
      <c r="Q79" s="1265">
        <v>0</v>
      </c>
      <c r="R79" s="1266">
        <v>0</v>
      </c>
      <c r="S79" s="1265">
        <f t="shared" si="4"/>
        <v>0</v>
      </c>
      <c r="T79" s="1265">
        <f t="shared" si="5"/>
        <v>0</v>
      </c>
      <c r="U79" s="1262" t="s">
        <v>53</v>
      </c>
      <c r="V79" s="1264"/>
      <c r="W79" s="1264"/>
      <c r="X79" s="1267"/>
      <c r="Y79" s="1264" t="s">
        <v>705</v>
      </c>
    </row>
    <row r="80" spans="1:25" s="384" customFormat="1" ht="15" customHeight="1" x14ac:dyDescent="0.25">
      <c r="A80" s="1259" t="s">
        <v>936</v>
      </c>
      <c r="B80" s="1260" t="s">
        <v>668</v>
      </c>
      <c r="C80" s="1261" t="s">
        <v>933</v>
      </c>
      <c r="D80" s="1262" t="s">
        <v>937</v>
      </c>
      <c r="E80" s="1263" t="s">
        <v>938</v>
      </c>
      <c r="F80" s="1264"/>
      <c r="G80" s="1264"/>
      <c r="H80" s="1264"/>
      <c r="I80" s="1262" t="s">
        <v>53</v>
      </c>
      <c r="J80" s="1265">
        <v>0</v>
      </c>
      <c r="K80" s="1265">
        <v>0</v>
      </c>
      <c r="L80" s="1265">
        <v>0</v>
      </c>
      <c r="M80" s="1265">
        <v>0</v>
      </c>
      <c r="N80" s="1265">
        <v>1</v>
      </c>
      <c r="O80" s="1265">
        <v>1</v>
      </c>
      <c r="P80" s="1265">
        <v>1</v>
      </c>
      <c r="Q80" s="1265">
        <v>0</v>
      </c>
      <c r="R80" s="1266">
        <v>0</v>
      </c>
      <c r="S80" s="1265">
        <f t="shared" si="4"/>
        <v>0</v>
      </c>
      <c r="T80" s="1265">
        <f t="shared" si="5"/>
        <v>0</v>
      </c>
      <c r="U80" s="1262" t="s">
        <v>53</v>
      </c>
      <c r="V80" s="1264"/>
      <c r="W80" s="1264"/>
      <c r="X80" s="1267"/>
      <c r="Y80" s="1264" t="s">
        <v>705</v>
      </c>
    </row>
    <row r="81" spans="1:25" s="384" customFormat="1" ht="15" customHeight="1" x14ac:dyDescent="0.25">
      <c r="A81" s="1259" t="s">
        <v>939</v>
      </c>
      <c r="B81" s="1260" t="s">
        <v>668</v>
      </c>
      <c r="C81" s="1261" t="s">
        <v>933</v>
      </c>
      <c r="D81" s="1262" t="s">
        <v>940</v>
      </c>
      <c r="E81" s="1263" t="s">
        <v>941</v>
      </c>
      <c r="F81" s="1264"/>
      <c r="G81" s="1264"/>
      <c r="H81" s="1264"/>
      <c r="I81" s="1262" t="s">
        <v>53</v>
      </c>
      <c r="J81" s="1265">
        <v>0</v>
      </c>
      <c r="K81" s="1265">
        <v>0</v>
      </c>
      <c r="L81" s="1265">
        <v>0</v>
      </c>
      <c r="M81" s="1265">
        <v>0</v>
      </c>
      <c r="N81" s="1265">
        <v>1</v>
      </c>
      <c r="O81" s="1265">
        <v>1</v>
      </c>
      <c r="P81" s="1265">
        <v>1</v>
      </c>
      <c r="Q81" s="1265">
        <v>0</v>
      </c>
      <c r="R81" s="1266">
        <v>0</v>
      </c>
      <c r="S81" s="1265">
        <f t="shared" si="4"/>
        <v>0</v>
      </c>
      <c r="T81" s="1265">
        <f t="shared" si="5"/>
        <v>0</v>
      </c>
      <c r="U81" s="1262" t="s">
        <v>53</v>
      </c>
      <c r="V81" s="1264"/>
      <c r="W81" s="1264"/>
      <c r="X81" s="1267"/>
      <c r="Y81" s="1264" t="s">
        <v>705</v>
      </c>
    </row>
    <row r="82" spans="1:25" s="384" customFormat="1" ht="15" customHeight="1" x14ac:dyDescent="0.25">
      <c r="A82" s="1259" t="s">
        <v>942</v>
      </c>
      <c r="B82" s="1260" t="s">
        <v>668</v>
      </c>
      <c r="C82" s="1261" t="s">
        <v>933</v>
      </c>
      <c r="D82" s="1262" t="s">
        <v>943</v>
      </c>
      <c r="E82" s="1263" t="s">
        <v>944</v>
      </c>
      <c r="F82" s="1264"/>
      <c r="G82" s="1264"/>
      <c r="H82" s="1264"/>
      <c r="I82" s="1262" t="s">
        <v>53</v>
      </c>
      <c r="J82" s="1265">
        <v>0</v>
      </c>
      <c r="K82" s="1265">
        <v>0</v>
      </c>
      <c r="L82" s="1265">
        <v>0</v>
      </c>
      <c r="M82" s="1265">
        <v>0</v>
      </c>
      <c r="N82" s="1265">
        <v>1</v>
      </c>
      <c r="O82" s="1265">
        <v>1</v>
      </c>
      <c r="P82" s="1265">
        <v>1</v>
      </c>
      <c r="Q82" s="1265">
        <v>0</v>
      </c>
      <c r="R82" s="1266">
        <v>0</v>
      </c>
      <c r="S82" s="1265">
        <f t="shared" si="4"/>
        <v>0</v>
      </c>
      <c r="T82" s="1265">
        <f t="shared" si="5"/>
        <v>0</v>
      </c>
      <c r="U82" s="1262" t="s">
        <v>53</v>
      </c>
      <c r="V82" s="1264"/>
      <c r="W82" s="1264"/>
      <c r="X82" s="1267"/>
      <c r="Y82" s="1264" t="s">
        <v>705</v>
      </c>
    </row>
    <row r="83" spans="1:25" s="384" customFormat="1" ht="15" customHeight="1" x14ac:dyDescent="0.25">
      <c r="A83" s="1259" t="s">
        <v>945</v>
      </c>
      <c r="B83" s="1260" t="s">
        <v>668</v>
      </c>
      <c r="C83" s="1261" t="s">
        <v>933</v>
      </c>
      <c r="D83" s="1262" t="s">
        <v>946</v>
      </c>
      <c r="E83" s="1263" t="s">
        <v>947</v>
      </c>
      <c r="F83" s="1264"/>
      <c r="G83" s="1264"/>
      <c r="H83" s="1264"/>
      <c r="I83" s="1262" t="s">
        <v>53</v>
      </c>
      <c r="J83" s="1265">
        <v>0</v>
      </c>
      <c r="K83" s="1265">
        <v>0</v>
      </c>
      <c r="L83" s="1265">
        <v>0</v>
      </c>
      <c r="M83" s="1265">
        <v>0</v>
      </c>
      <c r="N83" s="1265">
        <v>1</v>
      </c>
      <c r="O83" s="1265">
        <v>1</v>
      </c>
      <c r="P83" s="1265">
        <v>1</v>
      </c>
      <c r="Q83" s="1265">
        <v>0</v>
      </c>
      <c r="R83" s="1266">
        <v>0</v>
      </c>
      <c r="S83" s="1265">
        <f t="shared" si="4"/>
        <v>0</v>
      </c>
      <c r="T83" s="1265">
        <f t="shared" si="5"/>
        <v>0</v>
      </c>
      <c r="U83" s="1262" t="s">
        <v>53</v>
      </c>
      <c r="V83" s="1264"/>
      <c r="W83" s="1264"/>
      <c r="X83" s="1267"/>
      <c r="Y83" s="1264" t="s">
        <v>705</v>
      </c>
    </row>
    <row r="84" spans="1:25" s="384" customFormat="1" ht="15" customHeight="1" x14ac:dyDescent="0.25">
      <c r="A84" s="1259" t="s">
        <v>948</v>
      </c>
      <c r="B84" s="1260" t="s">
        <v>655</v>
      </c>
      <c r="C84" s="1261" t="s">
        <v>949</v>
      </c>
      <c r="D84" s="1262" t="s">
        <v>950</v>
      </c>
      <c r="E84" s="1263" t="s">
        <v>951</v>
      </c>
      <c r="F84" s="1264"/>
      <c r="G84" s="1264"/>
      <c r="H84" s="1264"/>
      <c r="I84" s="1262" t="s">
        <v>60</v>
      </c>
      <c r="J84" s="1265">
        <v>0</v>
      </c>
      <c r="K84" s="1265">
        <v>0</v>
      </c>
      <c r="L84" s="1265">
        <v>0</v>
      </c>
      <c r="M84" s="1265">
        <v>0</v>
      </c>
      <c r="N84" s="1265">
        <v>1</v>
      </c>
      <c r="O84" s="1265">
        <v>1</v>
      </c>
      <c r="P84" s="1265">
        <v>1</v>
      </c>
      <c r="Q84" s="1265">
        <v>0</v>
      </c>
      <c r="R84" s="1266">
        <v>0</v>
      </c>
      <c r="S84" s="1265">
        <f t="shared" si="4"/>
        <v>1</v>
      </c>
      <c r="T84" s="1265">
        <f t="shared" si="5"/>
        <v>1</v>
      </c>
      <c r="U84" s="1262" t="s">
        <v>60</v>
      </c>
      <c r="V84" s="1264"/>
      <c r="W84" s="1264"/>
      <c r="X84" s="1267"/>
      <c r="Y84" s="1264" t="s">
        <v>705</v>
      </c>
    </row>
    <row r="85" spans="1:25" s="384" customFormat="1" ht="15" customHeight="1" x14ac:dyDescent="0.25">
      <c r="A85" s="1259" t="s">
        <v>952</v>
      </c>
      <c r="B85" s="1260" t="s">
        <v>655</v>
      </c>
      <c r="C85" s="1261" t="s">
        <v>949</v>
      </c>
      <c r="D85" s="1262" t="s">
        <v>953</v>
      </c>
      <c r="E85" s="1263" t="s">
        <v>954</v>
      </c>
      <c r="F85" s="1264"/>
      <c r="G85" s="1264"/>
      <c r="H85" s="1264"/>
      <c r="I85" s="1262" t="s">
        <v>704</v>
      </c>
      <c r="J85" s="1265">
        <v>0</v>
      </c>
      <c r="K85" s="1265">
        <v>0</v>
      </c>
      <c r="L85" s="1265">
        <v>0</v>
      </c>
      <c r="M85" s="1265">
        <v>0</v>
      </c>
      <c r="N85" s="1265">
        <v>1</v>
      </c>
      <c r="O85" s="1265">
        <v>1</v>
      </c>
      <c r="P85" s="1265">
        <v>1</v>
      </c>
      <c r="Q85" s="1265">
        <v>0</v>
      </c>
      <c r="R85" s="1266">
        <v>0</v>
      </c>
      <c r="S85" s="1265">
        <f t="shared" si="4"/>
        <v>0</v>
      </c>
      <c r="T85" s="1265">
        <f t="shared" si="5"/>
        <v>0</v>
      </c>
      <c r="U85" s="1262" t="s">
        <v>704</v>
      </c>
      <c r="V85" s="1264"/>
      <c r="W85" s="1264"/>
      <c r="X85" s="1267"/>
      <c r="Y85" s="1264" t="s">
        <v>705</v>
      </c>
    </row>
    <row r="86" spans="1:25" s="384" customFormat="1" ht="15" customHeight="1" x14ac:dyDescent="0.25">
      <c r="A86" s="1259" t="s">
        <v>955</v>
      </c>
      <c r="B86" s="1260" t="s">
        <v>655</v>
      </c>
      <c r="C86" s="1261" t="s">
        <v>956</v>
      </c>
      <c r="D86" s="1262" t="s">
        <v>957</v>
      </c>
      <c r="E86" s="1263" t="s">
        <v>958</v>
      </c>
      <c r="F86" s="1264"/>
      <c r="G86" s="1264"/>
      <c r="H86" s="1264"/>
      <c r="I86" s="1262" t="s">
        <v>60</v>
      </c>
      <c r="J86" s="1265">
        <v>0</v>
      </c>
      <c r="K86" s="1265">
        <v>0</v>
      </c>
      <c r="L86" s="1265">
        <v>0</v>
      </c>
      <c r="M86" s="1265">
        <v>0</v>
      </c>
      <c r="N86" s="1265">
        <v>1</v>
      </c>
      <c r="O86" s="1265">
        <v>1</v>
      </c>
      <c r="P86" s="1265">
        <v>1</v>
      </c>
      <c r="Q86" s="1265">
        <v>0</v>
      </c>
      <c r="R86" s="1266">
        <v>0</v>
      </c>
      <c r="S86" s="1265">
        <f t="shared" si="4"/>
        <v>1</v>
      </c>
      <c r="T86" s="1265">
        <f t="shared" si="5"/>
        <v>1</v>
      </c>
      <c r="U86" s="1262" t="s">
        <v>60</v>
      </c>
      <c r="V86" s="1264"/>
      <c r="W86" s="1264"/>
      <c r="X86" s="1267"/>
      <c r="Y86" s="1264" t="s">
        <v>705</v>
      </c>
    </row>
    <row r="87" spans="1:25" s="384" customFormat="1" ht="15" customHeight="1" x14ac:dyDescent="0.25">
      <c r="A87" s="1259" t="s">
        <v>959</v>
      </c>
      <c r="B87" s="1260" t="s">
        <v>655</v>
      </c>
      <c r="C87" s="1261" t="s">
        <v>956</v>
      </c>
      <c r="D87" s="1262" t="s">
        <v>960</v>
      </c>
      <c r="E87" s="1263" t="s">
        <v>961</v>
      </c>
      <c r="F87" s="1264"/>
      <c r="G87" s="1264"/>
      <c r="H87" s="1264"/>
      <c r="I87" s="1262" t="s">
        <v>704</v>
      </c>
      <c r="J87" s="1265">
        <v>0</v>
      </c>
      <c r="K87" s="1265">
        <v>0</v>
      </c>
      <c r="L87" s="1265">
        <v>0</v>
      </c>
      <c r="M87" s="1265">
        <v>0</v>
      </c>
      <c r="N87" s="1265">
        <v>1</v>
      </c>
      <c r="O87" s="1265">
        <v>1</v>
      </c>
      <c r="P87" s="1265">
        <v>1</v>
      </c>
      <c r="Q87" s="1265">
        <v>0</v>
      </c>
      <c r="R87" s="1266">
        <v>0</v>
      </c>
      <c r="S87" s="1265">
        <f t="shared" si="4"/>
        <v>0</v>
      </c>
      <c r="T87" s="1265">
        <f t="shared" si="5"/>
        <v>0</v>
      </c>
      <c r="U87" s="1262" t="s">
        <v>704</v>
      </c>
      <c r="V87" s="1264"/>
      <c r="W87" s="1264"/>
      <c r="X87" s="1267"/>
      <c r="Y87" s="1264" t="s">
        <v>705</v>
      </c>
    </row>
    <row r="88" spans="1:25" s="384" customFormat="1" ht="15" customHeight="1" x14ac:dyDescent="0.25">
      <c r="A88" s="1259" t="s">
        <v>962</v>
      </c>
      <c r="B88" s="1260" t="s">
        <v>655</v>
      </c>
      <c r="C88" s="1261" t="s">
        <v>956</v>
      </c>
      <c r="D88" s="1262" t="s">
        <v>963</v>
      </c>
      <c r="E88" s="1263" t="s">
        <v>964</v>
      </c>
      <c r="F88" s="1264"/>
      <c r="G88" s="1264"/>
      <c r="H88" s="1264"/>
      <c r="I88" s="1262" t="s">
        <v>704</v>
      </c>
      <c r="J88" s="1265">
        <v>0</v>
      </c>
      <c r="K88" s="1265">
        <v>0</v>
      </c>
      <c r="L88" s="1265">
        <v>0</v>
      </c>
      <c r="M88" s="1265">
        <v>0</v>
      </c>
      <c r="N88" s="1265">
        <v>1</v>
      </c>
      <c r="O88" s="1265">
        <v>1</v>
      </c>
      <c r="P88" s="1265">
        <v>1</v>
      </c>
      <c r="Q88" s="1265">
        <v>0</v>
      </c>
      <c r="R88" s="1266">
        <v>0</v>
      </c>
      <c r="S88" s="1265">
        <f t="shared" si="4"/>
        <v>0</v>
      </c>
      <c r="T88" s="1265">
        <f t="shared" si="5"/>
        <v>0</v>
      </c>
      <c r="U88" s="1262" t="s">
        <v>704</v>
      </c>
      <c r="V88" s="1264"/>
      <c r="W88" s="1264"/>
      <c r="X88" s="1267"/>
      <c r="Y88" s="1264" t="s">
        <v>705</v>
      </c>
    </row>
    <row r="89" spans="1:25" s="384" customFormat="1" ht="15" customHeight="1" x14ac:dyDescent="0.25">
      <c r="A89" s="1259" t="s">
        <v>965</v>
      </c>
      <c r="B89" s="1260" t="s">
        <v>655</v>
      </c>
      <c r="C89" s="1261" t="s">
        <v>966</v>
      </c>
      <c r="D89" s="1262" t="s">
        <v>967</v>
      </c>
      <c r="E89" s="1263" t="s">
        <v>968</v>
      </c>
      <c r="F89" s="1264"/>
      <c r="G89" s="1264"/>
      <c r="H89" s="1264"/>
      <c r="I89" s="1262" t="s">
        <v>53</v>
      </c>
      <c r="J89" s="1265">
        <v>0</v>
      </c>
      <c r="K89" s="1265">
        <v>0</v>
      </c>
      <c r="L89" s="1265">
        <v>0</v>
      </c>
      <c r="M89" s="1265">
        <v>0</v>
      </c>
      <c r="N89" s="1265">
        <v>1</v>
      </c>
      <c r="O89" s="1265">
        <v>1</v>
      </c>
      <c r="P89" s="1265">
        <v>1</v>
      </c>
      <c r="Q89" s="1265">
        <v>0</v>
      </c>
      <c r="R89" s="1266">
        <v>0</v>
      </c>
      <c r="S89" s="1265">
        <f t="shared" si="4"/>
        <v>0</v>
      </c>
      <c r="T89" s="1265">
        <f t="shared" si="5"/>
        <v>0</v>
      </c>
      <c r="U89" s="1262" t="s">
        <v>53</v>
      </c>
      <c r="V89" s="1264"/>
      <c r="W89" s="1264"/>
      <c r="X89" s="1267"/>
      <c r="Y89" s="1264" t="s">
        <v>705</v>
      </c>
    </row>
    <row r="90" spans="1:25" s="384" customFormat="1" ht="15" customHeight="1" x14ac:dyDescent="0.25">
      <c r="A90" s="1259" t="s">
        <v>969</v>
      </c>
      <c r="B90" s="1260" t="s">
        <v>655</v>
      </c>
      <c r="C90" s="1261" t="s">
        <v>966</v>
      </c>
      <c r="D90" s="1262" t="s">
        <v>970</v>
      </c>
      <c r="E90" s="1263" t="s">
        <v>971</v>
      </c>
      <c r="F90" s="1264"/>
      <c r="G90" s="1264"/>
      <c r="H90" s="1264"/>
      <c r="I90" s="1262" t="s">
        <v>53</v>
      </c>
      <c r="J90" s="1265">
        <v>0</v>
      </c>
      <c r="K90" s="1265">
        <v>0</v>
      </c>
      <c r="L90" s="1265">
        <v>0</v>
      </c>
      <c r="M90" s="1265">
        <v>0</v>
      </c>
      <c r="N90" s="1265">
        <v>1</v>
      </c>
      <c r="O90" s="1265">
        <v>1</v>
      </c>
      <c r="P90" s="1265">
        <v>1</v>
      </c>
      <c r="Q90" s="1265">
        <v>0</v>
      </c>
      <c r="R90" s="1266">
        <v>0</v>
      </c>
      <c r="S90" s="1265">
        <f t="shared" si="4"/>
        <v>0</v>
      </c>
      <c r="T90" s="1265">
        <f t="shared" si="5"/>
        <v>0</v>
      </c>
      <c r="U90" s="1262" t="s">
        <v>53</v>
      </c>
      <c r="V90" s="1264"/>
      <c r="W90" s="1264"/>
      <c r="X90" s="1267"/>
      <c r="Y90" s="1264" t="s">
        <v>705</v>
      </c>
    </row>
    <row r="91" spans="1:25" s="384" customFormat="1" ht="15" customHeight="1" x14ac:dyDescent="0.25">
      <c r="A91" s="1259" t="s">
        <v>972</v>
      </c>
      <c r="B91" s="1260" t="s">
        <v>973</v>
      </c>
      <c r="C91" s="1261" t="s">
        <v>974</v>
      </c>
      <c r="D91" s="1262" t="s">
        <v>975</v>
      </c>
      <c r="E91" s="1263" t="s">
        <v>976</v>
      </c>
      <c r="F91" s="1264"/>
      <c r="G91" s="1264"/>
      <c r="H91" s="1264"/>
      <c r="I91" s="1262" t="s">
        <v>53</v>
      </c>
      <c r="J91" s="1265">
        <v>0</v>
      </c>
      <c r="K91" s="1265">
        <v>0</v>
      </c>
      <c r="L91" s="1265">
        <v>0</v>
      </c>
      <c r="M91" s="1265">
        <v>0</v>
      </c>
      <c r="N91" s="1265">
        <v>1</v>
      </c>
      <c r="O91" s="1265">
        <v>1</v>
      </c>
      <c r="P91" s="1265">
        <v>1</v>
      </c>
      <c r="Q91" s="1265">
        <v>0</v>
      </c>
      <c r="R91" s="1266">
        <v>0</v>
      </c>
      <c r="S91" s="1265">
        <f t="shared" si="4"/>
        <v>0</v>
      </c>
      <c r="T91" s="1265">
        <f t="shared" si="5"/>
        <v>0</v>
      </c>
      <c r="U91" s="1262" t="s">
        <v>53</v>
      </c>
      <c r="V91" s="1264"/>
      <c r="W91" s="1264"/>
      <c r="X91" s="1267"/>
      <c r="Y91" s="1264" t="s">
        <v>705</v>
      </c>
    </row>
    <row r="92" spans="1:25" s="384" customFormat="1" ht="15" customHeight="1" x14ac:dyDescent="0.25">
      <c r="A92" s="1259" t="s">
        <v>977</v>
      </c>
      <c r="B92" s="1260" t="s">
        <v>973</v>
      </c>
      <c r="C92" s="1261" t="s">
        <v>974</v>
      </c>
      <c r="D92" s="1262" t="s">
        <v>978</v>
      </c>
      <c r="E92" s="1263" t="s">
        <v>979</v>
      </c>
      <c r="F92" s="1264"/>
      <c r="G92" s="1264"/>
      <c r="H92" s="1264"/>
      <c r="I92" s="1262" t="s">
        <v>53</v>
      </c>
      <c r="J92" s="1265">
        <v>0</v>
      </c>
      <c r="K92" s="1265">
        <v>0</v>
      </c>
      <c r="L92" s="1265">
        <v>0</v>
      </c>
      <c r="M92" s="1265">
        <v>0</v>
      </c>
      <c r="N92" s="1265">
        <v>1</v>
      </c>
      <c r="O92" s="1265">
        <v>1</v>
      </c>
      <c r="P92" s="1265">
        <v>1</v>
      </c>
      <c r="Q92" s="1265">
        <v>0</v>
      </c>
      <c r="R92" s="1266">
        <v>0</v>
      </c>
      <c r="S92" s="1265">
        <f t="shared" si="4"/>
        <v>0</v>
      </c>
      <c r="T92" s="1265">
        <f t="shared" si="5"/>
        <v>0</v>
      </c>
      <c r="U92" s="1262" t="s">
        <v>53</v>
      </c>
      <c r="V92" s="1264"/>
      <c r="W92" s="1264"/>
      <c r="X92" s="1267"/>
      <c r="Y92" s="1264" t="s">
        <v>705</v>
      </c>
    </row>
    <row r="93" spans="1:25" s="384" customFormat="1" ht="15" customHeight="1" x14ac:dyDescent="0.25">
      <c r="A93" s="1259" t="s">
        <v>980</v>
      </c>
      <c r="B93" s="1260" t="s">
        <v>973</v>
      </c>
      <c r="C93" s="1261" t="s">
        <v>974</v>
      </c>
      <c r="D93" s="1262" t="s">
        <v>981</v>
      </c>
      <c r="E93" s="1263" t="s">
        <v>982</v>
      </c>
      <c r="F93" s="1264"/>
      <c r="G93" s="1264"/>
      <c r="H93" s="1264"/>
      <c r="I93" s="1262" t="s">
        <v>53</v>
      </c>
      <c r="J93" s="1265">
        <v>0</v>
      </c>
      <c r="K93" s="1265">
        <v>0</v>
      </c>
      <c r="L93" s="1265">
        <v>0</v>
      </c>
      <c r="M93" s="1265">
        <v>0</v>
      </c>
      <c r="N93" s="1265">
        <v>1</v>
      </c>
      <c r="O93" s="1265">
        <v>1</v>
      </c>
      <c r="P93" s="1265">
        <v>1</v>
      </c>
      <c r="Q93" s="1265">
        <v>0</v>
      </c>
      <c r="R93" s="1266">
        <v>0</v>
      </c>
      <c r="S93" s="1265">
        <f t="shared" si="4"/>
        <v>0</v>
      </c>
      <c r="T93" s="1265">
        <f t="shared" si="5"/>
        <v>0</v>
      </c>
      <c r="U93" s="1262" t="s">
        <v>53</v>
      </c>
      <c r="V93" s="1264"/>
      <c r="W93" s="1264"/>
      <c r="X93" s="1267"/>
      <c r="Y93" s="1264" t="s">
        <v>705</v>
      </c>
    </row>
    <row r="94" spans="1:25" s="384" customFormat="1" ht="15" customHeight="1" x14ac:dyDescent="0.25">
      <c r="A94" s="1259" t="s">
        <v>983</v>
      </c>
      <c r="B94" s="1260" t="s">
        <v>973</v>
      </c>
      <c r="C94" s="1261" t="s">
        <v>974</v>
      </c>
      <c r="D94" s="1262" t="s">
        <v>984</v>
      </c>
      <c r="E94" s="1263" t="s">
        <v>985</v>
      </c>
      <c r="F94" s="1264"/>
      <c r="G94" s="1264"/>
      <c r="H94" s="1264"/>
      <c r="I94" s="1262" t="s">
        <v>704</v>
      </c>
      <c r="J94" s="1265">
        <v>0</v>
      </c>
      <c r="K94" s="1265">
        <v>0</v>
      </c>
      <c r="L94" s="1265">
        <v>0</v>
      </c>
      <c r="M94" s="1265">
        <v>0</v>
      </c>
      <c r="N94" s="1265">
        <v>1</v>
      </c>
      <c r="O94" s="1265">
        <v>1</v>
      </c>
      <c r="P94" s="1265">
        <v>1</v>
      </c>
      <c r="Q94" s="1265">
        <v>0</v>
      </c>
      <c r="R94" s="1266">
        <v>0</v>
      </c>
      <c r="S94" s="1265">
        <f t="shared" si="4"/>
        <v>0</v>
      </c>
      <c r="T94" s="1265">
        <f t="shared" si="5"/>
        <v>0</v>
      </c>
      <c r="U94" s="1262" t="s">
        <v>704</v>
      </c>
      <c r="V94" s="1264"/>
      <c r="W94" s="1264"/>
      <c r="X94" s="1267"/>
      <c r="Y94" s="1264" t="s">
        <v>705</v>
      </c>
    </row>
    <row r="95" spans="1:25" s="384" customFormat="1" ht="15" customHeight="1" x14ac:dyDescent="0.25">
      <c r="A95" s="1259" t="s">
        <v>986</v>
      </c>
      <c r="B95" s="1260" t="s">
        <v>141</v>
      </c>
      <c r="C95" s="1261" t="s">
        <v>987</v>
      </c>
      <c r="D95" s="1262" t="s">
        <v>988</v>
      </c>
      <c r="E95" s="1263" t="s">
        <v>989</v>
      </c>
      <c r="F95" s="1264"/>
      <c r="G95" s="1264"/>
      <c r="H95" s="1264"/>
      <c r="I95" s="1262" t="s">
        <v>704</v>
      </c>
      <c r="J95" s="1265">
        <v>0</v>
      </c>
      <c r="K95" s="1265">
        <v>0</v>
      </c>
      <c r="L95" s="1265">
        <v>0</v>
      </c>
      <c r="M95" s="1265">
        <v>0</v>
      </c>
      <c r="N95" s="1265">
        <v>1</v>
      </c>
      <c r="O95" s="1265">
        <v>1</v>
      </c>
      <c r="P95" s="1265">
        <v>1</v>
      </c>
      <c r="Q95" s="1265">
        <v>0</v>
      </c>
      <c r="R95" s="1266">
        <v>0</v>
      </c>
      <c r="S95" s="1265">
        <f t="shared" si="4"/>
        <v>0</v>
      </c>
      <c r="T95" s="1265">
        <f t="shared" si="5"/>
        <v>0</v>
      </c>
      <c r="U95" s="1262" t="s">
        <v>704</v>
      </c>
      <c r="V95" s="1264"/>
      <c r="W95" s="1264"/>
      <c r="X95" s="1267"/>
      <c r="Y95" s="1264" t="s">
        <v>705</v>
      </c>
    </row>
    <row r="96" spans="1:25" s="384" customFormat="1" ht="15" customHeight="1" x14ac:dyDescent="0.25">
      <c r="A96" s="1259" t="s">
        <v>990</v>
      </c>
      <c r="B96" s="1260" t="s">
        <v>141</v>
      </c>
      <c r="C96" s="1261" t="s">
        <v>987</v>
      </c>
      <c r="D96" s="1262" t="s">
        <v>991</v>
      </c>
      <c r="E96" s="1263" t="s">
        <v>992</v>
      </c>
      <c r="F96" s="1264"/>
      <c r="G96" s="1264"/>
      <c r="H96" s="1264"/>
      <c r="I96" s="1262" t="s">
        <v>704</v>
      </c>
      <c r="J96" s="1265">
        <v>0</v>
      </c>
      <c r="K96" s="1265">
        <v>0</v>
      </c>
      <c r="L96" s="1265">
        <v>0</v>
      </c>
      <c r="M96" s="1265">
        <v>0</v>
      </c>
      <c r="N96" s="1265">
        <v>1</v>
      </c>
      <c r="O96" s="1265">
        <v>1</v>
      </c>
      <c r="P96" s="1265">
        <v>1</v>
      </c>
      <c r="Q96" s="1265">
        <v>0</v>
      </c>
      <c r="R96" s="1266">
        <v>0</v>
      </c>
      <c r="S96" s="1265">
        <f t="shared" si="4"/>
        <v>0</v>
      </c>
      <c r="T96" s="1265">
        <f t="shared" si="5"/>
        <v>0</v>
      </c>
      <c r="U96" s="1262" t="s">
        <v>704</v>
      </c>
      <c r="V96" s="1264"/>
      <c r="W96" s="1264"/>
      <c r="X96" s="1267"/>
      <c r="Y96" s="1264" t="s">
        <v>705</v>
      </c>
    </row>
    <row r="97" spans="1:25" s="384" customFormat="1" ht="15" customHeight="1" x14ac:dyDescent="0.25">
      <c r="A97" s="1259" t="s">
        <v>993</v>
      </c>
      <c r="B97" s="1260" t="s">
        <v>141</v>
      </c>
      <c r="C97" s="1261" t="s">
        <v>987</v>
      </c>
      <c r="D97" s="1262" t="s">
        <v>994</v>
      </c>
      <c r="E97" s="1263" t="s">
        <v>995</v>
      </c>
      <c r="F97" s="1264"/>
      <c r="G97" s="1264"/>
      <c r="H97" s="1264"/>
      <c r="I97" s="1262" t="s">
        <v>60</v>
      </c>
      <c r="J97" s="1265">
        <v>0</v>
      </c>
      <c r="K97" s="1265">
        <v>0</v>
      </c>
      <c r="L97" s="1265">
        <v>0</v>
      </c>
      <c r="M97" s="1265">
        <v>0</v>
      </c>
      <c r="N97" s="1265">
        <v>1</v>
      </c>
      <c r="O97" s="1265">
        <v>1</v>
      </c>
      <c r="P97" s="1265">
        <v>1</v>
      </c>
      <c r="Q97" s="1265">
        <v>0</v>
      </c>
      <c r="R97" s="1266">
        <v>0</v>
      </c>
      <c r="S97" s="1265">
        <f t="shared" si="4"/>
        <v>1</v>
      </c>
      <c r="T97" s="1265">
        <f t="shared" si="5"/>
        <v>1</v>
      </c>
      <c r="U97" s="1262" t="s">
        <v>60</v>
      </c>
      <c r="V97" s="1264"/>
      <c r="W97" s="1264"/>
      <c r="X97" s="1267"/>
      <c r="Y97" s="1264" t="s">
        <v>705</v>
      </c>
    </row>
    <row r="98" spans="1:25" s="384" customFormat="1" ht="15" customHeight="1" x14ac:dyDescent="0.25">
      <c r="A98" s="1259" t="s">
        <v>996</v>
      </c>
      <c r="B98" s="1260" t="s">
        <v>141</v>
      </c>
      <c r="C98" s="1261" t="s">
        <v>997</v>
      </c>
      <c r="D98" s="1262" t="s">
        <v>998</v>
      </c>
      <c r="E98" s="1263" t="s">
        <v>999</v>
      </c>
      <c r="F98" s="1264"/>
      <c r="G98" s="1264"/>
      <c r="H98" s="1264"/>
      <c r="I98" s="1262" t="s">
        <v>704</v>
      </c>
      <c r="J98" s="1265">
        <v>0</v>
      </c>
      <c r="K98" s="1265">
        <v>0</v>
      </c>
      <c r="L98" s="1265">
        <v>0</v>
      </c>
      <c r="M98" s="1265">
        <v>0</v>
      </c>
      <c r="N98" s="1265">
        <v>1</v>
      </c>
      <c r="O98" s="1265">
        <v>1</v>
      </c>
      <c r="P98" s="1265">
        <v>1</v>
      </c>
      <c r="Q98" s="1265">
        <v>0</v>
      </c>
      <c r="R98" s="1266">
        <v>0</v>
      </c>
      <c r="S98" s="1265">
        <f t="shared" si="4"/>
        <v>0</v>
      </c>
      <c r="T98" s="1265">
        <f t="shared" si="5"/>
        <v>0</v>
      </c>
      <c r="U98" s="1262" t="s">
        <v>704</v>
      </c>
      <c r="V98" s="1264"/>
      <c r="W98" s="1264"/>
      <c r="X98" s="1267"/>
      <c r="Y98" s="1264" t="s">
        <v>705</v>
      </c>
    </row>
    <row r="99" spans="1:25" s="384" customFormat="1" ht="15" customHeight="1" x14ac:dyDescent="0.25">
      <c r="A99" s="1259" t="s">
        <v>1000</v>
      </c>
      <c r="B99" s="1260" t="s">
        <v>141</v>
      </c>
      <c r="C99" s="1261" t="s">
        <v>997</v>
      </c>
      <c r="D99" s="1262" t="s">
        <v>1001</v>
      </c>
      <c r="E99" s="1263" t="s">
        <v>1002</v>
      </c>
      <c r="F99" s="1264"/>
      <c r="G99" s="1264"/>
      <c r="H99" s="1264"/>
      <c r="I99" s="1262" t="s">
        <v>704</v>
      </c>
      <c r="J99" s="1265">
        <v>0</v>
      </c>
      <c r="K99" s="1265">
        <v>0</v>
      </c>
      <c r="L99" s="1265">
        <v>0</v>
      </c>
      <c r="M99" s="1265">
        <v>0</v>
      </c>
      <c r="N99" s="1265">
        <v>1</v>
      </c>
      <c r="O99" s="1265">
        <v>1</v>
      </c>
      <c r="P99" s="1265">
        <v>1</v>
      </c>
      <c r="Q99" s="1265">
        <v>0</v>
      </c>
      <c r="R99" s="1266">
        <v>0</v>
      </c>
      <c r="S99" s="1265">
        <f t="shared" si="4"/>
        <v>0</v>
      </c>
      <c r="T99" s="1265">
        <f t="shared" si="5"/>
        <v>0</v>
      </c>
      <c r="U99" s="1262" t="s">
        <v>704</v>
      </c>
      <c r="V99" s="1264"/>
      <c r="W99" s="1264"/>
      <c r="X99" s="1267"/>
      <c r="Y99" s="1264" t="s">
        <v>705</v>
      </c>
    </row>
    <row r="100" spans="1:25" s="384" customFormat="1" ht="15" customHeight="1" x14ac:dyDescent="0.25">
      <c r="A100" s="1259" t="s">
        <v>1003</v>
      </c>
      <c r="B100" s="1260" t="s">
        <v>141</v>
      </c>
      <c r="C100" s="1261" t="s">
        <v>997</v>
      </c>
      <c r="D100" s="1262" t="s">
        <v>1004</v>
      </c>
      <c r="E100" s="1263" t="s">
        <v>1005</v>
      </c>
      <c r="F100" s="1264"/>
      <c r="G100" s="1264"/>
      <c r="H100" s="1264"/>
      <c r="I100" s="1262" t="s">
        <v>60</v>
      </c>
      <c r="J100" s="1265">
        <v>0</v>
      </c>
      <c r="K100" s="1265">
        <v>0</v>
      </c>
      <c r="L100" s="1265">
        <v>0</v>
      </c>
      <c r="M100" s="1265">
        <v>0</v>
      </c>
      <c r="N100" s="1265">
        <v>1</v>
      </c>
      <c r="O100" s="1265">
        <v>1</v>
      </c>
      <c r="P100" s="1265">
        <v>1</v>
      </c>
      <c r="Q100" s="1265">
        <v>0</v>
      </c>
      <c r="R100" s="1266">
        <v>0</v>
      </c>
      <c r="S100" s="1265">
        <f t="shared" si="4"/>
        <v>1</v>
      </c>
      <c r="T100" s="1265">
        <f t="shared" si="5"/>
        <v>1</v>
      </c>
      <c r="U100" s="1262" t="s">
        <v>60</v>
      </c>
      <c r="V100" s="1264"/>
      <c r="W100" s="1264"/>
      <c r="X100" s="1267"/>
      <c r="Y100" s="1264" t="s">
        <v>705</v>
      </c>
    </row>
    <row r="101" spans="1:25" s="384" customFormat="1" ht="15" customHeight="1" x14ac:dyDescent="0.25">
      <c r="A101" s="1259" t="s">
        <v>1006</v>
      </c>
      <c r="B101" s="1260" t="s">
        <v>141</v>
      </c>
      <c r="C101" s="1261" t="s">
        <v>1007</v>
      </c>
      <c r="D101" s="1262" t="s">
        <v>1008</v>
      </c>
      <c r="E101" s="1263" t="s">
        <v>1009</v>
      </c>
      <c r="F101" s="1264"/>
      <c r="G101" s="1264"/>
      <c r="H101" s="1264"/>
      <c r="I101" s="1262" t="s">
        <v>60</v>
      </c>
      <c r="J101" s="1265">
        <v>0</v>
      </c>
      <c r="K101" s="1265">
        <v>0</v>
      </c>
      <c r="L101" s="1265">
        <v>0</v>
      </c>
      <c r="M101" s="1265">
        <v>0</v>
      </c>
      <c r="N101" s="1265">
        <v>1</v>
      </c>
      <c r="O101" s="1265">
        <v>1</v>
      </c>
      <c r="P101" s="1265">
        <v>1</v>
      </c>
      <c r="Q101" s="1265">
        <v>0</v>
      </c>
      <c r="R101" s="1266">
        <v>0</v>
      </c>
      <c r="S101" s="1265">
        <f t="shared" si="4"/>
        <v>1</v>
      </c>
      <c r="T101" s="1265">
        <f t="shared" si="5"/>
        <v>1</v>
      </c>
      <c r="U101" s="1262" t="s">
        <v>60</v>
      </c>
      <c r="V101" s="1264"/>
      <c r="W101" s="1264"/>
      <c r="X101" s="1267"/>
      <c r="Y101" s="1264" t="s">
        <v>705</v>
      </c>
    </row>
    <row r="102" spans="1:25" s="384" customFormat="1" ht="15" customHeight="1" x14ac:dyDescent="0.25">
      <c r="A102" s="1259" t="s">
        <v>1010</v>
      </c>
      <c r="B102" s="1260" t="s">
        <v>141</v>
      </c>
      <c r="C102" s="1261" t="s">
        <v>1007</v>
      </c>
      <c r="D102" s="1262" t="s">
        <v>1011</v>
      </c>
      <c r="E102" s="1263" t="s">
        <v>1012</v>
      </c>
      <c r="F102" s="1264"/>
      <c r="G102" s="1264"/>
      <c r="H102" s="1264"/>
      <c r="I102" s="1262" t="s">
        <v>60</v>
      </c>
      <c r="J102" s="1265">
        <v>0</v>
      </c>
      <c r="K102" s="1265">
        <v>0</v>
      </c>
      <c r="L102" s="1265">
        <v>0</v>
      </c>
      <c r="M102" s="1265">
        <v>0</v>
      </c>
      <c r="N102" s="1265">
        <v>1</v>
      </c>
      <c r="O102" s="1265">
        <v>1</v>
      </c>
      <c r="P102" s="1265">
        <v>1</v>
      </c>
      <c r="Q102" s="1265">
        <v>0</v>
      </c>
      <c r="R102" s="1266">
        <v>0</v>
      </c>
      <c r="S102" s="1265">
        <f t="shared" si="4"/>
        <v>1</v>
      </c>
      <c r="T102" s="1265">
        <f t="shared" si="5"/>
        <v>1</v>
      </c>
      <c r="U102" s="1262" t="s">
        <v>60</v>
      </c>
      <c r="V102" s="1264"/>
      <c r="W102" s="1264"/>
      <c r="X102" s="1267"/>
      <c r="Y102" s="1264" t="s">
        <v>705</v>
      </c>
    </row>
    <row r="103" spans="1:25" s="384" customFormat="1" ht="15" customHeight="1" x14ac:dyDescent="0.25">
      <c r="A103" s="1259" t="s">
        <v>1013</v>
      </c>
      <c r="B103" s="1260" t="s">
        <v>141</v>
      </c>
      <c r="C103" s="1261" t="s">
        <v>1007</v>
      </c>
      <c r="D103" s="1262" t="s">
        <v>1014</v>
      </c>
      <c r="E103" s="1263" t="s">
        <v>1015</v>
      </c>
      <c r="F103" s="1264"/>
      <c r="G103" s="1264"/>
      <c r="H103" s="1264"/>
      <c r="I103" s="1262" t="s">
        <v>60</v>
      </c>
      <c r="J103" s="1265">
        <v>0</v>
      </c>
      <c r="K103" s="1265">
        <v>0</v>
      </c>
      <c r="L103" s="1265">
        <v>0</v>
      </c>
      <c r="M103" s="1265">
        <v>0</v>
      </c>
      <c r="N103" s="1265">
        <v>1</v>
      </c>
      <c r="O103" s="1265">
        <v>1</v>
      </c>
      <c r="P103" s="1265">
        <v>1</v>
      </c>
      <c r="Q103" s="1265">
        <v>0</v>
      </c>
      <c r="R103" s="1266">
        <v>0</v>
      </c>
      <c r="S103" s="1265">
        <f t="shared" si="4"/>
        <v>1</v>
      </c>
      <c r="T103" s="1265">
        <f t="shared" si="5"/>
        <v>1</v>
      </c>
      <c r="U103" s="1262" t="s">
        <v>60</v>
      </c>
      <c r="V103" s="1264"/>
      <c r="W103" s="1264"/>
      <c r="X103" s="1267"/>
      <c r="Y103" s="1264" t="s">
        <v>705</v>
      </c>
    </row>
    <row r="104" spans="1:25" s="384" customFormat="1" ht="15" customHeight="1" x14ac:dyDescent="0.25">
      <c r="A104" s="1259" t="s">
        <v>1016</v>
      </c>
      <c r="B104" s="1260" t="s">
        <v>141</v>
      </c>
      <c r="C104" s="1261" t="s">
        <v>1007</v>
      </c>
      <c r="D104" s="1262" t="s">
        <v>1017</v>
      </c>
      <c r="E104" s="1263" t="s">
        <v>1018</v>
      </c>
      <c r="F104" s="1264"/>
      <c r="G104" s="1264"/>
      <c r="H104" s="1264"/>
      <c r="I104" s="1262" t="s">
        <v>60</v>
      </c>
      <c r="J104" s="1265">
        <v>0</v>
      </c>
      <c r="K104" s="1265">
        <v>0</v>
      </c>
      <c r="L104" s="1265">
        <v>0</v>
      </c>
      <c r="M104" s="1265">
        <v>0</v>
      </c>
      <c r="N104" s="1265">
        <v>1</v>
      </c>
      <c r="O104" s="1265">
        <v>1</v>
      </c>
      <c r="P104" s="1265">
        <v>1</v>
      </c>
      <c r="Q104" s="1265">
        <v>0</v>
      </c>
      <c r="R104" s="1266">
        <v>0</v>
      </c>
      <c r="S104" s="1265">
        <f t="shared" si="4"/>
        <v>1</v>
      </c>
      <c r="T104" s="1265">
        <f t="shared" si="5"/>
        <v>1</v>
      </c>
      <c r="U104" s="1262" t="s">
        <v>60</v>
      </c>
      <c r="V104" s="1264"/>
      <c r="W104" s="1264"/>
      <c r="X104" s="1267"/>
      <c r="Y104" s="1264" t="s">
        <v>705</v>
      </c>
    </row>
    <row r="105" spans="1:25" s="384" customFormat="1" ht="15" customHeight="1" x14ac:dyDescent="0.25">
      <c r="A105" s="1259" t="s">
        <v>1019</v>
      </c>
      <c r="B105" s="1260" t="s">
        <v>141</v>
      </c>
      <c r="C105" s="1261" t="s">
        <v>1020</v>
      </c>
      <c r="D105" s="1262" t="s">
        <v>1021</v>
      </c>
      <c r="E105" s="1263" t="s">
        <v>1022</v>
      </c>
      <c r="F105" s="1264"/>
      <c r="G105" s="1264"/>
      <c r="H105" s="1264"/>
      <c r="I105" s="1262" t="s">
        <v>721</v>
      </c>
      <c r="J105" s="1265">
        <v>0</v>
      </c>
      <c r="K105" s="1265">
        <v>0</v>
      </c>
      <c r="L105" s="1265">
        <v>0</v>
      </c>
      <c r="M105" s="1265">
        <v>0</v>
      </c>
      <c r="N105" s="1265">
        <v>1</v>
      </c>
      <c r="O105" s="1265">
        <v>1</v>
      </c>
      <c r="P105" s="1265">
        <v>1</v>
      </c>
      <c r="Q105" s="1265">
        <v>0</v>
      </c>
      <c r="R105" s="1266">
        <v>0</v>
      </c>
      <c r="S105" s="1265">
        <f t="shared" ref="S105:S136" si="6">IF(I105="","",ROUND(IF(OR(I105="m²",I105="m2"),J105*IF(K105=0,1,K105)*IF(N105=0,1,N105)*IF(O105=0,1,O105)*P105-Q105,IF(OR(I105="m³",I105="m3"),J105*K105*L105*IF(N105=0,1,N105)*IF(O105=0,1,O105)*P105-Q105,IF(OR(I105="ml",I105="ML"),J105*IF(N105=0,1,N105)*IF(O105=0,1,O105)*P105-Q105,IF(OR(I105="und",I105="UND"),IF(N105=0,1,N105)*IF(O105=0,1,O105)*P105-Q105,IF(I105="kg",J105*IF(N105=0,1,N105)*IF(O105=0,1,O105)*P105-Q105,0))))),3))</f>
        <v>0</v>
      </c>
      <c r="T105" s="1265">
        <f t="shared" ref="T105:T136" si="7">IF(S105="","",ROUND(S105*(1+R105),3))</f>
        <v>0</v>
      </c>
      <c r="U105" s="1262" t="s">
        <v>721</v>
      </c>
      <c r="V105" s="1264"/>
      <c r="W105" s="1264"/>
      <c r="X105" s="1267"/>
      <c r="Y105" s="1264" t="s">
        <v>705</v>
      </c>
    </row>
    <row r="106" spans="1:25" s="384" customFormat="1" ht="15" customHeight="1" x14ac:dyDescent="0.25">
      <c r="A106" s="1259" t="s">
        <v>1023</v>
      </c>
      <c r="B106" s="1260" t="s">
        <v>663</v>
      </c>
      <c r="C106" s="1261" t="s">
        <v>1024</v>
      </c>
      <c r="D106" s="1262" t="s">
        <v>1025</v>
      </c>
      <c r="E106" s="1263" t="s">
        <v>1026</v>
      </c>
      <c r="F106" s="1264"/>
      <c r="G106" s="1264"/>
      <c r="H106" s="1264"/>
      <c r="I106" s="1262" t="s">
        <v>704</v>
      </c>
      <c r="J106" s="1265">
        <v>0</v>
      </c>
      <c r="K106" s="1265">
        <v>0</v>
      </c>
      <c r="L106" s="1265">
        <v>0</v>
      </c>
      <c r="M106" s="1265">
        <v>0</v>
      </c>
      <c r="N106" s="1265">
        <v>1</v>
      </c>
      <c r="O106" s="1265">
        <v>1</v>
      </c>
      <c r="P106" s="1265">
        <v>1</v>
      </c>
      <c r="Q106" s="1265">
        <v>0</v>
      </c>
      <c r="R106" s="1266">
        <v>0</v>
      </c>
      <c r="S106" s="1265">
        <f t="shared" si="6"/>
        <v>0</v>
      </c>
      <c r="T106" s="1265">
        <f t="shared" si="7"/>
        <v>0</v>
      </c>
      <c r="U106" s="1262" t="s">
        <v>704</v>
      </c>
      <c r="V106" s="1264"/>
      <c r="W106" s="1264"/>
      <c r="X106" s="1267"/>
      <c r="Y106" s="1264" t="s">
        <v>705</v>
      </c>
    </row>
    <row r="107" spans="1:25" s="384" customFormat="1" ht="15" customHeight="1" x14ac:dyDescent="0.25">
      <c r="A107" s="1259" t="s">
        <v>1027</v>
      </c>
      <c r="B107" s="1260" t="s">
        <v>663</v>
      </c>
      <c r="C107" s="1261" t="s">
        <v>1024</v>
      </c>
      <c r="D107" s="1262" t="s">
        <v>1028</v>
      </c>
      <c r="E107" s="1263" t="s">
        <v>1029</v>
      </c>
      <c r="F107" s="1264"/>
      <c r="G107" s="1264"/>
      <c r="H107" s="1264"/>
      <c r="I107" s="1262" t="s">
        <v>704</v>
      </c>
      <c r="J107" s="1265">
        <v>0</v>
      </c>
      <c r="K107" s="1265">
        <v>0</v>
      </c>
      <c r="L107" s="1265">
        <v>0</v>
      </c>
      <c r="M107" s="1265">
        <v>0</v>
      </c>
      <c r="N107" s="1265">
        <v>1</v>
      </c>
      <c r="O107" s="1265">
        <v>1</v>
      </c>
      <c r="P107" s="1265">
        <v>1</v>
      </c>
      <c r="Q107" s="1265">
        <v>0</v>
      </c>
      <c r="R107" s="1266">
        <v>0</v>
      </c>
      <c r="S107" s="1265">
        <f t="shared" si="6"/>
        <v>0</v>
      </c>
      <c r="T107" s="1265">
        <f t="shared" si="7"/>
        <v>0</v>
      </c>
      <c r="U107" s="1262" t="s">
        <v>704</v>
      </c>
      <c r="V107" s="1264"/>
      <c r="W107" s="1264"/>
      <c r="X107" s="1267"/>
      <c r="Y107" s="1264" t="s">
        <v>705</v>
      </c>
    </row>
    <row r="108" spans="1:25" s="384" customFormat="1" ht="15" customHeight="1" x14ac:dyDescent="0.25">
      <c r="A108" s="1259" t="s">
        <v>1030</v>
      </c>
      <c r="B108" s="1260" t="s">
        <v>663</v>
      </c>
      <c r="C108" s="1261" t="s">
        <v>1024</v>
      </c>
      <c r="D108" s="1262" t="s">
        <v>1031</v>
      </c>
      <c r="E108" s="1263" t="s">
        <v>1032</v>
      </c>
      <c r="F108" s="1264"/>
      <c r="G108" s="1264"/>
      <c r="H108" s="1264"/>
      <c r="I108" s="1262" t="s">
        <v>60</v>
      </c>
      <c r="J108" s="1265">
        <v>0</v>
      </c>
      <c r="K108" s="1265">
        <v>0</v>
      </c>
      <c r="L108" s="1265">
        <v>0</v>
      </c>
      <c r="M108" s="1265">
        <v>0</v>
      </c>
      <c r="N108" s="1265">
        <v>1</v>
      </c>
      <c r="O108" s="1265">
        <v>1</v>
      </c>
      <c r="P108" s="1265">
        <v>1</v>
      </c>
      <c r="Q108" s="1265">
        <v>0</v>
      </c>
      <c r="R108" s="1266">
        <v>0</v>
      </c>
      <c r="S108" s="1265">
        <f t="shared" si="6"/>
        <v>1</v>
      </c>
      <c r="T108" s="1265">
        <f t="shared" si="7"/>
        <v>1</v>
      </c>
      <c r="U108" s="1262" t="s">
        <v>60</v>
      </c>
      <c r="V108" s="1264"/>
      <c r="W108" s="1264"/>
      <c r="X108" s="1267"/>
      <c r="Y108" s="1264" t="s">
        <v>705</v>
      </c>
    </row>
    <row r="109" spans="1:25" s="384" customFormat="1" ht="15" customHeight="1" x14ac:dyDescent="0.25">
      <c r="A109" s="1259" t="s">
        <v>1033</v>
      </c>
      <c r="B109" s="1260" t="s">
        <v>663</v>
      </c>
      <c r="C109" s="1261" t="s">
        <v>1034</v>
      </c>
      <c r="D109" s="1262" t="s">
        <v>1035</v>
      </c>
      <c r="E109" s="1263" t="s">
        <v>1036</v>
      </c>
      <c r="F109" s="1264"/>
      <c r="G109" s="1264"/>
      <c r="H109" s="1264"/>
      <c r="I109" s="1262" t="s">
        <v>704</v>
      </c>
      <c r="J109" s="1265">
        <v>0</v>
      </c>
      <c r="K109" s="1265">
        <v>0</v>
      </c>
      <c r="L109" s="1265">
        <v>0</v>
      </c>
      <c r="M109" s="1265">
        <v>0</v>
      </c>
      <c r="N109" s="1265">
        <v>1</v>
      </c>
      <c r="O109" s="1265">
        <v>1</v>
      </c>
      <c r="P109" s="1265">
        <v>1</v>
      </c>
      <c r="Q109" s="1265">
        <v>0</v>
      </c>
      <c r="R109" s="1266">
        <v>0</v>
      </c>
      <c r="S109" s="1265">
        <f t="shared" si="6"/>
        <v>0</v>
      </c>
      <c r="T109" s="1265">
        <f t="shared" si="7"/>
        <v>0</v>
      </c>
      <c r="U109" s="1262" t="s">
        <v>704</v>
      </c>
      <c r="V109" s="1264"/>
      <c r="W109" s="1264"/>
      <c r="X109" s="1267"/>
      <c r="Y109" s="1264" t="s">
        <v>705</v>
      </c>
    </row>
    <row r="110" spans="1:25" s="384" customFormat="1" ht="15" customHeight="1" x14ac:dyDescent="0.25">
      <c r="A110" s="1259" t="s">
        <v>1037</v>
      </c>
      <c r="B110" s="1260" t="s">
        <v>663</v>
      </c>
      <c r="C110" s="1261" t="s">
        <v>1034</v>
      </c>
      <c r="D110" s="1262" t="s">
        <v>1038</v>
      </c>
      <c r="E110" s="1263" t="s">
        <v>1039</v>
      </c>
      <c r="F110" s="1264"/>
      <c r="G110" s="1264"/>
      <c r="H110" s="1264"/>
      <c r="I110" s="1262" t="s">
        <v>704</v>
      </c>
      <c r="J110" s="1265">
        <v>0</v>
      </c>
      <c r="K110" s="1265">
        <v>0</v>
      </c>
      <c r="L110" s="1265">
        <v>0</v>
      </c>
      <c r="M110" s="1265">
        <v>0</v>
      </c>
      <c r="N110" s="1265">
        <v>1</v>
      </c>
      <c r="O110" s="1265">
        <v>1</v>
      </c>
      <c r="P110" s="1265">
        <v>1</v>
      </c>
      <c r="Q110" s="1265">
        <v>0</v>
      </c>
      <c r="R110" s="1266">
        <v>0</v>
      </c>
      <c r="S110" s="1265">
        <f t="shared" si="6"/>
        <v>0</v>
      </c>
      <c r="T110" s="1265">
        <f t="shared" si="7"/>
        <v>0</v>
      </c>
      <c r="U110" s="1262" t="s">
        <v>704</v>
      </c>
      <c r="V110" s="1264"/>
      <c r="W110" s="1264"/>
      <c r="X110" s="1267"/>
      <c r="Y110" s="1264" t="s">
        <v>705</v>
      </c>
    </row>
    <row r="111" spans="1:25" s="384" customFormat="1" ht="15" customHeight="1" x14ac:dyDescent="0.25">
      <c r="A111" s="1259" t="s">
        <v>1040</v>
      </c>
      <c r="B111" s="1260" t="s">
        <v>663</v>
      </c>
      <c r="C111" s="1261" t="s">
        <v>1034</v>
      </c>
      <c r="D111" s="1262" t="s">
        <v>1041</v>
      </c>
      <c r="E111" s="1263" t="s">
        <v>1042</v>
      </c>
      <c r="F111" s="1264"/>
      <c r="G111" s="1264"/>
      <c r="H111" s="1264"/>
      <c r="I111" s="1262" t="s">
        <v>60</v>
      </c>
      <c r="J111" s="1265">
        <v>0</v>
      </c>
      <c r="K111" s="1265">
        <v>0</v>
      </c>
      <c r="L111" s="1265">
        <v>0</v>
      </c>
      <c r="M111" s="1265">
        <v>0</v>
      </c>
      <c r="N111" s="1265">
        <v>1</v>
      </c>
      <c r="O111" s="1265">
        <v>1</v>
      </c>
      <c r="P111" s="1265">
        <v>1</v>
      </c>
      <c r="Q111" s="1265">
        <v>0</v>
      </c>
      <c r="R111" s="1266">
        <v>0</v>
      </c>
      <c r="S111" s="1265">
        <f t="shared" si="6"/>
        <v>1</v>
      </c>
      <c r="T111" s="1265">
        <f t="shared" si="7"/>
        <v>1</v>
      </c>
      <c r="U111" s="1262" t="s">
        <v>60</v>
      </c>
      <c r="V111" s="1264"/>
      <c r="W111" s="1264"/>
      <c r="X111" s="1267"/>
      <c r="Y111" s="1264" t="s">
        <v>705</v>
      </c>
    </row>
    <row r="112" spans="1:25" s="384" customFormat="1" ht="15" customHeight="1" x14ac:dyDescent="0.25">
      <c r="A112" s="1259" t="s">
        <v>1043</v>
      </c>
      <c r="B112" s="1260" t="s">
        <v>663</v>
      </c>
      <c r="C112" s="1261" t="s">
        <v>1007</v>
      </c>
      <c r="D112" s="1262" t="s">
        <v>1044</v>
      </c>
      <c r="E112" s="1263" t="s">
        <v>1045</v>
      </c>
      <c r="F112" s="1264"/>
      <c r="G112" s="1264"/>
      <c r="H112" s="1264"/>
      <c r="I112" s="1262" t="s">
        <v>60</v>
      </c>
      <c r="J112" s="1265">
        <v>0</v>
      </c>
      <c r="K112" s="1265">
        <v>0</v>
      </c>
      <c r="L112" s="1265">
        <v>0</v>
      </c>
      <c r="M112" s="1265">
        <v>0</v>
      </c>
      <c r="N112" s="1265">
        <v>1</v>
      </c>
      <c r="O112" s="1265">
        <v>1</v>
      </c>
      <c r="P112" s="1265">
        <v>1</v>
      </c>
      <c r="Q112" s="1265">
        <v>0</v>
      </c>
      <c r="R112" s="1266">
        <v>0</v>
      </c>
      <c r="S112" s="1265">
        <f t="shared" si="6"/>
        <v>1</v>
      </c>
      <c r="T112" s="1265">
        <f t="shared" si="7"/>
        <v>1</v>
      </c>
      <c r="U112" s="1262" t="s">
        <v>60</v>
      </c>
      <c r="V112" s="1264"/>
      <c r="W112" s="1264"/>
      <c r="X112" s="1267"/>
      <c r="Y112" s="1264" t="s">
        <v>705</v>
      </c>
    </row>
    <row r="113" spans="1:25" s="384" customFormat="1" ht="15" customHeight="1" x14ac:dyDescent="0.25">
      <c r="A113" s="1259" t="s">
        <v>1046</v>
      </c>
      <c r="B113" s="1260" t="s">
        <v>663</v>
      </c>
      <c r="C113" s="1261" t="s">
        <v>1007</v>
      </c>
      <c r="D113" s="1262" t="s">
        <v>1047</v>
      </c>
      <c r="E113" s="1263" t="s">
        <v>1048</v>
      </c>
      <c r="F113" s="1264"/>
      <c r="G113" s="1264"/>
      <c r="H113" s="1264"/>
      <c r="I113" s="1262" t="s">
        <v>60</v>
      </c>
      <c r="J113" s="1265">
        <v>0</v>
      </c>
      <c r="K113" s="1265">
        <v>0</v>
      </c>
      <c r="L113" s="1265">
        <v>0</v>
      </c>
      <c r="M113" s="1265">
        <v>0</v>
      </c>
      <c r="N113" s="1265">
        <v>1</v>
      </c>
      <c r="O113" s="1265">
        <v>1</v>
      </c>
      <c r="P113" s="1265">
        <v>1</v>
      </c>
      <c r="Q113" s="1265">
        <v>0</v>
      </c>
      <c r="R113" s="1266">
        <v>0</v>
      </c>
      <c r="S113" s="1265">
        <f t="shared" si="6"/>
        <v>1</v>
      </c>
      <c r="T113" s="1265">
        <f t="shared" si="7"/>
        <v>1</v>
      </c>
      <c r="U113" s="1262" t="s">
        <v>60</v>
      </c>
      <c r="V113" s="1264"/>
      <c r="W113" s="1264"/>
      <c r="X113" s="1267"/>
      <c r="Y113" s="1264" t="s">
        <v>705</v>
      </c>
    </row>
    <row r="114" spans="1:25" s="384" customFormat="1" ht="15" customHeight="1" x14ac:dyDescent="0.25">
      <c r="A114" s="1259" t="s">
        <v>1049</v>
      </c>
      <c r="B114" s="1260" t="s">
        <v>663</v>
      </c>
      <c r="C114" s="1261" t="s">
        <v>1007</v>
      </c>
      <c r="D114" s="1262" t="s">
        <v>1050</v>
      </c>
      <c r="E114" s="1263" t="s">
        <v>1051</v>
      </c>
      <c r="F114" s="1264"/>
      <c r="G114" s="1264"/>
      <c r="H114" s="1264"/>
      <c r="I114" s="1262" t="s">
        <v>60</v>
      </c>
      <c r="J114" s="1265">
        <v>0</v>
      </c>
      <c r="K114" s="1265">
        <v>0</v>
      </c>
      <c r="L114" s="1265">
        <v>0</v>
      </c>
      <c r="M114" s="1265">
        <v>0</v>
      </c>
      <c r="N114" s="1265">
        <v>1</v>
      </c>
      <c r="O114" s="1265">
        <v>1</v>
      </c>
      <c r="P114" s="1265">
        <v>1</v>
      </c>
      <c r="Q114" s="1265">
        <v>0</v>
      </c>
      <c r="R114" s="1266">
        <v>0</v>
      </c>
      <c r="S114" s="1265">
        <f t="shared" si="6"/>
        <v>1</v>
      </c>
      <c r="T114" s="1265">
        <f t="shared" si="7"/>
        <v>1</v>
      </c>
      <c r="U114" s="1262" t="s">
        <v>60</v>
      </c>
      <c r="V114" s="1264"/>
      <c r="W114" s="1264"/>
      <c r="X114" s="1267"/>
      <c r="Y114" s="1264" t="s">
        <v>705</v>
      </c>
    </row>
    <row r="115" spans="1:25" s="384" customFormat="1" ht="15" customHeight="1" x14ac:dyDescent="0.25">
      <c r="A115" s="1259" t="s">
        <v>1052</v>
      </c>
      <c r="B115" s="1260" t="s">
        <v>663</v>
      </c>
      <c r="C115" s="1261" t="s">
        <v>1053</v>
      </c>
      <c r="D115" s="1262" t="s">
        <v>1054</v>
      </c>
      <c r="E115" s="1263" t="s">
        <v>1055</v>
      </c>
      <c r="F115" s="1264"/>
      <c r="G115" s="1264"/>
      <c r="H115" s="1264"/>
      <c r="I115" s="1262" t="s">
        <v>721</v>
      </c>
      <c r="J115" s="1265">
        <v>0</v>
      </c>
      <c r="K115" s="1265">
        <v>0</v>
      </c>
      <c r="L115" s="1265">
        <v>0</v>
      </c>
      <c r="M115" s="1265">
        <v>0</v>
      </c>
      <c r="N115" s="1265">
        <v>1</v>
      </c>
      <c r="O115" s="1265">
        <v>1</v>
      </c>
      <c r="P115" s="1265">
        <v>1</v>
      </c>
      <c r="Q115" s="1265">
        <v>0</v>
      </c>
      <c r="R115" s="1266">
        <v>0</v>
      </c>
      <c r="S115" s="1265">
        <f t="shared" si="6"/>
        <v>0</v>
      </c>
      <c r="T115" s="1265">
        <f t="shared" si="7"/>
        <v>0</v>
      </c>
      <c r="U115" s="1262" t="s">
        <v>721</v>
      </c>
      <c r="V115" s="1264"/>
      <c r="W115" s="1264"/>
      <c r="X115" s="1267"/>
      <c r="Y115" s="1264" t="s">
        <v>705</v>
      </c>
    </row>
    <row r="116" spans="1:25" s="384" customFormat="1" ht="15" customHeight="1" x14ac:dyDescent="0.25">
      <c r="A116" s="1259" t="s">
        <v>1056</v>
      </c>
      <c r="B116" s="1260" t="s">
        <v>663</v>
      </c>
      <c r="C116" s="1261" t="s">
        <v>1020</v>
      </c>
      <c r="D116" s="1262" t="s">
        <v>1057</v>
      </c>
      <c r="E116" s="1263" t="s">
        <v>1058</v>
      </c>
      <c r="F116" s="1264"/>
      <c r="G116" s="1264"/>
      <c r="H116" s="1264"/>
      <c r="I116" s="1262" t="s">
        <v>721</v>
      </c>
      <c r="J116" s="1265">
        <v>0</v>
      </c>
      <c r="K116" s="1265">
        <v>0</v>
      </c>
      <c r="L116" s="1265">
        <v>0</v>
      </c>
      <c r="M116" s="1265">
        <v>0</v>
      </c>
      <c r="N116" s="1265">
        <v>1</v>
      </c>
      <c r="O116" s="1265">
        <v>1</v>
      </c>
      <c r="P116" s="1265">
        <v>1</v>
      </c>
      <c r="Q116" s="1265">
        <v>0</v>
      </c>
      <c r="R116" s="1266">
        <v>0</v>
      </c>
      <c r="S116" s="1265">
        <f t="shared" si="6"/>
        <v>0</v>
      </c>
      <c r="T116" s="1265">
        <f t="shared" si="7"/>
        <v>0</v>
      </c>
      <c r="U116" s="1262" t="s">
        <v>721</v>
      </c>
      <c r="V116" s="1264"/>
      <c r="W116" s="1264"/>
      <c r="X116" s="1267"/>
      <c r="Y116" s="1264" t="s">
        <v>705</v>
      </c>
    </row>
    <row r="117" spans="1:25" s="384" customFormat="1" ht="15" customHeight="1" x14ac:dyDescent="0.25">
      <c r="A117" s="1259" t="s">
        <v>1059</v>
      </c>
      <c r="B117" s="1260" t="s">
        <v>658</v>
      </c>
      <c r="C117" s="1261" t="s">
        <v>1060</v>
      </c>
      <c r="D117" s="1262" t="s">
        <v>1061</v>
      </c>
      <c r="E117" s="1263" t="s">
        <v>1062</v>
      </c>
      <c r="F117" s="1264"/>
      <c r="G117" s="1264"/>
      <c r="H117" s="1264"/>
      <c r="I117" s="1262" t="s">
        <v>704</v>
      </c>
      <c r="J117" s="1265">
        <v>0</v>
      </c>
      <c r="K117" s="1265">
        <v>0</v>
      </c>
      <c r="L117" s="1265">
        <v>0</v>
      </c>
      <c r="M117" s="1265">
        <v>0</v>
      </c>
      <c r="N117" s="1265">
        <v>1</v>
      </c>
      <c r="O117" s="1265">
        <v>1</v>
      </c>
      <c r="P117" s="1265">
        <v>1</v>
      </c>
      <c r="Q117" s="1265">
        <v>0</v>
      </c>
      <c r="R117" s="1266">
        <v>0</v>
      </c>
      <c r="S117" s="1265">
        <f t="shared" si="6"/>
        <v>0</v>
      </c>
      <c r="T117" s="1265">
        <f t="shared" si="7"/>
        <v>0</v>
      </c>
      <c r="U117" s="1262" t="s">
        <v>704</v>
      </c>
      <c r="V117" s="1264"/>
      <c r="W117" s="1264"/>
      <c r="X117" s="1267"/>
      <c r="Y117" s="1264" t="s">
        <v>705</v>
      </c>
    </row>
    <row r="118" spans="1:25" s="384" customFormat="1" ht="15" customHeight="1" x14ac:dyDescent="0.25">
      <c r="A118" s="1259" t="s">
        <v>1063</v>
      </c>
      <c r="B118" s="1260" t="s">
        <v>658</v>
      </c>
      <c r="C118" s="1261" t="s">
        <v>1060</v>
      </c>
      <c r="D118" s="1262" t="s">
        <v>1064</v>
      </c>
      <c r="E118" s="1263" t="s">
        <v>1065</v>
      </c>
      <c r="F118" s="1264"/>
      <c r="G118" s="1264"/>
      <c r="H118" s="1264"/>
      <c r="I118" s="1262" t="s">
        <v>60</v>
      </c>
      <c r="J118" s="1265">
        <v>0</v>
      </c>
      <c r="K118" s="1265">
        <v>0</v>
      </c>
      <c r="L118" s="1265">
        <v>0</v>
      </c>
      <c r="M118" s="1265">
        <v>0</v>
      </c>
      <c r="N118" s="1265">
        <v>1</v>
      </c>
      <c r="O118" s="1265">
        <v>1</v>
      </c>
      <c r="P118" s="1265">
        <v>1</v>
      </c>
      <c r="Q118" s="1265">
        <v>0</v>
      </c>
      <c r="R118" s="1266">
        <v>0</v>
      </c>
      <c r="S118" s="1265">
        <f t="shared" si="6"/>
        <v>1</v>
      </c>
      <c r="T118" s="1265">
        <f t="shared" si="7"/>
        <v>1</v>
      </c>
      <c r="U118" s="1262" t="s">
        <v>60</v>
      </c>
      <c r="V118" s="1264"/>
      <c r="W118" s="1264"/>
      <c r="X118" s="1267"/>
      <c r="Y118" s="1264" t="s">
        <v>705</v>
      </c>
    </row>
    <row r="119" spans="1:25" s="384" customFormat="1" ht="15" customHeight="1" x14ac:dyDescent="0.25">
      <c r="A119" s="1259" t="s">
        <v>1066</v>
      </c>
      <c r="B119" s="1260" t="s">
        <v>658</v>
      </c>
      <c r="C119" s="1261" t="s">
        <v>1067</v>
      </c>
      <c r="D119" s="1262" t="s">
        <v>1068</v>
      </c>
      <c r="E119" s="1263" t="s">
        <v>1069</v>
      </c>
      <c r="F119" s="1264"/>
      <c r="G119" s="1264"/>
      <c r="H119" s="1264"/>
      <c r="I119" s="1262" t="s">
        <v>60</v>
      </c>
      <c r="J119" s="1265">
        <v>0</v>
      </c>
      <c r="K119" s="1265">
        <v>0</v>
      </c>
      <c r="L119" s="1265">
        <v>0</v>
      </c>
      <c r="M119" s="1265">
        <v>0</v>
      </c>
      <c r="N119" s="1265">
        <v>1</v>
      </c>
      <c r="O119" s="1265">
        <v>1</v>
      </c>
      <c r="P119" s="1265">
        <v>1</v>
      </c>
      <c r="Q119" s="1265">
        <v>0</v>
      </c>
      <c r="R119" s="1266">
        <v>0</v>
      </c>
      <c r="S119" s="1265">
        <f t="shared" si="6"/>
        <v>1</v>
      </c>
      <c r="T119" s="1265">
        <f t="shared" si="7"/>
        <v>1</v>
      </c>
      <c r="U119" s="1262" t="s">
        <v>60</v>
      </c>
      <c r="V119" s="1264"/>
      <c r="W119" s="1264"/>
      <c r="X119" s="1267"/>
      <c r="Y119" s="1264" t="s">
        <v>705</v>
      </c>
    </row>
    <row r="120" spans="1:25" s="384" customFormat="1" ht="15" customHeight="1" x14ac:dyDescent="0.25">
      <c r="A120" s="1259" t="s">
        <v>1070</v>
      </c>
      <c r="B120" s="1260" t="s">
        <v>658</v>
      </c>
      <c r="C120" s="1261" t="s">
        <v>1067</v>
      </c>
      <c r="D120" s="1262" t="s">
        <v>1071</v>
      </c>
      <c r="E120" s="1263" t="s">
        <v>1072</v>
      </c>
      <c r="F120" s="1264"/>
      <c r="G120" s="1264"/>
      <c r="H120" s="1264"/>
      <c r="I120" s="1262" t="s">
        <v>60</v>
      </c>
      <c r="J120" s="1265">
        <v>0</v>
      </c>
      <c r="K120" s="1265">
        <v>0</v>
      </c>
      <c r="L120" s="1265">
        <v>0</v>
      </c>
      <c r="M120" s="1265">
        <v>0</v>
      </c>
      <c r="N120" s="1265">
        <v>1</v>
      </c>
      <c r="O120" s="1265">
        <v>1</v>
      </c>
      <c r="P120" s="1265">
        <v>1</v>
      </c>
      <c r="Q120" s="1265">
        <v>0</v>
      </c>
      <c r="R120" s="1266">
        <v>0</v>
      </c>
      <c r="S120" s="1265">
        <f t="shared" si="6"/>
        <v>1</v>
      </c>
      <c r="T120" s="1265">
        <f t="shared" si="7"/>
        <v>1</v>
      </c>
      <c r="U120" s="1262" t="s">
        <v>60</v>
      </c>
      <c r="V120" s="1264"/>
      <c r="W120" s="1264"/>
      <c r="X120" s="1267"/>
      <c r="Y120" s="1264" t="s">
        <v>705</v>
      </c>
    </row>
    <row r="121" spans="1:25" s="384" customFormat="1" ht="15" customHeight="1" x14ac:dyDescent="0.25">
      <c r="A121" s="1259" t="s">
        <v>1073</v>
      </c>
      <c r="B121" s="1260" t="s">
        <v>658</v>
      </c>
      <c r="C121" s="1261" t="s">
        <v>1067</v>
      </c>
      <c r="D121" s="1262" t="s">
        <v>1074</v>
      </c>
      <c r="E121" s="1263" t="s">
        <v>1075</v>
      </c>
      <c r="F121" s="1264"/>
      <c r="G121" s="1264"/>
      <c r="H121" s="1264"/>
      <c r="I121" s="1262" t="s">
        <v>60</v>
      </c>
      <c r="J121" s="1265">
        <v>0</v>
      </c>
      <c r="K121" s="1265">
        <v>0</v>
      </c>
      <c r="L121" s="1265">
        <v>0</v>
      </c>
      <c r="M121" s="1265">
        <v>0</v>
      </c>
      <c r="N121" s="1265">
        <v>1</v>
      </c>
      <c r="O121" s="1265">
        <v>1</v>
      </c>
      <c r="P121" s="1265">
        <v>1</v>
      </c>
      <c r="Q121" s="1265">
        <v>0</v>
      </c>
      <c r="R121" s="1266">
        <v>0</v>
      </c>
      <c r="S121" s="1265">
        <f t="shared" si="6"/>
        <v>1</v>
      </c>
      <c r="T121" s="1265">
        <f t="shared" si="7"/>
        <v>1</v>
      </c>
      <c r="U121" s="1262" t="s">
        <v>60</v>
      </c>
      <c r="V121" s="1264"/>
      <c r="W121" s="1264"/>
      <c r="X121" s="1267"/>
      <c r="Y121" s="1264" t="s">
        <v>705</v>
      </c>
    </row>
    <row r="122" spans="1:25" s="384" customFormat="1" ht="15" customHeight="1" x14ac:dyDescent="0.25">
      <c r="A122" s="1259" t="s">
        <v>1076</v>
      </c>
      <c r="B122" s="1260" t="s">
        <v>658</v>
      </c>
      <c r="C122" s="1261" t="s">
        <v>1077</v>
      </c>
      <c r="D122" s="1262" t="s">
        <v>1078</v>
      </c>
      <c r="E122" s="1263" t="s">
        <v>1079</v>
      </c>
      <c r="F122" s="1264"/>
      <c r="G122" s="1264"/>
      <c r="H122" s="1264"/>
      <c r="I122" s="1262" t="s">
        <v>721</v>
      </c>
      <c r="J122" s="1265">
        <v>0</v>
      </c>
      <c r="K122" s="1265">
        <v>0</v>
      </c>
      <c r="L122" s="1265">
        <v>0</v>
      </c>
      <c r="M122" s="1265">
        <v>0</v>
      </c>
      <c r="N122" s="1265">
        <v>1</v>
      </c>
      <c r="O122" s="1265">
        <v>1</v>
      </c>
      <c r="P122" s="1265">
        <v>1</v>
      </c>
      <c r="Q122" s="1265">
        <v>0</v>
      </c>
      <c r="R122" s="1266">
        <v>0</v>
      </c>
      <c r="S122" s="1265">
        <f t="shared" si="6"/>
        <v>0</v>
      </c>
      <c r="T122" s="1265">
        <f t="shared" si="7"/>
        <v>0</v>
      </c>
      <c r="U122" s="1262" t="s">
        <v>721</v>
      </c>
      <c r="V122" s="1264"/>
      <c r="W122" s="1264"/>
      <c r="X122" s="1267"/>
      <c r="Y122" s="1264" t="s">
        <v>705</v>
      </c>
    </row>
    <row r="123" spans="1:25" s="384" customFormat="1" ht="15" customHeight="1" x14ac:dyDescent="0.25">
      <c r="A123" s="1259" t="s">
        <v>1080</v>
      </c>
      <c r="B123" s="1260" t="s">
        <v>657</v>
      </c>
      <c r="C123" s="1261" t="s">
        <v>1081</v>
      </c>
      <c r="D123" s="1262" t="s">
        <v>1082</v>
      </c>
      <c r="E123" s="1263" t="s">
        <v>1083</v>
      </c>
      <c r="F123" s="1264"/>
      <c r="G123" s="1264"/>
      <c r="H123" s="1264"/>
      <c r="I123" s="1262" t="s">
        <v>60</v>
      </c>
      <c r="J123" s="1265">
        <v>0</v>
      </c>
      <c r="K123" s="1265">
        <v>0</v>
      </c>
      <c r="L123" s="1265">
        <v>0</v>
      </c>
      <c r="M123" s="1265">
        <v>0</v>
      </c>
      <c r="N123" s="1265">
        <v>1</v>
      </c>
      <c r="O123" s="1265">
        <v>1</v>
      </c>
      <c r="P123" s="1265">
        <v>1</v>
      </c>
      <c r="Q123" s="1265">
        <v>0</v>
      </c>
      <c r="R123" s="1266">
        <v>0</v>
      </c>
      <c r="S123" s="1265">
        <f t="shared" si="6"/>
        <v>1</v>
      </c>
      <c r="T123" s="1265">
        <f t="shared" si="7"/>
        <v>1</v>
      </c>
      <c r="U123" s="1262" t="s">
        <v>60</v>
      </c>
      <c r="V123" s="1264"/>
      <c r="W123" s="1264"/>
      <c r="X123" s="1267"/>
      <c r="Y123" s="1264" t="s">
        <v>705</v>
      </c>
    </row>
    <row r="124" spans="1:25" s="384" customFormat="1" ht="15" customHeight="1" x14ac:dyDescent="0.25">
      <c r="A124" s="1259" t="s">
        <v>1084</v>
      </c>
      <c r="B124" s="1260" t="s">
        <v>657</v>
      </c>
      <c r="C124" s="1261" t="s">
        <v>1081</v>
      </c>
      <c r="D124" s="1262" t="s">
        <v>1085</v>
      </c>
      <c r="E124" s="1263" t="s">
        <v>1086</v>
      </c>
      <c r="F124" s="1264"/>
      <c r="G124" s="1264"/>
      <c r="H124" s="1264"/>
      <c r="I124" s="1262" t="s">
        <v>53</v>
      </c>
      <c r="J124" s="1265">
        <v>0</v>
      </c>
      <c r="K124" s="1265">
        <v>0</v>
      </c>
      <c r="L124" s="1265">
        <v>0</v>
      </c>
      <c r="M124" s="1265">
        <v>0</v>
      </c>
      <c r="N124" s="1265">
        <v>1</v>
      </c>
      <c r="O124" s="1265">
        <v>1</v>
      </c>
      <c r="P124" s="1265">
        <v>1</v>
      </c>
      <c r="Q124" s="1265">
        <v>0</v>
      </c>
      <c r="R124" s="1266">
        <v>0</v>
      </c>
      <c r="S124" s="1265">
        <f t="shared" si="6"/>
        <v>0</v>
      </c>
      <c r="T124" s="1265">
        <f t="shared" si="7"/>
        <v>0</v>
      </c>
      <c r="U124" s="1262" t="s">
        <v>53</v>
      </c>
      <c r="V124" s="1264"/>
      <c r="W124" s="1264"/>
      <c r="X124" s="1267"/>
      <c r="Y124" s="1264" t="s">
        <v>705</v>
      </c>
    </row>
    <row r="125" spans="1:25" s="384" customFormat="1" ht="15" customHeight="1" x14ac:dyDescent="0.25">
      <c r="A125" s="1259" t="s">
        <v>1087</v>
      </c>
      <c r="B125" s="1260" t="s">
        <v>657</v>
      </c>
      <c r="C125" s="1261" t="s">
        <v>1081</v>
      </c>
      <c r="D125" s="1262" t="s">
        <v>1088</v>
      </c>
      <c r="E125" s="1263" t="s">
        <v>1089</v>
      </c>
      <c r="F125" s="1264"/>
      <c r="G125" s="1264"/>
      <c r="H125" s="1264"/>
      <c r="I125" s="1262" t="s">
        <v>704</v>
      </c>
      <c r="J125" s="1265">
        <v>0</v>
      </c>
      <c r="K125" s="1265">
        <v>0</v>
      </c>
      <c r="L125" s="1265">
        <v>0</v>
      </c>
      <c r="M125" s="1265">
        <v>0</v>
      </c>
      <c r="N125" s="1265">
        <v>1</v>
      </c>
      <c r="O125" s="1265">
        <v>1</v>
      </c>
      <c r="P125" s="1265">
        <v>1</v>
      </c>
      <c r="Q125" s="1265">
        <v>0</v>
      </c>
      <c r="R125" s="1266">
        <v>0</v>
      </c>
      <c r="S125" s="1265">
        <f t="shared" si="6"/>
        <v>0</v>
      </c>
      <c r="T125" s="1265">
        <f t="shared" si="7"/>
        <v>0</v>
      </c>
      <c r="U125" s="1262" t="s">
        <v>704</v>
      </c>
      <c r="V125" s="1264"/>
      <c r="W125" s="1264"/>
      <c r="X125" s="1267"/>
      <c r="Y125" s="1264" t="s">
        <v>705</v>
      </c>
    </row>
    <row r="126" spans="1:25" s="384" customFormat="1" ht="15" customHeight="1" x14ac:dyDescent="0.25">
      <c r="A126" s="1259" t="s">
        <v>1090</v>
      </c>
      <c r="B126" s="1260" t="s">
        <v>657</v>
      </c>
      <c r="C126" s="1261" t="s">
        <v>1081</v>
      </c>
      <c r="D126" s="1262" t="s">
        <v>1091</v>
      </c>
      <c r="E126" s="1263" t="s">
        <v>1092</v>
      </c>
      <c r="F126" s="1264"/>
      <c r="G126" s="1264"/>
      <c r="H126" s="1264"/>
      <c r="I126" s="1262" t="s">
        <v>60</v>
      </c>
      <c r="J126" s="1265">
        <v>0</v>
      </c>
      <c r="K126" s="1265">
        <v>0</v>
      </c>
      <c r="L126" s="1265">
        <v>0</v>
      </c>
      <c r="M126" s="1265">
        <v>0</v>
      </c>
      <c r="N126" s="1265">
        <v>1</v>
      </c>
      <c r="O126" s="1265">
        <v>1</v>
      </c>
      <c r="P126" s="1265">
        <v>1</v>
      </c>
      <c r="Q126" s="1265">
        <v>0</v>
      </c>
      <c r="R126" s="1266">
        <v>0</v>
      </c>
      <c r="S126" s="1265">
        <f t="shared" si="6"/>
        <v>1</v>
      </c>
      <c r="T126" s="1265">
        <f t="shared" si="7"/>
        <v>1</v>
      </c>
      <c r="U126" s="1262" t="s">
        <v>60</v>
      </c>
      <c r="V126" s="1264"/>
      <c r="W126" s="1264"/>
      <c r="X126" s="1267"/>
      <c r="Y126" s="1264" t="s">
        <v>705</v>
      </c>
    </row>
    <row r="127" spans="1:25" s="384" customFormat="1" ht="15" customHeight="1" x14ac:dyDescent="0.25">
      <c r="A127" s="1259" t="s">
        <v>1093</v>
      </c>
      <c r="B127" s="1260" t="s">
        <v>661</v>
      </c>
      <c r="C127" s="1261" t="s">
        <v>1094</v>
      </c>
      <c r="D127" s="1262" t="s">
        <v>1095</v>
      </c>
      <c r="E127" s="1263" t="s">
        <v>1096</v>
      </c>
      <c r="F127" s="1264"/>
      <c r="G127" s="1264"/>
      <c r="H127" s="1264"/>
      <c r="I127" s="1262" t="s">
        <v>704</v>
      </c>
      <c r="J127" s="1265">
        <v>0</v>
      </c>
      <c r="K127" s="1265">
        <v>0</v>
      </c>
      <c r="L127" s="1265">
        <v>0</v>
      </c>
      <c r="M127" s="1265">
        <v>0</v>
      </c>
      <c r="N127" s="1265">
        <v>1</v>
      </c>
      <c r="O127" s="1265">
        <v>1</v>
      </c>
      <c r="P127" s="1265">
        <v>1</v>
      </c>
      <c r="Q127" s="1265">
        <v>0</v>
      </c>
      <c r="R127" s="1266">
        <v>0</v>
      </c>
      <c r="S127" s="1265">
        <f t="shared" si="6"/>
        <v>0</v>
      </c>
      <c r="T127" s="1265">
        <f t="shared" si="7"/>
        <v>0</v>
      </c>
      <c r="U127" s="1262" t="s">
        <v>704</v>
      </c>
      <c r="V127" s="1264"/>
      <c r="W127" s="1264"/>
      <c r="X127" s="1267"/>
      <c r="Y127" s="1264" t="s">
        <v>705</v>
      </c>
    </row>
    <row r="128" spans="1:25" s="384" customFormat="1" ht="15" customHeight="1" x14ac:dyDescent="0.25">
      <c r="A128" s="1259" t="s">
        <v>1097</v>
      </c>
      <c r="B128" s="1260" t="s">
        <v>661</v>
      </c>
      <c r="C128" s="1261" t="s">
        <v>1094</v>
      </c>
      <c r="D128" s="1262" t="s">
        <v>1098</v>
      </c>
      <c r="E128" s="1263" t="s">
        <v>995</v>
      </c>
      <c r="F128" s="1264"/>
      <c r="G128" s="1264"/>
      <c r="H128" s="1264"/>
      <c r="I128" s="1262" t="s">
        <v>60</v>
      </c>
      <c r="J128" s="1265">
        <v>0</v>
      </c>
      <c r="K128" s="1265">
        <v>0</v>
      </c>
      <c r="L128" s="1265">
        <v>0</v>
      </c>
      <c r="M128" s="1265">
        <v>0</v>
      </c>
      <c r="N128" s="1265">
        <v>1</v>
      </c>
      <c r="O128" s="1265">
        <v>1</v>
      </c>
      <c r="P128" s="1265">
        <v>1</v>
      </c>
      <c r="Q128" s="1265">
        <v>0</v>
      </c>
      <c r="R128" s="1266">
        <v>0</v>
      </c>
      <c r="S128" s="1265">
        <f t="shared" si="6"/>
        <v>1</v>
      </c>
      <c r="T128" s="1265">
        <f t="shared" si="7"/>
        <v>1</v>
      </c>
      <c r="U128" s="1262" t="s">
        <v>60</v>
      </c>
      <c r="V128" s="1264"/>
      <c r="W128" s="1264"/>
      <c r="X128" s="1267"/>
      <c r="Y128" s="1264" t="s">
        <v>705</v>
      </c>
    </row>
    <row r="129" spans="1:25" s="384" customFormat="1" ht="15" customHeight="1" x14ac:dyDescent="0.25">
      <c r="A129" s="1259" t="s">
        <v>1099</v>
      </c>
      <c r="B129" s="1260" t="s">
        <v>661</v>
      </c>
      <c r="C129" s="1261" t="s">
        <v>1094</v>
      </c>
      <c r="D129" s="1262" t="s">
        <v>1100</v>
      </c>
      <c r="E129" s="1263" t="s">
        <v>1101</v>
      </c>
      <c r="F129" s="1264"/>
      <c r="G129" s="1264"/>
      <c r="H129" s="1264"/>
      <c r="I129" s="1262" t="s">
        <v>721</v>
      </c>
      <c r="J129" s="1265">
        <v>0</v>
      </c>
      <c r="K129" s="1265">
        <v>0</v>
      </c>
      <c r="L129" s="1265">
        <v>0</v>
      </c>
      <c r="M129" s="1265">
        <v>0</v>
      </c>
      <c r="N129" s="1265">
        <v>1</v>
      </c>
      <c r="O129" s="1265">
        <v>1</v>
      </c>
      <c r="P129" s="1265">
        <v>1</v>
      </c>
      <c r="Q129" s="1265">
        <v>0</v>
      </c>
      <c r="R129" s="1266">
        <v>0</v>
      </c>
      <c r="S129" s="1265">
        <f t="shared" si="6"/>
        <v>0</v>
      </c>
      <c r="T129" s="1265">
        <f t="shared" si="7"/>
        <v>0</v>
      </c>
      <c r="U129" s="1262" t="s">
        <v>721</v>
      </c>
      <c r="V129" s="1264"/>
      <c r="W129" s="1264"/>
      <c r="X129" s="1267"/>
      <c r="Y129" s="1264" t="s">
        <v>705</v>
      </c>
    </row>
    <row r="130" spans="1:25" s="384" customFormat="1" ht="15" customHeight="1" x14ac:dyDescent="0.25">
      <c r="A130" s="1259" t="s">
        <v>1102</v>
      </c>
      <c r="B130" s="1260" t="s">
        <v>1103</v>
      </c>
      <c r="C130" s="1261" t="s">
        <v>1104</v>
      </c>
      <c r="D130" s="1262" t="s">
        <v>1105</v>
      </c>
      <c r="E130" s="1263" t="s">
        <v>1106</v>
      </c>
      <c r="F130" s="1264"/>
      <c r="G130" s="1264"/>
      <c r="H130" s="1264"/>
      <c r="I130" s="1262" t="s">
        <v>53</v>
      </c>
      <c r="J130" s="1265">
        <v>0</v>
      </c>
      <c r="K130" s="1265">
        <v>0</v>
      </c>
      <c r="L130" s="1265">
        <v>0</v>
      </c>
      <c r="M130" s="1265">
        <v>0</v>
      </c>
      <c r="N130" s="1265">
        <v>1</v>
      </c>
      <c r="O130" s="1265">
        <v>1</v>
      </c>
      <c r="P130" s="1265">
        <v>1</v>
      </c>
      <c r="Q130" s="1265">
        <v>0</v>
      </c>
      <c r="R130" s="1266">
        <v>0</v>
      </c>
      <c r="S130" s="1265">
        <f t="shared" si="6"/>
        <v>0</v>
      </c>
      <c r="T130" s="1265">
        <f t="shared" si="7"/>
        <v>0</v>
      </c>
      <c r="U130" s="1262" t="s">
        <v>53</v>
      </c>
      <c r="V130" s="1264"/>
      <c r="W130" s="1264"/>
      <c r="X130" s="1267"/>
      <c r="Y130" s="1264" t="s">
        <v>705</v>
      </c>
    </row>
    <row r="131" spans="1:25" s="384" customFormat="1" ht="15" customHeight="1" x14ac:dyDescent="0.25">
      <c r="A131" s="1259" t="s">
        <v>1107</v>
      </c>
      <c r="B131" s="1260" t="s">
        <v>1103</v>
      </c>
      <c r="C131" s="1261" t="s">
        <v>1104</v>
      </c>
      <c r="D131" s="1262" t="s">
        <v>1108</v>
      </c>
      <c r="E131" s="1263" t="s">
        <v>1109</v>
      </c>
      <c r="F131" s="1264"/>
      <c r="G131" s="1264"/>
      <c r="H131" s="1264"/>
      <c r="I131" s="1262" t="s">
        <v>731</v>
      </c>
      <c r="J131" s="1265">
        <v>0</v>
      </c>
      <c r="K131" s="1265">
        <v>0</v>
      </c>
      <c r="L131" s="1265">
        <v>0</v>
      </c>
      <c r="M131" s="1265">
        <v>0</v>
      </c>
      <c r="N131" s="1265">
        <v>1</v>
      </c>
      <c r="O131" s="1265">
        <v>1</v>
      </c>
      <c r="P131" s="1265">
        <v>1</v>
      </c>
      <c r="Q131" s="1265">
        <v>0</v>
      </c>
      <c r="R131" s="1266">
        <v>0</v>
      </c>
      <c r="S131" s="1265">
        <f t="shared" si="6"/>
        <v>0</v>
      </c>
      <c r="T131" s="1265">
        <f t="shared" si="7"/>
        <v>0</v>
      </c>
      <c r="U131" s="1262" t="s">
        <v>731</v>
      </c>
      <c r="V131" s="1264"/>
      <c r="W131" s="1264"/>
      <c r="X131" s="1267"/>
      <c r="Y131" s="1264" t="s">
        <v>705</v>
      </c>
    </row>
    <row r="132" spans="1:25" s="384" customFormat="1" ht="15" customHeight="1" x14ac:dyDescent="0.25">
      <c r="A132" s="1259" t="s">
        <v>1110</v>
      </c>
      <c r="B132" s="1260" t="s">
        <v>1103</v>
      </c>
      <c r="C132" s="1261" t="s">
        <v>1104</v>
      </c>
      <c r="D132" s="1262" t="s">
        <v>1111</v>
      </c>
      <c r="E132" s="1263" t="s">
        <v>1112</v>
      </c>
      <c r="F132" s="1264"/>
      <c r="G132" s="1264"/>
      <c r="H132" s="1264"/>
      <c r="I132" s="1262" t="s">
        <v>53</v>
      </c>
      <c r="J132" s="1265">
        <v>0</v>
      </c>
      <c r="K132" s="1265">
        <v>0</v>
      </c>
      <c r="L132" s="1265">
        <v>0</v>
      </c>
      <c r="M132" s="1265">
        <v>0</v>
      </c>
      <c r="N132" s="1265">
        <v>1</v>
      </c>
      <c r="O132" s="1265">
        <v>1</v>
      </c>
      <c r="P132" s="1265">
        <v>1</v>
      </c>
      <c r="Q132" s="1265">
        <v>0</v>
      </c>
      <c r="R132" s="1266">
        <v>0</v>
      </c>
      <c r="S132" s="1265">
        <f t="shared" si="6"/>
        <v>0</v>
      </c>
      <c r="T132" s="1265">
        <f t="shared" si="7"/>
        <v>0</v>
      </c>
      <c r="U132" s="1262" t="s">
        <v>53</v>
      </c>
      <c r="V132" s="1264"/>
      <c r="W132" s="1264"/>
      <c r="X132" s="1267"/>
      <c r="Y132" s="1264" t="s">
        <v>705</v>
      </c>
    </row>
    <row r="133" spans="1:25" s="384" customFormat="1" ht="15" customHeight="1" x14ac:dyDescent="0.25">
      <c r="A133" s="1259" t="s">
        <v>1113</v>
      </c>
      <c r="B133" s="1260" t="s">
        <v>1103</v>
      </c>
      <c r="C133" s="1261" t="s">
        <v>1114</v>
      </c>
      <c r="D133" s="1262" t="s">
        <v>1115</v>
      </c>
      <c r="E133" s="1263" t="s">
        <v>1116</v>
      </c>
      <c r="F133" s="1264"/>
      <c r="G133" s="1264"/>
      <c r="H133" s="1264"/>
      <c r="I133" s="1262" t="s">
        <v>704</v>
      </c>
      <c r="J133" s="1265">
        <v>0</v>
      </c>
      <c r="K133" s="1265">
        <v>0</v>
      </c>
      <c r="L133" s="1265">
        <v>0</v>
      </c>
      <c r="M133" s="1265">
        <v>0</v>
      </c>
      <c r="N133" s="1265">
        <v>1</v>
      </c>
      <c r="O133" s="1265">
        <v>1</v>
      </c>
      <c r="P133" s="1265">
        <v>1</v>
      </c>
      <c r="Q133" s="1265">
        <v>0</v>
      </c>
      <c r="R133" s="1266">
        <v>0</v>
      </c>
      <c r="S133" s="1265">
        <f t="shared" si="6"/>
        <v>0</v>
      </c>
      <c r="T133" s="1265">
        <f t="shared" si="7"/>
        <v>0</v>
      </c>
      <c r="U133" s="1262" t="s">
        <v>704</v>
      </c>
      <c r="V133" s="1264"/>
      <c r="W133" s="1264"/>
      <c r="X133" s="1267"/>
      <c r="Y133" s="1264" t="s">
        <v>705</v>
      </c>
    </row>
    <row r="134" spans="1:25" s="384" customFormat="1" ht="15" customHeight="1" x14ac:dyDescent="0.25">
      <c r="A134" s="1259" t="s">
        <v>1117</v>
      </c>
      <c r="B134" s="1260" t="s">
        <v>1103</v>
      </c>
      <c r="C134" s="1261" t="s">
        <v>1118</v>
      </c>
      <c r="D134" s="1262" t="s">
        <v>1119</v>
      </c>
      <c r="E134" s="1263" t="s">
        <v>1120</v>
      </c>
      <c r="F134" s="1264"/>
      <c r="G134" s="1264"/>
      <c r="H134" s="1264"/>
      <c r="I134" s="1262" t="s">
        <v>60</v>
      </c>
      <c r="J134" s="1265">
        <v>0</v>
      </c>
      <c r="K134" s="1265">
        <v>0</v>
      </c>
      <c r="L134" s="1265">
        <v>0</v>
      </c>
      <c r="M134" s="1265">
        <v>0</v>
      </c>
      <c r="N134" s="1265">
        <v>1</v>
      </c>
      <c r="O134" s="1265">
        <v>1</v>
      </c>
      <c r="P134" s="1265">
        <v>1</v>
      </c>
      <c r="Q134" s="1265">
        <v>0</v>
      </c>
      <c r="R134" s="1266">
        <v>0</v>
      </c>
      <c r="S134" s="1265">
        <f t="shared" si="6"/>
        <v>1</v>
      </c>
      <c r="T134" s="1265">
        <f t="shared" si="7"/>
        <v>1</v>
      </c>
      <c r="U134" s="1262" t="s">
        <v>60</v>
      </c>
      <c r="V134" s="1264"/>
      <c r="W134" s="1264"/>
      <c r="X134" s="1267"/>
      <c r="Y134" s="1264" t="s">
        <v>705</v>
      </c>
    </row>
    <row r="135" spans="1:25" s="384" customFormat="1" ht="15" customHeight="1" x14ac:dyDescent="0.25">
      <c r="A135" s="1259" t="s">
        <v>1121</v>
      </c>
      <c r="B135" s="1260" t="s">
        <v>1103</v>
      </c>
      <c r="C135" s="1261" t="s">
        <v>1122</v>
      </c>
      <c r="D135" s="1262" t="s">
        <v>1123</v>
      </c>
      <c r="E135" s="1263" t="s">
        <v>1124</v>
      </c>
      <c r="F135" s="1264"/>
      <c r="G135" s="1264"/>
      <c r="H135" s="1264"/>
      <c r="I135" s="1262" t="s">
        <v>731</v>
      </c>
      <c r="J135" s="1265">
        <v>0</v>
      </c>
      <c r="K135" s="1265">
        <v>0</v>
      </c>
      <c r="L135" s="1265">
        <v>0</v>
      </c>
      <c r="M135" s="1265">
        <v>0</v>
      </c>
      <c r="N135" s="1265">
        <v>1</v>
      </c>
      <c r="O135" s="1265">
        <v>1</v>
      </c>
      <c r="P135" s="1265">
        <v>1</v>
      </c>
      <c r="Q135" s="1265">
        <v>0</v>
      </c>
      <c r="R135" s="1266">
        <v>0</v>
      </c>
      <c r="S135" s="1265">
        <f t="shared" si="6"/>
        <v>0</v>
      </c>
      <c r="T135" s="1265">
        <f t="shared" si="7"/>
        <v>0</v>
      </c>
      <c r="U135" s="1262" t="s">
        <v>731</v>
      </c>
      <c r="V135" s="1264"/>
      <c r="W135" s="1264"/>
      <c r="X135" s="1267"/>
      <c r="Y135" s="1264" t="s">
        <v>705</v>
      </c>
    </row>
    <row r="136" spans="1:25" s="384" customFormat="1" ht="15" customHeight="1" x14ac:dyDescent="0.25">
      <c r="A136" s="1259" t="s">
        <v>1125</v>
      </c>
      <c r="B136" s="1260" t="s">
        <v>1103</v>
      </c>
      <c r="C136" s="1261" t="s">
        <v>1122</v>
      </c>
      <c r="D136" s="1262" t="s">
        <v>1126</v>
      </c>
      <c r="E136" s="1263" t="s">
        <v>1127</v>
      </c>
      <c r="F136" s="1264"/>
      <c r="G136" s="1264"/>
      <c r="H136" s="1264"/>
      <c r="I136" s="1262" t="s">
        <v>53</v>
      </c>
      <c r="J136" s="1265">
        <v>0</v>
      </c>
      <c r="K136" s="1265">
        <v>0</v>
      </c>
      <c r="L136" s="1265">
        <v>0</v>
      </c>
      <c r="M136" s="1265">
        <v>0</v>
      </c>
      <c r="N136" s="1265">
        <v>1</v>
      </c>
      <c r="O136" s="1265">
        <v>1</v>
      </c>
      <c r="P136" s="1265">
        <v>1</v>
      </c>
      <c r="Q136" s="1265">
        <v>0</v>
      </c>
      <c r="R136" s="1266">
        <v>0</v>
      </c>
      <c r="S136" s="1265">
        <f t="shared" si="6"/>
        <v>0</v>
      </c>
      <c r="T136" s="1265">
        <f t="shared" si="7"/>
        <v>0</v>
      </c>
      <c r="U136" s="1262" t="s">
        <v>53</v>
      </c>
      <c r="V136" s="1264"/>
      <c r="W136" s="1264"/>
      <c r="X136" s="1267"/>
      <c r="Y136" s="1264" t="s">
        <v>705</v>
      </c>
    </row>
    <row r="137" spans="1:25" s="384" customFormat="1" ht="15" customHeight="1" x14ac:dyDescent="0.25">
      <c r="A137" s="1259" t="s">
        <v>1128</v>
      </c>
      <c r="B137" s="1260" t="s">
        <v>666</v>
      </c>
      <c r="C137" s="1261" t="s">
        <v>1129</v>
      </c>
      <c r="D137" s="1262" t="s">
        <v>1130</v>
      </c>
      <c r="E137" s="1263" t="s">
        <v>1131</v>
      </c>
      <c r="F137" s="1264"/>
      <c r="G137" s="1264"/>
      <c r="H137" s="1264"/>
      <c r="I137" s="1262" t="s">
        <v>53</v>
      </c>
      <c r="J137" s="1265">
        <v>0</v>
      </c>
      <c r="K137" s="1265">
        <v>0</v>
      </c>
      <c r="L137" s="1265">
        <v>0</v>
      </c>
      <c r="M137" s="1265">
        <v>0</v>
      </c>
      <c r="N137" s="1265">
        <v>1</v>
      </c>
      <c r="O137" s="1265">
        <v>1</v>
      </c>
      <c r="P137" s="1265">
        <v>1</v>
      </c>
      <c r="Q137" s="1265">
        <v>0</v>
      </c>
      <c r="R137" s="1266">
        <v>0</v>
      </c>
      <c r="S137" s="1265">
        <f t="shared" ref="S137:S145" si="8">IF(I137="","",ROUND(IF(OR(I137="m²",I137="m2"),J137*IF(K137=0,1,K137)*IF(N137=0,1,N137)*IF(O137=0,1,O137)*P137-Q137,IF(OR(I137="m³",I137="m3"),J137*K137*L137*IF(N137=0,1,N137)*IF(O137=0,1,O137)*P137-Q137,IF(OR(I137="ml",I137="ML"),J137*IF(N137=0,1,N137)*IF(O137=0,1,O137)*P137-Q137,IF(OR(I137="und",I137="UND"),IF(N137=0,1,N137)*IF(O137=0,1,O137)*P137-Q137,IF(I137="kg",J137*IF(N137=0,1,N137)*IF(O137=0,1,O137)*P137-Q137,0))))),3))</f>
        <v>0</v>
      </c>
      <c r="T137" s="1265">
        <f t="shared" ref="T137:T145" si="9">IF(S137="","",ROUND(S137*(1+R137),3))</f>
        <v>0</v>
      </c>
      <c r="U137" s="1262" t="s">
        <v>53</v>
      </c>
      <c r="V137" s="1264"/>
      <c r="W137" s="1264"/>
      <c r="X137" s="1267"/>
      <c r="Y137" s="1264" t="s">
        <v>705</v>
      </c>
    </row>
    <row r="138" spans="1:25" s="384" customFormat="1" ht="15" customHeight="1" x14ac:dyDescent="0.25">
      <c r="A138" s="1259" t="s">
        <v>1132</v>
      </c>
      <c r="B138" s="1260" t="s">
        <v>666</v>
      </c>
      <c r="C138" s="1261" t="s">
        <v>1129</v>
      </c>
      <c r="D138" s="1262" t="s">
        <v>1133</v>
      </c>
      <c r="E138" s="1263" t="s">
        <v>1134</v>
      </c>
      <c r="F138" s="1264"/>
      <c r="G138" s="1264"/>
      <c r="H138" s="1264"/>
      <c r="I138" s="1262" t="s">
        <v>788</v>
      </c>
      <c r="J138" s="1265">
        <v>0</v>
      </c>
      <c r="K138" s="1265">
        <v>0</v>
      </c>
      <c r="L138" s="1265">
        <v>0</v>
      </c>
      <c r="M138" s="1265">
        <v>0</v>
      </c>
      <c r="N138" s="1265">
        <v>1</v>
      </c>
      <c r="O138" s="1265">
        <v>1</v>
      </c>
      <c r="P138" s="1265">
        <v>1</v>
      </c>
      <c r="Q138" s="1265">
        <v>0</v>
      </c>
      <c r="R138" s="1266">
        <v>0</v>
      </c>
      <c r="S138" s="1265">
        <f t="shared" si="8"/>
        <v>0</v>
      </c>
      <c r="T138" s="1265">
        <f t="shared" si="9"/>
        <v>0</v>
      </c>
      <c r="U138" s="1262" t="s">
        <v>788</v>
      </c>
      <c r="V138" s="1264"/>
      <c r="W138" s="1264"/>
      <c r="X138" s="1267"/>
      <c r="Y138" s="1264" t="s">
        <v>705</v>
      </c>
    </row>
    <row r="139" spans="1:25" s="384" customFormat="1" ht="15" customHeight="1" x14ac:dyDescent="0.25">
      <c r="A139" s="1259" t="s">
        <v>1135</v>
      </c>
      <c r="B139" s="1260" t="s">
        <v>666</v>
      </c>
      <c r="C139" s="1261" t="s">
        <v>1129</v>
      </c>
      <c r="D139" s="1262" t="s">
        <v>1136</v>
      </c>
      <c r="E139" s="1263" t="s">
        <v>1137</v>
      </c>
      <c r="F139" s="1264"/>
      <c r="G139" s="1264"/>
      <c r="H139" s="1264"/>
      <c r="I139" s="1262" t="s">
        <v>788</v>
      </c>
      <c r="J139" s="1265">
        <v>0</v>
      </c>
      <c r="K139" s="1265">
        <v>0</v>
      </c>
      <c r="L139" s="1265">
        <v>0</v>
      </c>
      <c r="M139" s="1265">
        <v>0</v>
      </c>
      <c r="N139" s="1265">
        <v>1</v>
      </c>
      <c r="O139" s="1265">
        <v>1</v>
      </c>
      <c r="P139" s="1265">
        <v>1</v>
      </c>
      <c r="Q139" s="1265">
        <v>0</v>
      </c>
      <c r="R139" s="1266">
        <v>0</v>
      </c>
      <c r="S139" s="1265">
        <f t="shared" si="8"/>
        <v>0</v>
      </c>
      <c r="T139" s="1265">
        <f t="shared" si="9"/>
        <v>0</v>
      </c>
      <c r="U139" s="1262" t="s">
        <v>788</v>
      </c>
      <c r="V139" s="1264"/>
      <c r="W139" s="1264"/>
      <c r="X139" s="1267"/>
      <c r="Y139" s="1264" t="s">
        <v>705</v>
      </c>
    </row>
    <row r="140" spans="1:25" s="384" customFormat="1" ht="15" customHeight="1" x14ac:dyDescent="0.25">
      <c r="A140" s="1259" t="s">
        <v>1138</v>
      </c>
      <c r="B140" s="1260" t="s">
        <v>666</v>
      </c>
      <c r="C140" s="1261" t="s">
        <v>1139</v>
      </c>
      <c r="D140" s="1262" t="s">
        <v>1140</v>
      </c>
      <c r="E140" s="1263" t="s">
        <v>1141</v>
      </c>
      <c r="F140" s="1264"/>
      <c r="G140" s="1264"/>
      <c r="H140" s="1264"/>
      <c r="I140" s="1262" t="s">
        <v>60</v>
      </c>
      <c r="J140" s="1265">
        <v>0</v>
      </c>
      <c r="K140" s="1265">
        <v>0</v>
      </c>
      <c r="L140" s="1265">
        <v>0</v>
      </c>
      <c r="M140" s="1265">
        <v>0</v>
      </c>
      <c r="N140" s="1265">
        <v>1</v>
      </c>
      <c r="O140" s="1265">
        <v>1</v>
      </c>
      <c r="P140" s="1265">
        <v>1</v>
      </c>
      <c r="Q140" s="1265">
        <v>0</v>
      </c>
      <c r="R140" s="1266">
        <v>0</v>
      </c>
      <c r="S140" s="1265">
        <f t="shared" si="8"/>
        <v>1</v>
      </c>
      <c r="T140" s="1265">
        <f t="shared" si="9"/>
        <v>1</v>
      </c>
      <c r="U140" s="1262" t="s">
        <v>60</v>
      </c>
      <c r="V140" s="1264"/>
      <c r="W140" s="1264"/>
      <c r="X140" s="1267"/>
      <c r="Y140" s="1264" t="s">
        <v>705</v>
      </c>
    </row>
    <row r="141" spans="1:25" s="384" customFormat="1" ht="15" customHeight="1" x14ac:dyDescent="0.25">
      <c r="A141" s="1259" t="s">
        <v>1142</v>
      </c>
      <c r="B141" s="1260" t="s">
        <v>654</v>
      </c>
      <c r="C141" s="1261" t="s">
        <v>1143</v>
      </c>
      <c r="D141" s="1262" t="s">
        <v>1144</v>
      </c>
      <c r="E141" s="1263" t="s">
        <v>1145</v>
      </c>
      <c r="F141" s="1264"/>
      <c r="G141" s="1264"/>
      <c r="H141" s="1264"/>
      <c r="I141" s="1262" t="s">
        <v>53</v>
      </c>
      <c r="J141" s="1265">
        <v>0</v>
      </c>
      <c r="K141" s="1265">
        <v>0</v>
      </c>
      <c r="L141" s="1265">
        <v>0</v>
      </c>
      <c r="M141" s="1265">
        <v>0</v>
      </c>
      <c r="N141" s="1265">
        <v>1</v>
      </c>
      <c r="O141" s="1265">
        <v>1</v>
      </c>
      <c r="P141" s="1265">
        <v>1</v>
      </c>
      <c r="Q141" s="1265">
        <v>0</v>
      </c>
      <c r="R141" s="1266">
        <v>0</v>
      </c>
      <c r="S141" s="1265">
        <f t="shared" si="8"/>
        <v>0</v>
      </c>
      <c r="T141" s="1265">
        <f t="shared" si="9"/>
        <v>0</v>
      </c>
      <c r="U141" s="1262" t="s">
        <v>53</v>
      </c>
      <c r="V141" s="1264"/>
      <c r="W141" s="1264"/>
      <c r="X141" s="1267"/>
      <c r="Y141" s="1264" t="s">
        <v>705</v>
      </c>
    </row>
    <row r="142" spans="1:25" s="384" customFormat="1" ht="15" customHeight="1" x14ac:dyDescent="0.25">
      <c r="A142" s="1259" t="s">
        <v>1146</v>
      </c>
      <c r="B142" s="1260" t="s">
        <v>654</v>
      </c>
      <c r="C142" s="1261" t="s">
        <v>1143</v>
      </c>
      <c r="D142" s="1262" t="s">
        <v>1147</v>
      </c>
      <c r="E142" s="1263" t="s">
        <v>1148</v>
      </c>
      <c r="F142" s="1264"/>
      <c r="G142" s="1264"/>
      <c r="H142" s="1264"/>
      <c r="I142" s="1262" t="s">
        <v>53</v>
      </c>
      <c r="J142" s="1265">
        <v>0</v>
      </c>
      <c r="K142" s="1265">
        <v>0</v>
      </c>
      <c r="L142" s="1265">
        <v>0</v>
      </c>
      <c r="M142" s="1265">
        <v>0</v>
      </c>
      <c r="N142" s="1265">
        <v>1</v>
      </c>
      <c r="O142" s="1265">
        <v>1</v>
      </c>
      <c r="P142" s="1265">
        <v>1</v>
      </c>
      <c r="Q142" s="1265">
        <v>0</v>
      </c>
      <c r="R142" s="1266">
        <v>0</v>
      </c>
      <c r="S142" s="1265">
        <f t="shared" si="8"/>
        <v>0</v>
      </c>
      <c r="T142" s="1265">
        <f t="shared" si="9"/>
        <v>0</v>
      </c>
      <c r="U142" s="1262" t="s">
        <v>53</v>
      </c>
      <c r="V142" s="1264"/>
      <c r="W142" s="1264"/>
      <c r="X142" s="1267"/>
      <c r="Y142" s="1264" t="s">
        <v>705</v>
      </c>
    </row>
    <row r="143" spans="1:25" s="384" customFormat="1" ht="15" customHeight="1" x14ac:dyDescent="0.25">
      <c r="A143" s="1259" t="s">
        <v>1149</v>
      </c>
      <c r="B143" s="1260" t="s">
        <v>654</v>
      </c>
      <c r="C143" s="1261" t="s">
        <v>1020</v>
      </c>
      <c r="D143" s="1262" t="s">
        <v>1150</v>
      </c>
      <c r="E143" s="1263" t="s">
        <v>1151</v>
      </c>
      <c r="F143" s="1264"/>
      <c r="G143" s="1264"/>
      <c r="H143" s="1264"/>
      <c r="I143" s="1262" t="s">
        <v>721</v>
      </c>
      <c r="J143" s="1265">
        <v>0</v>
      </c>
      <c r="K143" s="1265">
        <v>0</v>
      </c>
      <c r="L143" s="1265">
        <v>0</v>
      </c>
      <c r="M143" s="1265">
        <v>0</v>
      </c>
      <c r="N143" s="1265">
        <v>1</v>
      </c>
      <c r="O143" s="1265">
        <v>1</v>
      </c>
      <c r="P143" s="1265">
        <v>1</v>
      </c>
      <c r="Q143" s="1265">
        <v>0</v>
      </c>
      <c r="R143" s="1266">
        <v>0</v>
      </c>
      <c r="S143" s="1265">
        <f t="shared" si="8"/>
        <v>0</v>
      </c>
      <c r="T143" s="1265">
        <f t="shared" si="9"/>
        <v>0</v>
      </c>
      <c r="U143" s="1262" t="s">
        <v>721</v>
      </c>
      <c r="V143" s="1264"/>
      <c r="W143" s="1264"/>
      <c r="X143" s="1267"/>
      <c r="Y143" s="1264" t="s">
        <v>705</v>
      </c>
    </row>
    <row r="144" spans="1:25" s="384" customFormat="1" ht="15" customHeight="1" x14ac:dyDescent="0.25">
      <c r="A144" s="1259" t="s">
        <v>1152</v>
      </c>
      <c r="B144" s="1260" t="s">
        <v>654</v>
      </c>
      <c r="C144" s="1261" t="s">
        <v>1153</v>
      </c>
      <c r="D144" s="1262" t="s">
        <v>1150</v>
      </c>
      <c r="E144" s="1263" t="s">
        <v>1154</v>
      </c>
      <c r="F144" s="1264"/>
      <c r="G144" s="1264"/>
      <c r="H144" s="1264"/>
      <c r="I144" s="1262" t="s">
        <v>721</v>
      </c>
      <c r="J144" s="1265">
        <v>0</v>
      </c>
      <c r="K144" s="1265">
        <v>0</v>
      </c>
      <c r="L144" s="1265">
        <v>0</v>
      </c>
      <c r="M144" s="1265">
        <v>0</v>
      </c>
      <c r="N144" s="1265">
        <v>1</v>
      </c>
      <c r="O144" s="1265">
        <v>1</v>
      </c>
      <c r="P144" s="1265">
        <v>1</v>
      </c>
      <c r="Q144" s="1265">
        <v>0</v>
      </c>
      <c r="R144" s="1266">
        <v>0</v>
      </c>
      <c r="S144" s="1265">
        <f t="shared" si="8"/>
        <v>0</v>
      </c>
      <c r="T144" s="1265">
        <f t="shared" si="9"/>
        <v>0</v>
      </c>
      <c r="U144" s="1262" t="s">
        <v>721</v>
      </c>
      <c r="V144" s="1264"/>
      <c r="W144" s="1264"/>
      <c r="X144" s="1267"/>
      <c r="Y144" s="1264" t="s">
        <v>705</v>
      </c>
    </row>
    <row r="145" spans="1:25" s="384" customFormat="1" ht="15" customHeight="1" x14ac:dyDescent="0.25">
      <c r="A145" s="1259" t="s">
        <v>1155</v>
      </c>
      <c r="B145" s="1260" t="s">
        <v>654</v>
      </c>
      <c r="C145" s="1261" t="s">
        <v>1156</v>
      </c>
      <c r="D145" s="1262" t="s">
        <v>1157</v>
      </c>
      <c r="E145" s="1263" t="s">
        <v>1158</v>
      </c>
      <c r="F145" s="1264"/>
      <c r="G145" s="1264"/>
      <c r="H145" s="1264"/>
      <c r="I145" s="1262" t="s">
        <v>721</v>
      </c>
      <c r="J145" s="1265">
        <v>0</v>
      </c>
      <c r="K145" s="1265">
        <v>0</v>
      </c>
      <c r="L145" s="1265">
        <v>0</v>
      </c>
      <c r="M145" s="1265">
        <v>0</v>
      </c>
      <c r="N145" s="1265">
        <v>1</v>
      </c>
      <c r="O145" s="1265">
        <v>1</v>
      </c>
      <c r="P145" s="1265">
        <v>1</v>
      </c>
      <c r="Q145" s="1265">
        <v>0</v>
      </c>
      <c r="R145" s="1266">
        <v>0</v>
      </c>
      <c r="S145" s="1265">
        <f t="shared" si="8"/>
        <v>0</v>
      </c>
      <c r="T145" s="1265">
        <f t="shared" si="9"/>
        <v>0</v>
      </c>
      <c r="U145" s="1262" t="s">
        <v>721</v>
      </c>
      <c r="V145" s="1264"/>
      <c r="W145" s="1264"/>
      <c r="X145" s="1267"/>
      <c r="Y145" s="1264" t="s">
        <v>705</v>
      </c>
    </row>
  </sheetData>
  <mergeCells count="12">
    <mergeCell ref="A1:C7"/>
    <mergeCell ref="K1:Y7"/>
    <mergeCell ref="I6:J6"/>
    <mergeCell ref="I7:J7"/>
    <mergeCell ref="D1:J1"/>
    <mergeCell ref="D4:G4"/>
    <mergeCell ref="D5:G5"/>
    <mergeCell ref="D3:G3"/>
    <mergeCell ref="D6:G7"/>
    <mergeCell ref="H3:J3"/>
    <mergeCell ref="I4:J4"/>
    <mergeCell ref="I5:J5"/>
  </mergeCells>
  <pageMargins left="0.75" right="0.75" top="1" bottom="1" header="0.5" footer="0.5"/>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565C0"/>
  </sheetPr>
  <dimension ref="A1:N49"/>
  <sheetViews>
    <sheetView zoomScale="79" zoomScaleNormal="79" workbookViewId="0">
      <selection activeCell="G29" sqref="G29"/>
    </sheetView>
  </sheetViews>
  <sheetFormatPr baseColWidth="10" defaultColWidth="8.88671875" defaultRowHeight="14.4" x14ac:dyDescent="0.3"/>
  <cols>
    <col min="1" max="1" width="40.77734375" style="217" customWidth="1"/>
    <col min="2" max="2" width="15.77734375" style="217" customWidth="1"/>
    <col min="3" max="4" width="15.77734375" customWidth="1"/>
    <col min="10" max="12" width="15.77734375" customWidth="1"/>
  </cols>
  <sheetData>
    <row r="1" spans="1:14" s="217" customFormat="1" ht="40.049999999999997" customHeight="1" x14ac:dyDescent="0.3">
      <c r="A1" s="383"/>
      <c r="B1" s="485" t="s">
        <v>6</v>
      </c>
      <c r="C1" s="485"/>
      <c r="D1" s="485"/>
      <c r="E1" s="485"/>
      <c r="F1" s="485"/>
      <c r="G1" s="485"/>
      <c r="H1" s="485"/>
      <c r="I1" s="485"/>
      <c r="J1" s="485"/>
      <c r="K1" s="485"/>
      <c r="L1" s="485"/>
      <c r="M1" s="362"/>
      <c r="N1" s="362"/>
    </row>
    <row r="2" spans="1:14" s="217" customFormat="1" ht="4.95" customHeight="1" x14ac:dyDescent="0.3">
      <c r="A2" s="397"/>
      <c r="B2" s="486"/>
      <c r="C2" s="487"/>
      <c r="D2" s="487"/>
      <c r="E2" s="487"/>
      <c r="F2" s="487"/>
      <c r="G2" s="487"/>
      <c r="H2" s="487"/>
      <c r="I2" s="487"/>
      <c r="J2" s="487"/>
      <c r="K2" s="487"/>
      <c r="L2" s="488"/>
      <c r="M2" s="362"/>
      <c r="N2" s="362"/>
    </row>
    <row r="3" spans="1:14" s="217" customFormat="1" x14ac:dyDescent="0.3">
      <c r="A3" s="491"/>
      <c r="B3" s="492"/>
      <c r="C3" s="492"/>
      <c r="D3" s="492"/>
      <c r="E3" s="492"/>
      <c r="F3" s="492"/>
      <c r="G3" s="492"/>
      <c r="H3" s="492"/>
      <c r="I3" s="492"/>
      <c r="J3" s="478" t="s">
        <v>1</v>
      </c>
      <c r="K3" s="479"/>
      <c r="L3" s="479"/>
    </row>
    <row r="4" spans="1:14" s="217" customFormat="1" ht="21" x14ac:dyDescent="0.3">
      <c r="A4" s="383"/>
      <c r="B4" s="489" t="s">
        <v>6</v>
      </c>
      <c r="C4" s="489"/>
      <c r="D4" s="489"/>
      <c r="E4" s="489"/>
      <c r="F4" s="489"/>
      <c r="G4" s="489"/>
      <c r="H4" s="489"/>
      <c r="I4" s="489"/>
      <c r="J4" s="382" t="s">
        <v>2</v>
      </c>
      <c r="K4" s="508" t="s">
        <v>1522</v>
      </c>
      <c r="L4" s="509"/>
    </row>
    <row r="5" spans="1:14" s="217" customFormat="1" x14ac:dyDescent="0.3">
      <c r="A5" s="383"/>
      <c r="B5" s="490" t="s">
        <v>46</v>
      </c>
      <c r="C5" s="490"/>
      <c r="D5" s="490"/>
      <c r="E5" s="490"/>
      <c r="F5" s="490"/>
      <c r="G5" s="490"/>
      <c r="H5" s="490"/>
      <c r="I5" s="490"/>
      <c r="J5" s="380" t="s">
        <v>9</v>
      </c>
      <c r="K5" s="482">
        <v>1</v>
      </c>
      <c r="L5" s="467"/>
    </row>
    <row r="6" spans="1:14" s="217" customFormat="1" x14ac:dyDescent="0.3">
      <c r="A6" s="493"/>
      <c r="B6" s="493"/>
      <c r="C6" s="493"/>
      <c r="D6" s="493"/>
      <c r="E6" s="493"/>
      <c r="F6" s="493"/>
      <c r="G6" s="493"/>
      <c r="H6" s="493"/>
      <c r="I6" s="493"/>
      <c r="J6" s="380" t="s">
        <v>10</v>
      </c>
      <c r="K6" s="466" t="s">
        <v>11</v>
      </c>
      <c r="L6" s="467"/>
    </row>
    <row r="7" spans="1:14" x14ac:dyDescent="0.3">
      <c r="A7" s="493"/>
      <c r="B7" s="493"/>
      <c r="C7" s="493"/>
      <c r="D7" s="493"/>
      <c r="E7" s="493"/>
      <c r="F7" s="493"/>
      <c r="G7" s="493"/>
      <c r="H7" s="493"/>
      <c r="I7" s="493"/>
      <c r="J7" s="381" t="s">
        <v>12</v>
      </c>
      <c r="K7" s="468" t="s">
        <v>13</v>
      </c>
      <c r="L7" s="469"/>
    </row>
    <row r="8" spans="1:14" ht="15" customHeight="1" x14ac:dyDescent="0.3">
      <c r="A8" s="526" t="s">
        <v>644</v>
      </c>
      <c r="B8" s="527"/>
      <c r="C8" s="527"/>
      <c r="D8" s="527"/>
      <c r="E8" s="527"/>
      <c r="F8" s="527"/>
      <c r="G8" s="527"/>
      <c r="H8" s="527"/>
      <c r="I8" s="527"/>
      <c r="J8" s="527"/>
      <c r="K8" s="527"/>
      <c r="L8" s="527"/>
    </row>
    <row r="9" spans="1:14" ht="15" customHeight="1" x14ac:dyDescent="0.3">
      <c r="A9" s="513" t="s">
        <v>645</v>
      </c>
      <c r="B9" s="514"/>
      <c r="C9" s="514"/>
      <c r="D9" s="514"/>
      <c r="E9" s="514"/>
      <c r="F9" s="514"/>
      <c r="G9" s="514"/>
      <c r="H9" s="514"/>
      <c r="I9" s="514"/>
      <c r="J9" s="514"/>
      <c r="K9" s="514"/>
      <c r="L9" s="514"/>
    </row>
    <row r="10" spans="1:14" ht="15" customHeight="1" x14ac:dyDescent="0.3">
      <c r="A10" s="518" t="s">
        <v>646</v>
      </c>
      <c r="B10" s="519"/>
      <c r="C10" s="520"/>
      <c r="D10" s="530" t="s">
        <v>647</v>
      </c>
      <c r="E10" s="507"/>
      <c r="F10" s="507"/>
      <c r="G10" s="529" t="s">
        <v>648</v>
      </c>
      <c r="H10" s="507"/>
      <c r="I10" s="507"/>
      <c r="J10" s="506" t="s">
        <v>649</v>
      </c>
      <c r="K10" s="507"/>
      <c r="L10" s="507"/>
    </row>
    <row r="11" spans="1:14" ht="15" customHeight="1" x14ac:dyDescent="0.3">
      <c r="A11" s="531">
        <f>COUNTA('Cantidades de Obra'!A9:A153)</f>
        <v>137</v>
      </c>
      <c r="B11" s="519"/>
      <c r="C11" s="520"/>
      <c r="D11" s="524">
        <f>COUNT('Cantidades de Obra'!T9:T153)</f>
        <v>137</v>
      </c>
      <c r="E11" s="507"/>
      <c r="F11" s="507"/>
      <c r="G11" s="528">
        <f>COUNTIF('Cantidades de Obra'!Y9:Y153,"Aprobada")</f>
        <v>0</v>
      </c>
      <c r="H11" s="507"/>
      <c r="I11" s="507"/>
      <c r="J11" s="525">
        <f>COUNTIF('Cantidades de Obra'!Y9:Y153,"Pendiente")</f>
        <v>137</v>
      </c>
      <c r="K11" s="507"/>
      <c r="L11" s="507"/>
    </row>
    <row r="12" spans="1:14" ht="15" customHeight="1" x14ac:dyDescent="0.3">
      <c r="A12" s="519"/>
      <c r="B12" s="519"/>
      <c r="C12" s="520"/>
      <c r="D12" s="507"/>
      <c r="E12" s="507"/>
      <c r="F12" s="507"/>
      <c r="G12" s="507"/>
      <c r="H12" s="507"/>
      <c r="I12" s="507"/>
      <c r="J12" s="507"/>
      <c r="K12" s="507"/>
      <c r="L12" s="507"/>
    </row>
    <row r="13" spans="1:14" ht="15" customHeight="1" x14ac:dyDescent="0.3">
      <c r="A13" s="484" t="s">
        <v>650</v>
      </c>
      <c r="B13" s="484"/>
      <c r="C13" s="484"/>
      <c r="D13" s="484"/>
      <c r="E13" s="484"/>
      <c r="F13" s="484"/>
      <c r="G13" s="484"/>
      <c r="H13" s="484"/>
      <c r="I13" s="484"/>
      <c r="J13" s="484"/>
      <c r="K13" s="484"/>
      <c r="L13" s="484"/>
    </row>
    <row r="14" spans="1:14" ht="15" customHeight="1" x14ac:dyDescent="0.3">
      <c r="A14" s="366" t="s">
        <v>202</v>
      </c>
      <c r="B14" s="366" t="s">
        <v>651</v>
      </c>
      <c r="C14" s="366" t="s">
        <v>652</v>
      </c>
      <c r="D14" s="366" t="s">
        <v>653</v>
      </c>
      <c r="E14" s="367"/>
      <c r="F14" s="367"/>
      <c r="G14" s="367"/>
      <c r="H14" s="367"/>
      <c r="I14" s="367"/>
      <c r="J14" s="367"/>
      <c r="K14" s="367"/>
      <c r="L14" s="367"/>
    </row>
    <row r="15" spans="1:14" ht="15" customHeight="1" x14ac:dyDescent="0.3">
      <c r="A15" s="363" t="s">
        <v>670</v>
      </c>
      <c r="B15" s="369">
        <f>COUNTIF('Cantidades de Obra'!B:B,A15)</f>
        <v>9</v>
      </c>
      <c r="C15" s="370">
        <f>COUNTIFS('Cantidades de Obra'!B:B,A15,'Cantidades de Obra'!T:T,"&gt;0")</f>
        <v>1</v>
      </c>
      <c r="D15" s="368">
        <f t="shared" ref="D15:D34" si="0">B15-C15</f>
        <v>8</v>
      </c>
      <c r="E15" s="364"/>
      <c r="F15" s="364"/>
      <c r="G15" s="364"/>
      <c r="H15" s="364"/>
      <c r="I15" s="364"/>
      <c r="J15" s="364"/>
      <c r="K15" s="364"/>
      <c r="L15" s="365"/>
    </row>
    <row r="16" spans="1:14" ht="15" customHeight="1" x14ac:dyDescent="0.3">
      <c r="A16" s="363" t="s">
        <v>665</v>
      </c>
      <c r="B16" s="369">
        <f>COUNTIF('Cantidades de Obra'!B:B,A16)</f>
        <v>11</v>
      </c>
      <c r="C16" s="370">
        <f>COUNTIFS('Cantidades de Obra'!B:B,A16,'Cantidades de Obra'!T:T,"&gt;0")</f>
        <v>0</v>
      </c>
      <c r="D16" s="368">
        <f t="shared" si="0"/>
        <v>11</v>
      </c>
      <c r="E16" s="364"/>
      <c r="F16" s="364"/>
      <c r="G16" s="364"/>
      <c r="H16" s="364"/>
      <c r="I16" s="364"/>
      <c r="J16" s="364"/>
      <c r="K16" s="364"/>
      <c r="L16" s="365"/>
    </row>
    <row r="17" spans="1:12" ht="15" customHeight="1" x14ac:dyDescent="0.3">
      <c r="A17" s="363" t="s">
        <v>656</v>
      </c>
      <c r="B17" s="369">
        <f>COUNTIF('Cantidades de Obra'!B:B,A17)</f>
        <v>7</v>
      </c>
      <c r="C17" s="370">
        <f>COUNTIFS('Cantidades de Obra'!B:B,A17,'Cantidades de Obra'!T:T,"&gt;0")</f>
        <v>0</v>
      </c>
      <c r="D17" s="368">
        <f t="shared" si="0"/>
        <v>7</v>
      </c>
      <c r="E17" s="364"/>
      <c r="F17" s="364"/>
      <c r="G17" s="364"/>
      <c r="H17" s="364"/>
      <c r="I17" s="364"/>
      <c r="J17" s="364"/>
      <c r="K17" s="364"/>
      <c r="L17" s="365"/>
    </row>
    <row r="18" spans="1:12" ht="15" customHeight="1" x14ac:dyDescent="0.3">
      <c r="A18" s="363" t="s">
        <v>660</v>
      </c>
      <c r="B18" s="369">
        <f>COUNTIF('Cantidades de Obra'!B:B,A18)</f>
        <v>14</v>
      </c>
      <c r="C18" s="370">
        <f>COUNTIFS('Cantidades de Obra'!B:B,A18,'Cantidades de Obra'!T:T,"&gt;0")</f>
        <v>0</v>
      </c>
      <c r="D18" s="368">
        <f t="shared" si="0"/>
        <v>14</v>
      </c>
      <c r="E18" s="364"/>
      <c r="F18" s="364"/>
      <c r="G18" s="364"/>
      <c r="H18" s="364"/>
      <c r="I18" s="364"/>
      <c r="J18" s="364"/>
      <c r="K18" s="364"/>
      <c r="L18" s="365"/>
    </row>
    <row r="19" spans="1:12" ht="15" customHeight="1" x14ac:dyDescent="0.3">
      <c r="A19" s="363" t="s">
        <v>664</v>
      </c>
      <c r="B19" s="369">
        <f>COUNTIF('Cantidades de Obra'!B:B,A19)</f>
        <v>7</v>
      </c>
      <c r="C19" s="370">
        <f>COUNTIFS('Cantidades de Obra'!B:B,A19,'Cantidades de Obra'!T:T,"&gt;0")</f>
        <v>1</v>
      </c>
      <c r="D19" s="368">
        <f t="shared" si="0"/>
        <v>6</v>
      </c>
      <c r="E19" s="364"/>
      <c r="F19" s="364"/>
      <c r="G19" s="364"/>
      <c r="H19" s="364"/>
      <c r="I19" s="364"/>
      <c r="J19" s="364"/>
      <c r="K19" s="364"/>
      <c r="L19" s="365"/>
    </row>
    <row r="20" spans="1:12" ht="15" customHeight="1" x14ac:dyDescent="0.3">
      <c r="A20" s="363" t="s">
        <v>659</v>
      </c>
      <c r="B20" s="369">
        <f>COUNTIF('Cantidades de Obra'!B:B,A20)</f>
        <v>7</v>
      </c>
      <c r="C20" s="370">
        <f>COUNTIFS('Cantidades de Obra'!B:B,A20,'Cantidades de Obra'!T:T,"&gt;0")</f>
        <v>0</v>
      </c>
      <c r="D20" s="368">
        <f t="shared" si="0"/>
        <v>7</v>
      </c>
      <c r="E20" s="364"/>
      <c r="F20" s="364"/>
      <c r="G20" s="364"/>
      <c r="H20" s="364"/>
      <c r="I20" s="364"/>
      <c r="J20" s="364"/>
      <c r="K20" s="364"/>
      <c r="L20" s="365"/>
    </row>
    <row r="21" spans="1:12" ht="15" customHeight="1" x14ac:dyDescent="0.3">
      <c r="A21" s="363" t="s">
        <v>662</v>
      </c>
      <c r="B21" s="369">
        <f>COUNTIF('Cantidades de Obra'!B:B,A21)</f>
        <v>3</v>
      </c>
      <c r="C21" s="370">
        <f>COUNTIFS('Cantidades de Obra'!B:B,A21,'Cantidades de Obra'!T:T,"&gt;0")</f>
        <v>0</v>
      </c>
      <c r="D21" s="368">
        <f t="shared" si="0"/>
        <v>3</v>
      </c>
      <c r="E21" s="364"/>
      <c r="F21" s="364"/>
      <c r="G21" s="364"/>
      <c r="H21" s="364"/>
      <c r="I21" s="364"/>
      <c r="J21" s="364"/>
      <c r="K21" s="364"/>
      <c r="L21" s="365"/>
    </row>
    <row r="22" spans="1:12" ht="15" customHeight="1" x14ac:dyDescent="0.3">
      <c r="A22" s="363" t="s">
        <v>667</v>
      </c>
      <c r="B22" s="369">
        <f>COUNTIF('Cantidades de Obra'!B:B,A22)</f>
        <v>4</v>
      </c>
      <c r="C22" s="370">
        <f>COUNTIFS('Cantidades de Obra'!B:B,A22,'Cantidades de Obra'!T:T,"&gt;0")</f>
        <v>0</v>
      </c>
      <c r="D22" s="368">
        <f t="shared" si="0"/>
        <v>4</v>
      </c>
      <c r="E22" s="364"/>
      <c r="F22" s="364"/>
      <c r="G22" s="364"/>
      <c r="H22" s="364"/>
      <c r="I22" s="364"/>
      <c r="J22" s="364"/>
      <c r="K22" s="364"/>
      <c r="L22" s="365"/>
    </row>
    <row r="23" spans="1:12" ht="15" customHeight="1" x14ac:dyDescent="0.3">
      <c r="A23" s="363" t="s">
        <v>669</v>
      </c>
      <c r="B23" s="369">
        <f>COUNTIF('Cantidades de Obra'!B:B,A23)</f>
        <v>8</v>
      </c>
      <c r="C23" s="370">
        <f>COUNTIFS('Cantidades de Obra'!B:B,A23,'Cantidades de Obra'!T:T,"&gt;0")</f>
        <v>0</v>
      </c>
      <c r="D23" s="368">
        <f t="shared" si="0"/>
        <v>8</v>
      </c>
      <c r="E23" s="364"/>
      <c r="F23" s="364"/>
      <c r="G23" s="364"/>
      <c r="H23" s="364"/>
      <c r="I23" s="364"/>
      <c r="J23" s="364"/>
      <c r="K23" s="364"/>
      <c r="L23" s="365"/>
    </row>
    <row r="24" spans="1:12" ht="15" customHeight="1" x14ac:dyDescent="0.3">
      <c r="A24" s="363" t="s">
        <v>668</v>
      </c>
      <c r="B24" s="369">
        <f>COUNTIF('Cantidades de Obra'!B:B,A24)</f>
        <v>5</v>
      </c>
      <c r="C24" s="370">
        <f>COUNTIFS('Cantidades de Obra'!B:B,A24,'Cantidades de Obra'!T:T,"&gt;0")</f>
        <v>0</v>
      </c>
      <c r="D24" s="368">
        <f t="shared" si="0"/>
        <v>5</v>
      </c>
      <c r="E24" s="364"/>
      <c r="F24" s="364"/>
      <c r="G24" s="364"/>
      <c r="H24" s="364"/>
      <c r="I24" s="364"/>
      <c r="J24" s="364"/>
      <c r="K24" s="364"/>
      <c r="L24" s="365"/>
    </row>
    <row r="25" spans="1:12" ht="15" customHeight="1" x14ac:dyDescent="0.3">
      <c r="A25" s="363" t="s">
        <v>655</v>
      </c>
      <c r="B25" s="369">
        <f>COUNTIF('Cantidades de Obra'!B:B,A25)</f>
        <v>7</v>
      </c>
      <c r="C25" s="370">
        <f>COUNTIFS('Cantidades de Obra'!B:B,A25,'Cantidades de Obra'!T:T,"&gt;0")</f>
        <v>2</v>
      </c>
      <c r="D25" s="368">
        <f t="shared" si="0"/>
        <v>5</v>
      </c>
      <c r="E25" s="364"/>
      <c r="F25" s="364"/>
      <c r="G25" s="364"/>
      <c r="H25" s="364"/>
      <c r="I25" s="364"/>
      <c r="J25" s="364"/>
      <c r="K25" s="364"/>
      <c r="L25" s="365"/>
    </row>
    <row r="26" spans="1:12" s="217" customFormat="1" ht="15" customHeight="1" x14ac:dyDescent="0.3">
      <c r="A26" s="392" t="s">
        <v>973</v>
      </c>
      <c r="B26" s="369">
        <f>COUNTIF('Cantidades de Obra'!B:B,A26)</f>
        <v>4</v>
      </c>
      <c r="C26" s="370">
        <f>COUNTIFS('Cantidades de Obra'!B:B,A26,'Cantidades de Obra'!T:T,"&gt;0")</f>
        <v>0</v>
      </c>
      <c r="D26" s="368">
        <f t="shared" si="0"/>
        <v>4</v>
      </c>
      <c r="E26" s="364"/>
      <c r="F26" s="364"/>
      <c r="G26" s="364"/>
      <c r="H26" s="364"/>
      <c r="I26" s="364"/>
      <c r="J26" s="364"/>
      <c r="K26" s="364"/>
      <c r="L26" s="365"/>
    </row>
    <row r="27" spans="1:12" ht="15" customHeight="1" x14ac:dyDescent="0.3">
      <c r="A27" s="363" t="s">
        <v>141</v>
      </c>
      <c r="B27" s="369">
        <f>COUNTIF('Cantidades de Obra'!B:B,A27)</f>
        <v>11</v>
      </c>
      <c r="C27" s="370">
        <f>COUNTIFS('Cantidades de Obra'!B:B,A27,'Cantidades de Obra'!T:T,"&gt;0")</f>
        <v>6</v>
      </c>
      <c r="D27" s="368">
        <f t="shared" si="0"/>
        <v>5</v>
      </c>
      <c r="E27" s="364"/>
      <c r="F27" s="364"/>
      <c r="G27" s="364"/>
      <c r="H27" s="364"/>
      <c r="I27" s="364"/>
      <c r="J27" s="364"/>
      <c r="K27" s="364"/>
      <c r="L27" s="365"/>
    </row>
    <row r="28" spans="1:12" ht="15" customHeight="1" x14ac:dyDescent="0.3">
      <c r="A28" s="363" t="s">
        <v>663</v>
      </c>
      <c r="B28" s="369">
        <f>COUNTIF('Cantidades de Obra'!B:B,A28)</f>
        <v>11</v>
      </c>
      <c r="C28" s="370">
        <f>COUNTIFS('Cantidades de Obra'!B:B,A28,'Cantidades de Obra'!T:T,"&gt;0")</f>
        <v>5</v>
      </c>
      <c r="D28" s="368">
        <f t="shared" si="0"/>
        <v>6</v>
      </c>
      <c r="E28" s="364"/>
      <c r="F28" s="364"/>
      <c r="G28" s="364"/>
      <c r="H28" s="364"/>
      <c r="I28" s="364"/>
      <c r="J28" s="364"/>
      <c r="K28" s="364"/>
      <c r="L28" s="365"/>
    </row>
    <row r="29" spans="1:12" ht="15" customHeight="1" x14ac:dyDescent="0.3">
      <c r="A29" s="363" t="s">
        <v>658</v>
      </c>
      <c r="B29" s="369">
        <f>COUNTIF('Cantidades de Obra'!B:B,A29)</f>
        <v>6</v>
      </c>
      <c r="C29" s="370">
        <f>COUNTIFS('Cantidades de Obra'!B:B,A29,'Cantidades de Obra'!T:T,"&gt;0")</f>
        <v>4</v>
      </c>
      <c r="D29" s="368">
        <f t="shared" si="0"/>
        <v>2</v>
      </c>
      <c r="E29" s="364"/>
      <c r="F29" s="364"/>
      <c r="G29" s="364"/>
      <c r="H29" s="364"/>
      <c r="I29" s="364"/>
      <c r="J29" s="364"/>
      <c r="K29" s="364"/>
      <c r="L29" s="365"/>
    </row>
    <row r="30" spans="1:12" ht="15" customHeight="1" x14ac:dyDescent="0.3">
      <c r="A30" s="363" t="s">
        <v>657</v>
      </c>
      <c r="B30" s="369">
        <f>COUNTIF('Cantidades de Obra'!B:B,A30)</f>
        <v>4</v>
      </c>
      <c r="C30" s="370">
        <f>COUNTIFS('Cantidades de Obra'!B:B,A30,'Cantidades de Obra'!T:T,"&gt;0")</f>
        <v>2</v>
      </c>
      <c r="D30" s="368">
        <f t="shared" si="0"/>
        <v>2</v>
      </c>
      <c r="E30" s="364"/>
      <c r="F30" s="364"/>
      <c r="G30" s="364"/>
      <c r="H30" s="364"/>
      <c r="I30" s="364"/>
      <c r="J30" s="364"/>
      <c r="K30" s="364"/>
      <c r="L30" s="365"/>
    </row>
    <row r="31" spans="1:12" ht="15" customHeight="1" x14ac:dyDescent="0.3">
      <c r="A31" s="363" t="s">
        <v>661</v>
      </c>
      <c r="B31" s="369">
        <f>COUNTIF('Cantidades de Obra'!B:B,A31)</f>
        <v>3</v>
      </c>
      <c r="C31" s="370">
        <f>COUNTIFS('Cantidades de Obra'!B:B,A31,'Cantidades de Obra'!T:T,"&gt;0")</f>
        <v>1</v>
      </c>
      <c r="D31" s="368">
        <f t="shared" si="0"/>
        <v>2</v>
      </c>
      <c r="E31" s="364"/>
      <c r="F31" s="364"/>
      <c r="G31" s="364"/>
      <c r="H31" s="364"/>
      <c r="I31" s="364"/>
      <c r="J31" s="364"/>
      <c r="K31" s="364"/>
      <c r="L31" s="365"/>
    </row>
    <row r="32" spans="1:12" x14ac:dyDescent="0.3">
      <c r="A32" s="1214" t="s">
        <v>1103</v>
      </c>
      <c r="B32" s="369">
        <f>COUNTIF('Cantidades de Obra'!B:B,A32)</f>
        <v>7</v>
      </c>
      <c r="C32" s="370">
        <f>COUNTIFS('Cantidades de Obra'!B:B,A32,'Cantidades de Obra'!T:T,"&gt;0")</f>
        <v>1</v>
      </c>
      <c r="D32" s="368">
        <f t="shared" ref="D32" si="1">B32-C32</f>
        <v>6</v>
      </c>
    </row>
    <row r="33" spans="1:12" ht="15" customHeight="1" x14ac:dyDescent="0.3">
      <c r="A33" s="363" t="s">
        <v>666</v>
      </c>
      <c r="B33" s="369">
        <f>COUNTIF('Cantidades de Obra'!B:B,A33)</f>
        <v>4</v>
      </c>
      <c r="C33" s="370">
        <f>COUNTIFS('Cantidades de Obra'!B:B,A33,'Cantidades de Obra'!T:T,"&gt;0")</f>
        <v>1</v>
      </c>
      <c r="D33" s="368">
        <f t="shared" si="0"/>
        <v>3</v>
      </c>
      <c r="E33" s="364"/>
      <c r="F33" s="364"/>
      <c r="G33" s="364"/>
      <c r="H33" s="364"/>
      <c r="I33" s="364"/>
      <c r="J33" s="364"/>
      <c r="K33" s="364"/>
      <c r="L33" s="365"/>
    </row>
    <row r="34" spans="1:12" x14ac:dyDescent="0.3">
      <c r="A34" s="363" t="s">
        <v>654</v>
      </c>
      <c r="B34" s="369">
        <f>COUNTIF('Cantidades de Obra'!B:B,A34)</f>
        <v>5</v>
      </c>
      <c r="C34" s="370">
        <f>COUNTIFS('Cantidades de Obra'!B:B,A34,'Cantidades de Obra'!T:T,"&gt;0")</f>
        <v>0</v>
      </c>
      <c r="D34" s="368">
        <f t="shared" si="0"/>
        <v>5</v>
      </c>
      <c r="E34" s="364"/>
      <c r="F34" s="364"/>
      <c r="G34" s="364"/>
      <c r="H34" s="364"/>
      <c r="I34" s="364"/>
      <c r="J34" s="364"/>
      <c r="K34" s="364"/>
      <c r="L34" s="365"/>
    </row>
    <row r="35" spans="1:12" x14ac:dyDescent="0.3">
      <c r="A35" s="521" t="s">
        <v>671</v>
      </c>
      <c r="B35" s="522"/>
      <c r="C35" s="522"/>
      <c r="D35" s="522"/>
      <c r="E35" s="522"/>
      <c r="F35" s="522"/>
      <c r="G35" s="522"/>
      <c r="H35" s="522"/>
      <c r="I35" s="522"/>
      <c r="J35" s="522"/>
      <c r="K35" s="522"/>
      <c r="L35" s="523"/>
    </row>
    <row r="36" spans="1:12" ht="15" customHeight="1" x14ac:dyDescent="0.3">
      <c r="A36" s="515" t="s">
        <v>672</v>
      </c>
      <c r="B36" s="516"/>
      <c r="C36" s="516"/>
      <c r="D36" s="516"/>
      <c r="E36" s="516"/>
      <c r="F36" s="516"/>
      <c r="G36" s="516"/>
      <c r="H36" s="516"/>
      <c r="I36" s="516"/>
      <c r="J36" s="516"/>
      <c r="K36" s="516"/>
      <c r="L36" s="517"/>
    </row>
    <row r="37" spans="1:12" ht="15" customHeight="1" x14ac:dyDescent="0.3">
      <c r="A37" s="510" t="s">
        <v>673</v>
      </c>
      <c r="B37" s="511"/>
      <c r="C37" s="511"/>
      <c r="D37" s="511"/>
      <c r="E37" s="511"/>
      <c r="F37" s="511"/>
      <c r="G37" s="511"/>
      <c r="H37" s="511"/>
      <c r="I37" s="511"/>
      <c r="J37" s="511"/>
      <c r="K37" s="511"/>
      <c r="L37" s="512"/>
    </row>
    <row r="38" spans="1:12" ht="15" customHeight="1" x14ac:dyDescent="0.3">
      <c r="A38" s="510" t="s">
        <v>674</v>
      </c>
      <c r="B38" s="511"/>
      <c r="C38" s="511"/>
      <c r="D38" s="511"/>
      <c r="E38" s="511"/>
      <c r="F38" s="511"/>
      <c r="G38" s="511"/>
      <c r="H38" s="511"/>
      <c r="I38" s="511"/>
      <c r="J38" s="511"/>
      <c r="K38" s="511"/>
      <c r="L38" s="512"/>
    </row>
    <row r="39" spans="1:12" x14ac:dyDescent="0.3">
      <c r="A39" s="510" t="s">
        <v>675</v>
      </c>
      <c r="B39" s="511"/>
      <c r="C39" s="511"/>
      <c r="D39" s="511"/>
      <c r="E39" s="511"/>
      <c r="F39" s="511"/>
      <c r="G39" s="511"/>
      <c r="H39" s="511"/>
      <c r="I39" s="511"/>
      <c r="J39" s="511"/>
      <c r="K39" s="511"/>
      <c r="L39" s="512"/>
    </row>
    <row r="40" spans="1:12" x14ac:dyDescent="0.3">
      <c r="A40" s="510" t="s">
        <v>676</v>
      </c>
      <c r="B40" s="511"/>
      <c r="C40" s="511"/>
      <c r="D40" s="511"/>
      <c r="E40" s="511"/>
      <c r="F40" s="511"/>
      <c r="G40" s="511"/>
      <c r="H40" s="511"/>
      <c r="I40" s="511"/>
      <c r="J40" s="511"/>
      <c r="K40" s="511"/>
      <c r="L40" s="512"/>
    </row>
    <row r="41" spans="1:12" x14ac:dyDescent="0.3">
      <c r="A41" s="494" t="s">
        <v>677</v>
      </c>
      <c r="B41" s="495"/>
      <c r="C41" s="495"/>
      <c r="D41" s="495"/>
      <c r="E41" s="495"/>
      <c r="F41" s="495"/>
      <c r="G41" s="495"/>
      <c r="H41" s="495"/>
      <c r="I41" s="495"/>
      <c r="J41" s="495"/>
      <c r="K41" s="495"/>
      <c r="L41" s="496"/>
    </row>
    <row r="42" spans="1:12" x14ac:dyDescent="0.3">
      <c r="A42" s="497" t="s">
        <v>678</v>
      </c>
      <c r="B42" s="498"/>
      <c r="C42" s="498"/>
      <c r="D42" s="498"/>
      <c r="E42" s="498"/>
      <c r="F42" s="498"/>
      <c r="G42" s="498"/>
      <c r="H42" s="498"/>
      <c r="I42" s="498"/>
      <c r="J42" s="498"/>
      <c r="K42" s="498"/>
      <c r="L42" s="499"/>
    </row>
    <row r="43" spans="1:12" x14ac:dyDescent="0.3">
      <c r="A43" s="500"/>
      <c r="B43" s="501"/>
      <c r="C43" s="501"/>
      <c r="D43" s="501"/>
      <c r="E43" s="501"/>
      <c r="F43" s="501"/>
      <c r="G43" s="501"/>
      <c r="H43" s="501"/>
      <c r="I43" s="501"/>
      <c r="J43" s="501"/>
      <c r="K43" s="501"/>
      <c r="L43" s="502"/>
    </row>
    <row r="44" spans="1:12" x14ac:dyDescent="0.3">
      <c r="A44" s="503"/>
      <c r="B44" s="504"/>
      <c r="C44" s="504"/>
      <c r="D44" s="504"/>
      <c r="E44" s="504"/>
      <c r="F44" s="504"/>
      <c r="G44" s="504"/>
      <c r="H44" s="504"/>
      <c r="I44" s="504"/>
      <c r="J44" s="504"/>
      <c r="K44" s="504"/>
      <c r="L44" s="505"/>
    </row>
    <row r="45" spans="1:12" x14ac:dyDescent="0.3">
      <c r="A45" s="361"/>
      <c r="B45" s="361"/>
      <c r="C45" s="361"/>
      <c r="D45" s="361"/>
      <c r="E45" s="361"/>
      <c r="F45" s="361"/>
      <c r="G45" s="361"/>
      <c r="H45" s="361"/>
      <c r="I45" s="361"/>
      <c r="J45" s="361"/>
      <c r="K45" s="361"/>
      <c r="L45" s="361"/>
    </row>
    <row r="46" spans="1:12" x14ac:dyDescent="0.3">
      <c r="A46" s="361"/>
      <c r="B46" s="361"/>
      <c r="C46" s="361"/>
      <c r="D46" s="361"/>
      <c r="E46" s="361"/>
      <c r="F46" s="361"/>
      <c r="G46" s="361"/>
      <c r="H46" s="361"/>
      <c r="I46" s="361"/>
      <c r="J46" s="361"/>
      <c r="K46" s="361"/>
      <c r="L46" s="361"/>
    </row>
    <row r="47" spans="1:12" x14ac:dyDescent="0.3">
      <c r="A47" s="361"/>
      <c r="B47" s="361"/>
      <c r="C47" s="361"/>
      <c r="D47" s="361"/>
      <c r="E47" s="361"/>
      <c r="F47" s="361"/>
      <c r="G47" s="361"/>
      <c r="H47" s="361"/>
      <c r="I47" s="361"/>
      <c r="J47" s="361"/>
      <c r="K47" s="361"/>
      <c r="L47" s="361"/>
    </row>
    <row r="48" spans="1:12" x14ac:dyDescent="0.3">
      <c r="A48" s="361"/>
      <c r="B48" s="361"/>
      <c r="C48" s="361"/>
      <c r="D48" s="361"/>
      <c r="E48" s="361"/>
      <c r="F48" s="361"/>
      <c r="G48" s="361"/>
      <c r="H48" s="361"/>
      <c r="I48" s="361"/>
      <c r="J48" s="361"/>
      <c r="K48" s="361"/>
      <c r="L48" s="361"/>
    </row>
    <row r="49" spans="1:12" x14ac:dyDescent="0.3">
      <c r="A49" s="361"/>
      <c r="B49" s="361"/>
      <c r="C49" s="361"/>
      <c r="D49" s="361"/>
      <c r="E49" s="361"/>
      <c r="F49" s="361"/>
      <c r="G49" s="361"/>
      <c r="H49" s="361"/>
      <c r="I49" s="361"/>
      <c r="J49" s="361"/>
      <c r="K49" s="361"/>
      <c r="L49" s="361"/>
    </row>
  </sheetData>
  <sortState xmlns:xlrd2="http://schemas.microsoft.com/office/spreadsheetml/2017/richdata2" ref="A15:D34">
    <sortCondition descending="1" ref="A15:A34"/>
  </sortState>
  <mergeCells count="30">
    <mergeCell ref="A37:L37"/>
    <mergeCell ref="G10:I10"/>
    <mergeCell ref="A38:L38"/>
    <mergeCell ref="D10:F10"/>
    <mergeCell ref="A11:C12"/>
    <mergeCell ref="A41:L41"/>
    <mergeCell ref="A42:L44"/>
    <mergeCell ref="J10:L10"/>
    <mergeCell ref="J3:L3"/>
    <mergeCell ref="K4:L4"/>
    <mergeCell ref="K5:L5"/>
    <mergeCell ref="K6:L6"/>
    <mergeCell ref="K7:L7"/>
    <mergeCell ref="A39:L39"/>
    <mergeCell ref="A9:L9"/>
    <mergeCell ref="A40:L40"/>
    <mergeCell ref="A36:L36"/>
    <mergeCell ref="A10:C10"/>
    <mergeCell ref="A35:L35"/>
    <mergeCell ref="D11:F12"/>
    <mergeCell ref="J11:L12"/>
    <mergeCell ref="A13:L13"/>
    <mergeCell ref="B1:L1"/>
    <mergeCell ref="B2:L2"/>
    <mergeCell ref="B4:I4"/>
    <mergeCell ref="B5:I5"/>
    <mergeCell ref="A3:I3"/>
    <mergeCell ref="A6:I7"/>
    <mergeCell ref="A8:L8"/>
    <mergeCell ref="G11:I12"/>
  </mergeCells>
  <pageMargins left="0.75" right="0.75" top="1" bottom="1" header="0.5" footer="0.5"/>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565C0"/>
  </sheetPr>
  <dimension ref="A1:U145"/>
  <sheetViews>
    <sheetView tabSelected="1" zoomScale="80" zoomScaleNormal="80" workbookViewId="0">
      <selection activeCell="H22" sqref="H22"/>
    </sheetView>
  </sheetViews>
  <sheetFormatPr baseColWidth="10" defaultColWidth="8.88671875" defaultRowHeight="14.4" x14ac:dyDescent="0.3"/>
  <cols>
    <col min="1" max="1" width="15.77734375" style="243" customWidth="1"/>
    <col min="2" max="2" width="15.77734375" style="246" customWidth="1"/>
    <col min="3" max="3" width="20.77734375" style="246" customWidth="1"/>
    <col min="4" max="4" width="44" style="217" customWidth="1"/>
    <col min="5" max="5" width="20.77734375" style="217" customWidth="1"/>
    <col min="6" max="6" width="15.77734375" style="217" customWidth="1"/>
    <col min="7" max="7" width="8.77734375" style="246" customWidth="1"/>
    <col min="8" max="8" width="15.77734375" style="246" customWidth="1"/>
    <col min="9" max="9" width="15.77734375" style="217" customWidth="1"/>
    <col min="10" max="10" width="15.77734375" customWidth="1"/>
    <col min="11" max="11" width="12" style="217" customWidth="1"/>
    <col min="12" max="12" width="13" style="217" customWidth="1"/>
    <col min="14" max="14" width="10" style="217" customWidth="1"/>
    <col min="15" max="15" width="13" style="217" customWidth="1"/>
    <col min="16" max="16" width="14" style="217" customWidth="1"/>
    <col min="17" max="17" width="15" style="217" customWidth="1"/>
    <col min="19" max="19" width="52" style="246" customWidth="1"/>
    <col min="20" max="20" width="22" style="246" customWidth="1"/>
    <col min="21" max="21" width="50.77734375" style="217" customWidth="1"/>
  </cols>
  <sheetData>
    <row r="1" spans="1:21" s="217" customFormat="1" ht="40.049999999999997" customHeight="1" x14ac:dyDescent="0.3">
      <c r="A1" s="243"/>
      <c r="B1" s="246"/>
      <c r="C1" s="246"/>
      <c r="D1" s="470" t="s">
        <v>570</v>
      </c>
      <c r="E1" s="470"/>
      <c r="F1" s="470"/>
      <c r="G1" s="470"/>
      <c r="H1" s="470"/>
      <c r="I1" s="470"/>
      <c r="J1" s="470"/>
      <c r="K1" s="447"/>
      <c r="L1" s="447"/>
      <c r="M1" s="447"/>
      <c r="N1" s="447"/>
      <c r="O1" s="447"/>
      <c r="P1" s="447"/>
      <c r="Q1" s="447"/>
      <c r="R1" s="447"/>
      <c r="S1" s="447"/>
      <c r="T1" s="447"/>
      <c r="U1" s="447"/>
    </row>
    <row r="2" spans="1:21" s="217" customFormat="1" x14ac:dyDescent="0.3">
      <c r="A2" s="243"/>
      <c r="B2" s="246"/>
      <c r="C2" s="246"/>
      <c r="D2" s="417"/>
      <c r="E2" s="417"/>
      <c r="F2" s="417"/>
      <c r="G2" s="417"/>
      <c r="H2" s="417"/>
      <c r="I2" s="417"/>
      <c r="J2" s="417"/>
      <c r="K2" s="447"/>
      <c r="L2" s="447"/>
      <c r="M2" s="447"/>
      <c r="N2" s="447"/>
      <c r="O2" s="447"/>
      <c r="P2" s="447"/>
      <c r="Q2" s="447"/>
      <c r="R2" s="447"/>
      <c r="S2" s="447"/>
      <c r="T2" s="447"/>
      <c r="U2" s="447"/>
    </row>
    <row r="3" spans="1:21" s="217" customFormat="1" x14ac:dyDescent="0.3">
      <c r="A3" s="243"/>
      <c r="B3" s="246"/>
      <c r="C3" s="246"/>
      <c r="D3" s="447"/>
      <c r="E3" s="447"/>
      <c r="F3" s="447"/>
      <c r="G3" s="1205"/>
      <c r="H3" s="1207" t="s">
        <v>1</v>
      </c>
      <c r="I3" s="1208"/>
      <c r="J3" s="1209"/>
      <c r="K3" s="447"/>
      <c r="L3" s="447"/>
      <c r="M3" s="447"/>
      <c r="N3" s="447"/>
      <c r="O3" s="447"/>
      <c r="P3" s="447"/>
      <c r="Q3" s="447"/>
      <c r="R3" s="447"/>
      <c r="S3" s="447"/>
      <c r="T3" s="447"/>
      <c r="U3" s="447"/>
    </row>
    <row r="4" spans="1:21" s="217" customFormat="1" ht="21" x14ac:dyDescent="0.3">
      <c r="A4" s="243"/>
      <c r="B4" s="246"/>
      <c r="C4" s="246"/>
      <c r="D4" s="532" t="s">
        <v>6</v>
      </c>
      <c r="E4" s="533"/>
      <c r="F4" s="533"/>
      <c r="G4" s="534"/>
      <c r="H4" s="382" t="s">
        <v>2</v>
      </c>
      <c r="I4" s="508" t="s">
        <v>1523</v>
      </c>
      <c r="J4" s="1206"/>
      <c r="K4" s="447"/>
      <c r="L4" s="447"/>
      <c r="M4" s="447"/>
      <c r="N4" s="447"/>
      <c r="O4" s="447"/>
      <c r="P4" s="447"/>
      <c r="Q4" s="447"/>
      <c r="R4" s="447"/>
      <c r="S4" s="447"/>
      <c r="T4" s="447"/>
      <c r="U4" s="447"/>
    </row>
    <row r="5" spans="1:21" s="217" customFormat="1" x14ac:dyDescent="0.3">
      <c r="A5" s="243"/>
      <c r="B5" s="246"/>
      <c r="C5" s="246"/>
      <c r="D5" s="474" t="s">
        <v>46</v>
      </c>
      <c r="E5" s="475"/>
      <c r="F5" s="475"/>
      <c r="G5" s="476"/>
      <c r="H5" s="380" t="s">
        <v>9</v>
      </c>
      <c r="I5" s="482">
        <v>1</v>
      </c>
      <c r="J5" s="483"/>
      <c r="K5" s="447"/>
      <c r="L5" s="447"/>
      <c r="M5" s="447"/>
      <c r="N5" s="447"/>
      <c r="O5" s="447"/>
      <c r="P5" s="447"/>
      <c r="Q5" s="447"/>
      <c r="R5" s="447"/>
      <c r="S5" s="447"/>
      <c r="T5" s="447"/>
      <c r="U5" s="447"/>
    </row>
    <row r="6" spans="1:21" s="217" customFormat="1" x14ac:dyDescent="0.3">
      <c r="A6" s="243"/>
      <c r="B6" s="246"/>
      <c r="C6" s="246"/>
      <c r="D6" s="447"/>
      <c r="E6" s="447"/>
      <c r="F6" s="447"/>
      <c r="G6" s="447"/>
      <c r="H6" s="380" t="s">
        <v>10</v>
      </c>
      <c r="I6" s="466" t="s">
        <v>11</v>
      </c>
      <c r="J6" s="467"/>
      <c r="K6" s="447"/>
      <c r="L6" s="447"/>
      <c r="M6" s="447"/>
      <c r="N6" s="447"/>
      <c r="O6" s="447"/>
      <c r="P6" s="447"/>
      <c r="Q6" s="447"/>
      <c r="R6" s="447"/>
      <c r="S6" s="447"/>
      <c r="T6" s="447"/>
      <c r="U6" s="447"/>
    </row>
    <row r="7" spans="1:21" s="217" customFormat="1" x14ac:dyDescent="0.3">
      <c r="A7" s="243"/>
      <c r="B7" s="246"/>
      <c r="C7" s="246"/>
      <c r="D7" s="1205"/>
      <c r="E7" s="1205"/>
      <c r="F7" s="1205"/>
      <c r="G7" s="1205"/>
      <c r="H7" s="381" t="s">
        <v>12</v>
      </c>
      <c r="I7" s="468" t="s">
        <v>13</v>
      </c>
      <c r="J7" s="469"/>
      <c r="K7" s="1205"/>
      <c r="L7" s="1205"/>
      <c r="M7" s="1205"/>
      <c r="N7" s="1205"/>
      <c r="O7" s="1205"/>
      <c r="P7" s="1205"/>
      <c r="Q7" s="1205"/>
      <c r="R7" s="1205"/>
      <c r="S7" s="1205"/>
      <c r="T7" s="1205"/>
      <c r="U7" s="1205"/>
    </row>
    <row r="8" spans="1:21" s="396" customFormat="1" ht="19.95" customHeight="1" x14ac:dyDescent="0.3">
      <c r="A8" s="1282" t="s">
        <v>1159</v>
      </c>
      <c r="B8" s="1283" t="s">
        <v>1160</v>
      </c>
      <c r="C8" s="1283" t="s">
        <v>681</v>
      </c>
      <c r="D8" s="1283" t="s">
        <v>1161</v>
      </c>
      <c r="E8" s="1283" t="s">
        <v>19</v>
      </c>
      <c r="F8" s="1283" t="s">
        <v>1162</v>
      </c>
      <c r="G8" s="1283" t="s">
        <v>685</v>
      </c>
      <c r="H8" s="1283" t="s">
        <v>90</v>
      </c>
      <c r="I8" s="1283" t="s">
        <v>686</v>
      </c>
      <c r="J8" s="1283" t="s">
        <v>687</v>
      </c>
      <c r="K8" s="1283" t="s">
        <v>1163</v>
      </c>
      <c r="L8" s="1283" t="s">
        <v>690</v>
      </c>
      <c r="M8" s="1283" t="s">
        <v>691</v>
      </c>
      <c r="N8" s="1283" t="s">
        <v>692</v>
      </c>
      <c r="O8" s="1283" t="s">
        <v>693</v>
      </c>
      <c r="P8" s="1283" t="s">
        <v>694</v>
      </c>
      <c r="Q8" s="1283" t="s">
        <v>695</v>
      </c>
      <c r="R8" s="1283" t="s">
        <v>696</v>
      </c>
      <c r="S8" s="1283" t="s">
        <v>1164</v>
      </c>
      <c r="T8" s="1283" t="s">
        <v>1165</v>
      </c>
      <c r="U8" s="1284" t="s">
        <v>1166</v>
      </c>
    </row>
    <row r="9" spans="1:21" s="385" customFormat="1" ht="15" customHeight="1" x14ac:dyDescent="0.25">
      <c r="A9" s="1275" t="s">
        <v>1167</v>
      </c>
      <c r="B9" s="1276" t="str">
        <f>'Cantidades de Obra'!A9</f>
        <v>MQ-001</v>
      </c>
      <c r="C9" s="1277" t="str">
        <f>'Cantidades de Obra'!D9</f>
        <v>01.01.01</v>
      </c>
      <c r="D9" s="1278" t="str">
        <f>'Cantidades de Obra'!E9</f>
        <v>Localización y Replanteo</v>
      </c>
      <c r="E9" s="1278">
        <f>'Cantidades de Obra'!F9</f>
        <v>0</v>
      </c>
      <c r="F9" s="1278">
        <f>'Cantidades de Obra'!G9</f>
        <v>0</v>
      </c>
      <c r="G9" s="1279">
        <f>'Cantidades de Obra'!H9</f>
        <v>0</v>
      </c>
      <c r="H9" s="1279" t="str">
        <f>'Cantidades de Obra'!I9</f>
        <v>ml</v>
      </c>
      <c r="I9" s="1280">
        <f>'Cantidades de Obra'!J9</f>
        <v>0</v>
      </c>
      <c r="J9" s="1280">
        <f>'Cantidades de Obra'!K9</f>
        <v>0</v>
      </c>
      <c r="K9" s="1280">
        <f>'Cantidades de Obra'!L9</f>
        <v>0</v>
      </c>
      <c r="L9" s="1280">
        <f>'Cantidades de Obra'!N9</f>
        <v>1</v>
      </c>
      <c r="M9" s="1280">
        <f>'Cantidades de Obra'!O9</f>
        <v>1</v>
      </c>
      <c r="N9" s="1280">
        <f>'Cantidades de Obra'!P9</f>
        <v>1</v>
      </c>
      <c r="O9" s="1280">
        <f>'Cantidades de Obra'!Q9</f>
        <v>0</v>
      </c>
      <c r="P9" s="1281">
        <f>'Cantidades de Obra'!R9</f>
        <v>0</v>
      </c>
      <c r="Q9" s="1280">
        <f>'Cantidades de Obra'!S9</f>
        <v>0</v>
      </c>
      <c r="R9" s="1280">
        <f>'Cantidades de Obra'!T9</f>
        <v>0</v>
      </c>
      <c r="S9" s="1279" t="str">
        <f>'Cantidades de Obra'!U9</f>
        <v>ml</v>
      </c>
      <c r="T9" s="1279">
        <f>'Cantidades de Obra'!G9</f>
        <v>0</v>
      </c>
      <c r="U9" s="1278" t="s">
        <v>1168</v>
      </c>
    </row>
    <row r="10" spans="1:21" s="385" customFormat="1" ht="15" customHeight="1" x14ac:dyDescent="0.25">
      <c r="A10" s="1268" t="s">
        <v>1169</v>
      </c>
      <c r="B10" s="1269" t="str">
        <f>'Cantidades de Obra'!A10</f>
        <v>MQ-002</v>
      </c>
      <c r="C10" s="1270" t="str">
        <f>'Cantidades de Obra'!D10</f>
        <v>01.01.02</v>
      </c>
      <c r="D10" s="1271" t="str">
        <f>'Cantidades de Obra'!E10</f>
        <v>Cerramiento provisional de obra</v>
      </c>
      <c r="E10" s="1271">
        <f>'Cantidades de Obra'!F10</f>
        <v>0</v>
      </c>
      <c r="F10" s="1271">
        <f>'Cantidades de Obra'!G10</f>
        <v>0</v>
      </c>
      <c r="G10" s="1272">
        <f>'Cantidades de Obra'!H10</f>
        <v>0</v>
      </c>
      <c r="H10" s="1272" t="str">
        <f>'Cantidades de Obra'!I10</f>
        <v>ml</v>
      </c>
      <c r="I10" s="1273">
        <f>'Cantidades de Obra'!J10</f>
        <v>0</v>
      </c>
      <c r="J10" s="1273">
        <f>'Cantidades de Obra'!K10</f>
        <v>0</v>
      </c>
      <c r="K10" s="1273">
        <f>'Cantidades de Obra'!L10</f>
        <v>0</v>
      </c>
      <c r="L10" s="1273">
        <f>'Cantidades de Obra'!N10</f>
        <v>1</v>
      </c>
      <c r="M10" s="1273">
        <f>'Cantidades de Obra'!O10</f>
        <v>1</v>
      </c>
      <c r="N10" s="1273">
        <f>'Cantidades de Obra'!P10</f>
        <v>1</v>
      </c>
      <c r="O10" s="1273">
        <f>'Cantidades de Obra'!Q10</f>
        <v>0</v>
      </c>
      <c r="P10" s="1274">
        <f>'Cantidades de Obra'!R10</f>
        <v>0</v>
      </c>
      <c r="Q10" s="1273">
        <f>'Cantidades de Obra'!S10</f>
        <v>0</v>
      </c>
      <c r="R10" s="1273">
        <f>'Cantidades de Obra'!T10</f>
        <v>0</v>
      </c>
      <c r="S10" s="1272" t="str">
        <f>'Cantidades de Obra'!U10</f>
        <v>ml</v>
      </c>
      <c r="T10" s="1272">
        <f>'Cantidades de Obra'!G10</f>
        <v>0</v>
      </c>
      <c r="U10" s="1271" t="s">
        <v>1168</v>
      </c>
    </row>
    <row r="11" spans="1:21" s="385" customFormat="1" ht="15" customHeight="1" x14ac:dyDescent="0.25">
      <c r="A11" s="1268" t="s">
        <v>1170</v>
      </c>
      <c r="B11" s="1269" t="str">
        <f>'Cantidades de Obra'!A11</f>
        <v>MQ-003</v>
      </c>
      <c r="C11" s="1270" t="str">
        <f>'Cantidades de Obra'!D11</f>
        <v>01.01.03</v>
      </c>
      <c r="D11" s="1271" t="str">
        <f>'Cantidades de Obra'!E11</f>
        <v>Instalación de campamento y oficinas provisionales</v>
      </c>
      <c r="E11" s="1271">
        <f>'Cantidades de Obra'!F11</f>
        <v>0</v>
      </c>
      <c r="F11" s="1271">
        <f>'Cantidades de Obra'!G11</f>
        <v>0</v>
      </c>
      <c r="G11" s="1272">
        <f>'Cantidades de Obra'!H11</f>
        <v>0</v>
      </c>
      <c r="H11" s="1272" t="str">
        <f>'Cantidades de Obra'!I11</f>
        <v>m²</v>
      </c>
      <c r="I11" s="1273">
        <f>'Cantidades de Obra'!J11</f>
        <v>0</v>
      </c>
      <c r="J11" s="1273">
        <f>'Cantidades de Obra'!K11</f>
        <v>0</v>
      </c>
      <c r="K11" s="1273">
        <f>'Cantidades de Obra'!L11</f>
        <v>0</v>
      </c>
      <c r="L11" s="1273">
        <f>'Cantidades de Obra'!N11</f>
        <v>1</v>
      </c>
      <c r="M11" s="1273">
        <f>'Cantidades de Obra'!O11</f>
        <v>1</v>
      </c>
      <c r="N11" s="1273">
        <f>'Cantidades de Obra'!P11</f>
        <v>1</v>
      </c>
      <c r="O11" s="1273">
        <f>'Cantidades de Obra'!Q11</f>
        <v>0</v>
      </c>
      <c r="P11" s="1274">
        <f>'Cantidades de Obra'!R11</f>
        <v>0</v>
      </c>
      <c r="Q11" s="1273">
        <f>'Cantidades de Obra'!S11</f>
        <v>0</v>
      </c>
      <c r="R11" s="1273">
        <f>'Cantidades de Obra'!T11</f>
        <v>0</v>
      </c>
      <c r="S11" s="1272" t="str">
        <f>'Cantidades de Obra'!U11</f>
        <v>m²</v>
      </c>
      <c r="T11" s="1272">
        <f>'Cantidades de Obra'!G11</f>
        <v>0</v>
      </c>
      <c r="U11" s="1271" t="s">
        <v>1168</v>
      </c>
    </row>
    <row r="12" spans="1:21" s="385" customFormat="1" ht="15" customHeight="1" x14ac:dyDescent="0.25">
      <c r="A12" s="1268" t="s">
        <v>1171</v>
      </c>
      <c r="B12" s="1269" t="str">
        <f>'Cantidades de Obra'!A12</f>
        <v>MQ-004</v>
      </c>
      <c r="C12" s="1270" t="str">
        <f>'Cantidades de Obra'!D12</f>
        <v>01.01.04</v>
      </c>
      <c r="D12" s="1271" t="str">
        <f>'Cantidades de Obra'!E12</f>
        <v>Adecuación de área de almacenamiento</v>
      </c>
      <c r="E12" s="1271">
        <f>'Cantidades de Obra'!F12</f>
        <v>0</v>
      </c>
      <c r="F12" s="1271">
        <f>'Cantidades de Obra'!G12</f>
        <v>0</v>
      </c>
      <c r="G12" s="1272">
        <f>'Cantidades de Obra'!H12</f>
        <v>0</v>
      </c>
      <c r="H12" s="1272" t="str">
        <f>'Cantidades de Obra'!I12</f>
        <v>m²</v>
      </c>
      <c r="I12" s="1273">
        <f>'Cantidades de Obra'!J12</f>
        <v>0</v>
      </c>
      <c r="J12" s="1273">
        <f>'Cantidades de Obra'!K12</f>
        <v>0</v>
      </c>
      <c r="K12" s="1273">
        <f>'Cantidades de Obra'!L12</f>
        <v>0</v>
      </c>
      <c r="L12" s="1273">
        <f>'Cantidades de Obra'!N12</f>
        <v>1</v>
      </c>
      <c r="M12" s="1273">
        <f>'Cantidades de Obra'!O12</f>
        <v>1</v>
      </c>
      <c r="N12" s="1273">
        <f>'Cantidades de Obra'!P12</f>
        <v>1</v>
      </c>
      <c r="O12" s="1273">
        <f>'Cantidades de Obra'!Q12</f>
        <v>0</v>
      </c>
      <c r="P12" s="1274">
        <f>'Cantidades de Obra'!R12</f>
        <v>0</v>
      </c>
      <c r="Q12" s="1273">
        <f>'Cantidades de Obra'!S12</f>
        <v>0</v>
      </c>
      <c r="R12" s="1273">
        <f>'Cantidades de Obra'!T12</f>
        <v>0</v>
      </c>
      <c r="S12" s="1272" t="str">
        <f>'Cantidades de Obra'!U12</f>
        <v>m²</v>
      </c>
      <c r="T12" s="1272">
        <f>'Cantidades de Obra'!G12</f>
        <v>0</v>
      </c>
      <c r="U12" s="1271" t="s">
        <v>1168</v>
      </c>
    </row>
    <row r="13" spans="1:21" s="385" customFormat="1" ht="15" customHeight="1" x14ac:dyDescent="0.25">
      <c r="A13" s="1268" t="s">
        <v>1172</v>
      </c>
      <c r="B13" s="1269" t="str">
        <f>'Cantidades de Obra'!A13</f>
        <v>MQ-005</v>
      </c>
      <c r="C13" s="1270" t="str">
        <f>'Cantidades de Obra'!D13</f>
        <v>01.01.05</v>
      </c>
      <c r="D13" s="1271" t="str">
        <f>'Cantidades de Obra'!E13</f>
        <v>Señalización preventiva e informativa de obra</v>
      </c>
      <c r="E13" s="1271">
        <f>'Cantidades de Obra'!F13</f>
        <v>0</v>
      </c>
      <c r="F13" s="1271">
        <f>'Cantidades de Obra'!G13</f>
        <v>0</v>
      </c>
      <c r="G13" s="1272">
        <f>'Cantidades de Obra'!H13</f>
        <v>0</v>
      </c>
      <c r="H13" s="1272" t="str">
        <f>'Cantidades de Obra'!I13</f>
        <v>und</v>
      </c>
      <c r="I13" s="1273">
        <f>'Cantidades de Obra'!J13</f>
        <v>0</v>
      </c>
      <c r="J13" s="1273">
        <f>'Cantidades de Obra'!K13</f>
        <v>0</v>
      </c>
      <c r="K13" s="1273">
        <f>'Cantidades de Obra'!L13</f>
        <v>0</v>
      </c>
      <c r="L13" s="1273">
        <f>'Cantidades de Obra'!N13</f>
        <v>1</v>
      </c>
      <c r="M13" s="1273">
        <f>'Cantidades de Obra'!O13</f>
        <v>1</v>
      </c>
      <c r="N13" s="1273">
        <f>'Cantidades de Obra'!P13</f>
        <v>1</v>
      </c>
      <c r="O13" s="1273">
        <f>'Cantidades de Obra'!Q13</f>
        <v>0</v>
      </c>
      <c r="P13" s="1274">
        <f>'Cantidades de Obra'!R13</f>
        <v>0</v>
      </c>
      <c r="Q13" s="1273">
        <f>'Cantidades de Obra'!S13</f>
        <v>1</v>
      </c>
      <c r="R13" s="1273">
        <f>'Cantidades de Obra'!T13</f>
        <v>1</v>
      </c>
      <c r="S13" s="1272" t="str">
        <f>'Cantidades de Obra'!U13</f>
        <v>und</v>
      </c>
      <c r="T13" s="1272">
        <f>'Cantidades de Obra'!G13</f>
        <v>0</v>
      </c>
      <c r="U13" s="1271" t="s">
        <v>1168</v>
      </c>
    </row>
    <row r="14" spans="1:21" s="385" customFormat="1" ht="15" customHeight="1" x14ac:dyDescent="0.25">
      <c r="A14" s="1268" t="s">
        <v>1173</v>
      </c>
      <c r="B14" s="1269" t="str">
        <f>'Cantidades de Obra'!A14</f>
        <v>MQ-006</v>
      </c>
      <c r="C14" s="1270" t="str">
        <f>'Cantidades de Obra'!D14</f>
        <v>01.01.06</v>
      </c>
      <c r="D14" s="1271" t="str">
        <f>'Cantidades de Obra'!E14</f>
        <v>Instalaciones provisionales de agua y energía</v>
      </c>
      <c r="E14" s="1271">
        <f>'Cantidades de Obra'!F14</f>
        <v>0</v>
      </c>
      <c r="F14" s="1271">
        <f>'Cantidades de Obra'!G14</f>
        <v>0</v>
      </c>
      <c r="G14" s="1272">
        <f>'Cantidades de Obra'!H14</f>
        <v>0</v>
      </c>
      <c r="H14" s="1272" t="str">
        <f>'Cantidades de Obra'!I14</f>
        <v>gl</v>
      </c>
      <c r="I14" s="1273">
        <f>'Cantidades de Obra'!J14</f>
        <v>0</v>
      </c>
      <c r="J14" s="1273">
        <f>'Cantidades de Obra'!K14</f>
        <v>0</v>
      </c>
      <c r="K14" s="1273">
        <f>'Cantidades de Obra'!L14</f>
        <v>0</v>
      </c>
      <c r="L14" s="1273">
        <f>'Cantidades de Obra'!N14</f>
        <v>1</v>
      </c>
      <c r="M14" s="1273">
        <f>'Cantidades de Obra'!O14</f>
        <v>1</v>
      </c>
      <c r="N14" s="1273">
        <f>'Cantidades de Obra'!P14</f>
        <v>1</v>
      </c>
      <c r="O14" s="1273">
        <f>'Cantidades de Obra'!Q14</f>
        <v>0</v>
      </c>
      <c r="P14" s="1274">
        <f>'Cantidades de Obra'!R14</f>
        <v>0</v>
      </c>
      <c r="Q14" s="1273">
        <f>'Cantidades de Obra'!S14</f>
        <v>0</v>
      </c>
      <c r="R14" s="1273">
        <f>'Cantidades de Obra'!T14</f>
        <v>0</v>
      </c>
      <c r="S14" s="1272" t="str">
        <f>'Cantidades de Obra'!U14</f>
        <v>gl</v>
      </c>
      <c r="T14" s="1272">
        <f>'Cantidades de Obra'!G14</f>
        <v>0</v>
      </c>
      <c r="U14" s="1271" t="s">
        <v>1168</v>
      </c>
    </row>
    <row r="15" spans="1:21" s="385" customFormat="1" ht="15" customHeight="1" x14ac:dyDescent="0.25">
      <c r="A15" s="1268" t="s">
        <v>1174</v>
      </c>
      <c r="B15" s="1269" t="str">
        <f>'Cantidades de Obra'!A15</f>
        <v>MQ-007</v>
      </c>
      <c r="C15" s="1270" t="str">
        <f>'Cantidades de Obra'!D15</f>
        <v>01.01.07</v>
      </c>
      <c r="D15" s="1271" t="str">
        <f>'Cantidades de Obra'!E15</f>
        <v>Protección de elementos existentes</v>
      </c>
      <c r="E15" s="1271">
        <f>'Cantidades de Obra'!F15</f>
        <v>0</v>
      </c>
      <c r="F15" s="1271">
        <f>'Cantidades de Obra'!G15</f>
        <v>0</v>
      </c>
      <c r="G15" s="1272">
        <f>'Cantidades de Obra'!H15</f>
        <v>0</v>
      </c>
      <c r="H15" s="1272" t="str">
        <f>'Cantidades de Obra'!I15</f>
        <v>m²</v>
      </c>
      <c r="I15" s="1273">
        <f>'Cantidades de Obra'!J15</f>
        <v>0</v>
      </c>
      <c r="J15" s="1273">
        <f>'Cantidades de Obra'!K15</f>
        <v>0</v>
      </c>
      <c r="K15" s="1273">
        <f>'Cantidades de Obra'!L15</f>
        <v>0</v>
      </c>
      <c r="L15" s="1273">
        <f>'Cantidades de Obra'!N15</f>
        <v>1</v>
      </c>
      <c r="M15" s="1273">
        <f>'Cantidades de Obra'!O15</f>
        <v>1</v>
      </c>
      <c r="N15" s="1273">
        <f>'Cantidades de Obra'!P15</f>
        <v>1</v>
      </c>
      <c r="O15" s="1273">
        <f>'Cantidades de Obra'!Q15</f>
        <v>0</v>
      </c>
      <c r="P15" s="1274">
        <f>'Cantidades de Obra'!R15</f>
        <v>0</v>
      </c>
      <c r="Q15" s="1273">
        <f>'Cantidades de Obra'!S15</f>
        <v>0</v>
      </c>
      <c r="R15" s="1273">
        <f>'Cantidades de Obra'!T15</f>
        <v>0</v>
      </c>
      <c r="S15" s="1272" t="str">
        <f>'Cantidades de Obra'!U15</f>
        <v>m²</v>
      </c>
      <c r="T15" s="1272">
        <f>'Cantidades de Obra'!G15</f>
        <v>0</v>
      </c>
      <c r="U15" s="1271" t="s">
        <v>1168</v>
      </c>
    </row>
    <row r="16" spans="1:21" s="385" customFormat="1" ht="15" customHeight="1" x14ac:dyDescent="0.25">
      <c r="A16" s="1268" t="s">
        <v>1175</v>
      </c>
      <c r="B16" s="1269" t="str">
        <f>'Cantidades de Obra'!A16</f>
        <v>MQ-008</v>
      </c>
      <c r="C16" s="1270" t="str">
        <f>'Cantidades de Obra'!D16</f>
        <v>01.01.08</v>
      </c>
      <c r="D16" s="1271" t="str">
        <f>'Cantidades de Obra'!E16</f>
        <v>Desmonte y limpieza inicial</v>
      </c>
      <c r="E16" s="1271">
        <f>'Cantidades de Obra'!F16</f>
        <v>0</v>
      </c>
      <c r="F16" s="1271">
        <f>'Cantidades de Obra'!G16</f>
        <v>0</v>
      </c>
      <c r="G16" s="1272">
        <f>'Cantidades de Obra'!H16</f>
        <v>0</v>
      </c>
      <c r="H16" s="1272" t="str">
        <f>'Cantidades de Obra'!I16</f>
        <v>m²</v>
      </c>
      <c r="I16" s="1273">
        <f>'Cantidades de Obra'!J16</f>
        <v>0</v>
      </c>
      <c r="J16" s="1273">
        <f>'Cantidades de Obra'!K16</f>
        <v>0</v>
      </c>
      <c r="K16" s="1273">
        <f>'Cantidades de Obra'!L16</f>
        <v>0</v>
      </c>
      <c r="L16" s="1273">
        <f>'Cantidades de Obra'!N16</f>
        <v>1</v>
      </c>
      <c r="M16" s="1273">
        <f>'Cantidades de Obra'!O16</f>
        <v>1</v>
      </c>
      <c r="N16" s="1273">
        <f>'Cantidades de Obra'!P16</f>
        <v>1</v>
      </c>
      <c r="O16" s="1273">
        <f>'Cantidades de Obra'!Q16</f>
        <v>0</v>
      </c>
      <c r="P16" s="1274">
        <f>'Cantidades de Obra'!R16</f>
        <v>0</v>
      </c>
      <c r="Q16" s="1273">
        <f>'Cantidades de Obra'!S16</f>
        <v>0</v>
      </c>
      <c r="R16" s="1273">
        <f>'Cantidades de Obra'!T16</f>
        <v>0</v>
      </c>
      <c r="S16" s="1272" t="str">
        <f>'Cantidades de Obra'!U16</f>
        <v>m²</v>
      </c>
      <c r="T16" s="1272">
        <f>'Cantidades de Obra'!G16</f>
        <v>0</v>
      </c>
      <c r="U16" s="1271" t="s">
        <v>1168</v>
      </c>
    </row>
    <row r="17" spans="1:21" s="385" customFormat="1" ht="15" customHeight="1" x14ac:dyDescent="0.25">
      <c r="A17" s="1268" t="s">
        <v>1176</v>
      </c>
      <c r="B17" s="1269" t="str">
        <f>'Cantidades de Obra'!A17</f>
        <v>MQ-009</v>
      </c>
      <c r="C17" s="1270" t="str">
        <f>'Cantidades de Obra'!D17</f>
        <v>01.01.09</v>
      </c>
      <c r="D17" s="1271" t="str">
        <f>'Cantidades de Obra'!E17</f>
        <v>Demoliciones preliminares</v>
      </c>
      <c r="E17" s="1271">
        <f>'Cantidades de Obra'!F17</f>
        <v>0</v>
      </c>
      <c r="F17" s="1271">
        <f>'Cantidades de Obra'!G17</f>
        <v>0</v>
      </c>
      <c r="G17" s="1272">
        <f>'Cantidades de Obra'!H17</f>
        <v>0</v>
      </c>
      <c r="H17" s="1272" t="str">
        <f>'Cantidades de Obra'!I17</f>
        <v>m³</v>
      </c>
      <c r="I17" s="1273">
        <f>'Cantidades de Obra'!J17</f>
        <v>0</v>
      </c>
      <c r="J17" s="1273">
        <f>'Cantidades de Obra'!K17</f>
        <v>0</v>
      </c>
      <c r="K17" s="1273">
        <f>'Cantidades de Obra'!L17</f>
        <v>0</v>
      </c>
      <c r="L17" s="1273">
        <f>'Cantidades de Obra'!N17</f>
        <v>1</v>
      </c>
      <c r="M17" s="1273">
        <f>'Cantidades de Obra'!O17</f>
        <v>1</v>
      </c>
      <c r="N17" s="1273">
        <f>'Cantidades de Obra'!P17</f>
        <v>1</v>
      </c>
      <c r="O17" s="1273">
        <f>'Cantidades de Obra'!Q17</f>
        <v>0</v>
      </c>
      <c r="P17" s="1274">
        <f>'Cantidades de Obra'!R17</f>
        <v>0</v>
      </c>
      <c r="Q17" s="1273">
        <f>'Cantidades de Obra'!S17</f>
        <v>0</v>
      </c>
      <c r="R17" s="1273">
        <f>'Cantidades de Obra'!T17</f>
        <v>0</v>
      </c>
      <c r="S17" s="1272" t="str">
        <f>'Cantidades de Obra'!U17</f>
        <v>m³</v>
      </c>
      <c r="T17" s="1272">
        <f>'Cantidades de Obra'!G17</f>
        <v>0</v>
      </c>
      <c r="U17" s="1271" t="s">
        <v>1168</v>
      </c>
    </row>
    <row r="18" spans="1:21" s="385" customFormat="1" ht="15" customHeight="1" x14ac:dyDescent="0.25">
      <c r="A18" s="1268" t="s">
        <v>1177</v>
      </c>
      <c r="B18" s="1269" t="str">
        <f>'Cantidades de Obra'!A18</f>
        <v>MQ-010</v>
      </c>
      <c r="C18" s="1270" t="str">
        <f>'Cantidades de Obra'!D18</f>
        <v>02.01.01</v>
      </c>
      <c r="D18" s="1271" t="str">
        <f>'Cantidades de Obra'!E18</f>
        <v>Excavación manual en material común</v>
      </c>
      <c r="E18" s="1271">
        <f>'Cantidades de Obra'!F18</f>
        <v>0</v>
      </c>
      <c r="F18" s="1271">
        <f>'Cantidades de Obra'!G18</f>
        <v>0</v>
      </c>
      <c r="G18" s="1272">
        <f>'Cantidades de Obra'!H18</f>
        <v>0</v>
      </c>
      <c r="H18" s="1272" t="str">
        <f>'Cantidades de Obra'!I18</f>
        <v>m³</v>
      </c>
      <c r="I18" s="1273">
        <f>'Cantidades de Obra'!J18</f>
        <v>0</v>
      </c>
      <c r="J18" s="1273">
        <f>'Cantidades de Obra'!K18</f>
        <v>0</v>
      </c>
      <c r="K18" s="1273">
        <f>'Cantidades de Obra'!L18</f>
        <v>0</v>
      </c>
      <c r="L18" s="1273">
        <f>'Cantidades de Obra'!N18</f>
        <v>1</v>
      </c>
      <c r="M18" s="1273">
        <f>'Cantidades de Obra'!O18</f>
        <v>1</v>
      </c>
      <c r="N18" s="1273">
        <f>'Cantidades de Obra'!P18</f>
        <v>1</v>
      </c>
      <c r="O18" s="1273">
        <f>'Cantidades de Obra'!Q18</f>
        <v>0</v>
      </c>
      <c r="P18" s="1274">
        <f>'Cantidades de Obra'!R18</f>
        <v>0</v>
      </c>
      <c r="Q18" s="1273">
        <f>'Cantidades de Obra'!S18</f>
        <v>0</v>
      </c>
      <c r="R18" s="1273">
        <f>'Cantidades de Obra'!T18</f>
        <v>0</v>
      </c>
      <c r="S18" s="1272" t="str">
        <f>'Cantidades de Obra'!U18</f>
        <v>m³</v>
      </c>
      <c r="T18" s="1272">
        <f>'Cantidades de Obra'!G18</f>
        <v>0</v>
      </c>
      <c r="U18" s="1271" t="s">
        <v>1168</v>
      </c>
    </row>
    <row r="19" spans="1:21" s="385" customFormat="1" ht="15" customHeight="1" x14ac:dyDescent="0.25">
      <c r="A19" s="1268" t="s">
        <v>1178</v>
      </c>
      <c r="B19" s="1269" t="str">
        <f>'Cantidades de Obra'!A19</f>
        <v>MQ-011</v>
      </c>
      <c r="C19" s="1270" t="str">
        <f>'Cantidades de Obra'!D19</f>
        <v>02.01.02</v>
      </c>
      <c r="D19" s="1271" t="str">
        <f>'Cantidades de Obra'!E19</f>
        <v>Excavación mecánica</v>
      </c>
      <c r="E19" s="1271">
        <f>'Cantidades de Obra'!F19</f>
        <v>0</v>
      </c>
      <c r="F19" s="1271">
        <f>'Cantidades de Obra'!G19</f>
        <v>0</v>
      </c>
      <c r="G19" s="1272">
        <f>'Cantidades de Obra'!H19</f>
        <v>0</v>
      </c>
      <c r="H19" s="1272" t="str">
        <f>'Cantidades de Obra'!I19</f>
        <v>m³</v>
      </c>
      <c r="I19" s="1273">
        <f>'Cantidades de Obra'!J19</f>
        <v>0</v>
      </c>
      <c r="J19" s="1273">
        <f>'Cantidades de Obra'!K19</f>
        <v>0</v>
      </c>
      <c r="K19" s="1273">
        <f>'Cantidades de Obra'!L19</f>
        <v>0</v>
      </c>
      <c r="L19" s="1273">
        <f>'Cantidades de Obra'!N19</f>
        <v>1</v>
      </c>
      <c r="M19" s="1273">
        <f>'Cantidades de Obra'!O19</f>
        <v>1</v>
      </c>
      <c r="N19" s="1273">
        <f>'Cantidades de Obra'!P19</f>
        <v>1</v>
      </c>
      <c r="O19" s="1273">
        <f>'Cantidades de Obra'!Q19</f>
        <v>0</v>
      </c>
      <c r="P19" s="1274">
        <f>'Cantidades de Obra'!R19</f>
        <v>0</v>
      </c>
      <c r="Q19" s="1273">
        <f>'Cantidades de Obra'!S19</f>
        <v>0</v>
      </c>
      <c r="R19" s="1273">
        <f>'Cantidades de Obra'!T19</f>
        <v>0</v>
      </c>
      <c r="S19" s="1272" t="str">
        <f>'Cantidades de Obra'!U19</f>
        <v>m³</v>
      </c>
      <c r="T19" s="1272">
        <f>'Cantidades de Obra'!G19</f>
        <v>0</v>
      </c>
      <c r="U19" s="1271" t="s">
        <v>1168</v>
      </c>
    </row>
    <row r="20" spans="1:21" s="385" customFormat="1" ht="15" customHeight="1" x14ac:dyDescent="0.25">
      <c r="A20" s="1268" t="s">
        <v>1179</v>
      </c>
      <c r="B20" s="1269" t="str">
        <f>'Cantidades de Obra'!A20</f>
        <v>MQ-012</v>
      </c>
      <c r="C20" s="1270" t="str">
        <f>'Cantidades de Obra'!D20</f>
        <v>02.01.03</v>
      </c>
      <c r="D20" s="1271" t="str">
        <f>'Cantidades de Obra'!E20</f>
        <v>Excavación en roca</v>
      </c>
      <c r="E20" s="1271">
        <f>'Cantidades de Obra'!F20</f>
        <v>0</v>
      </c>
      <c r="F20" s="1271">
        <f>'Cantidades de Obra'!G20</f>
        <v>0</v>
      </c>
      <c r="G20" s="1272">
        <f>'Cantidades de Obra'!H20</f>
        <v>0</v>
      </c>
      <c r="H20" s="1272" t="str">
        <f>'Cantidades de Obra'!I20</f>
        <v>m³</v>
      </c>
      <c r="I20" s="1273">
        <f>'Cantidades de Obra'!J20</f>
        <v>0</v>
      </c>
      <c r="J20" s="1273">
        <f>'Cantidades de Obra'!K20</f>
        <v>0</v>
      </c>
      <c r="K20" s="1273">
        <f>'Cantidades de Obra'!L20</f>
        <v>0</v>
      </c>
      <c r="L20" s="1273">
        <f>'Cantidades de Obra'!N20</f>
        <v>1</v>
      </c>
      <c r="M20" s="1273">
        <f>'Cantidades de Obra'!O20</f>
        <v>1</v>
      </c>
      <c r="N20" s="1273">
        <f>'Cantidades de Obra'!P20</f>
        <v>1</v>
      </c>
      <c r="O20" s="1273">
        <f>'Cantidades de Obra'!Q20</f>
        <v>0</v>
      </c>
      <c r="P20" s="1274">
        <f>'Cantidades de Obra'!R20</f>
        <v>0</v>
      </c>
      <c r="Q20" s="1273">
        <f>'Cantidades de Obra'!S20</f>
        <v>0</v>
      </c>
      <c r="R20" s="1273">
        <f>'Cantidades de Obra'!T20</f>
        <v>0</v>
      </c>
      <c r="S20" s="1272" t="str">
        <f>'Cantidades de Obra'!U20</f>
        <v>m³</v>
      </c>
      <c r="T20" s="1272">
        <f>'Cantidades de Obra'!G20</f>
        <v>0</v>
      </c>
      <c r="U20" s="1271" t="s">
        <v>1168</v>
      </c>
    </row>
    <row r="21" spans="1:21" s="385" customFormat="1" ht="15" customHeight="1" x14ac:dyDescent="0.25">
      <c r="A21" s="1268" t="s">
        <v>1180</v>
      </c>
      <c r="B21" s="1269" t="str">
        <f>'Cantidades de Obra'!A21</f>
        <v>MQ-013</v>
      </c>
      <c r="C21" s="1270" t="str">
        <f>'Cantidades de Obra'!D21</f>
        <v>02.01.04</v>
      </c>
      <c r="D21" s="1271" t="str">
        <f>'Cantidades de Obra'!E21</f>
        <v>Perfilado y conformación de excavaciones</v>
      </c>
      <c r="E21" s="1271">
        <f>'Cantidades de Obra'!F21</f>
        <v>0</v>
      </c>
      <c r="F21" s="1271">
        <f>'Cantidades de Obra'!G21</f>
        <v>0</v>
      </c>
      <c r="G21" s="1272">
        <f>'Cantidades de Obra'!H21</f>
        <v>0</v>
      </c>
      <c r="H21" s="1272" t="str">
        <f>'Cantidades de Obra'!I21</f>
        <v>m²</v>
      </c>
      <c r="I21" s="1273">
        <f>'Cantidades de Obra'!J21</f>
        <v>0</v>
      </c>
      <c r="J21" s="1273">
        <f>'Cantidades de Obra'!K21</f>
        <v>0</v>
      </c>
      <c r="K21" s="1273">
        <f>'Cantidades de Obra'!L21</f>
        <v>0</v>
      </c>
      <c r="L21" s="1273">
        <f>'Cantidades de Obra'!N21</f>
        <v>1</v>
      </c>
      <c r="M21" s="1273">
        <f>'Cantidades de Obra'!O21</f>
        <v>1</v>
      </c>
      <c r="N21" s="1273">
        <f>'Cantidades de Obra'!P21</f>
        <v>1</v>
      </c>
      <c r="O21" s="1273">
        <f>'Cantidades de Obra'!Q21</f>
        <v>0</v>
      </c>
      <c r="P21" s="1274">
        <f>'Cantidades de Obra'!R21</f>
        <v>0</v>
      </c>
      <c r="Q21" s="1273">
        <f>'Cantidades de Obra'!S21</f>
        <v>0</v>
      </c>
      <c r="R21" s="1273">
        <f>'Cantidades de Obra'!T21</f>
        <v>0</v>
      </c>
      <c r="S21" s="1272" t="str">
        <f>'Cantidades de Obra'!U21</f>
        <v>m²</v>
      </c>
      <c r="T21" s="1272">
        <f>'Cantidades de Obra'!G21</f>
        <v>0</v>
      </c>
      <c r="U21" s="1271" t="s">
        <v>1168</v>
      </c>
    </row>
    <row r="22" spans="1:21" s="385" customFormat="1" ht="15" customHeight="1" x14ac:dyDescent="0.25">
      <c r="A22" s="1268" t="s">
        <v>1181</v>
      </c>
      <c r="B22" s="1269" t="str">
        <f>'Cantidades de Obra'!A22</f>
        <v>MQ-014</v>
      </c>
      <c r="C22" s="1270" t="str">
        <f>'Cantidades de Obra'!D22</f>
        <v>02.02.01</v>
      </c>
      <c r="D22" s="1271" t="str">
        <f>'Cantidades de Obra'!E22</f>
        <v>Relleno con material seleccionado compactado</v>
      </c>
      <c r="E22" s="1271">
        <f>'Cantidades de Obra'!F22</f>
        <v>0</v>
      </c>
      <c r="F22" s="1271">
        <f>'Cantidades de Obra'!G22</f>
        <v>0</v>
      </c>
      <c r="G22" s="1272">
        <f>'Cantidades de Obra'!H22</f>
        <v>0</v>
      </c>
      <c r="H22" s="1272" t="str">
        <f>'Cantidades de Obra'!I22</f>
        <v>m³</v>
      </c>
      <c r="I22" s="1273">
        <f>'Cantidades de Obra'!J22</f>
        <v>0</v>
      </c>
      <c r="J22" s="1273">
        <f>'Cantidades de Obra'!K22</f>
        <v>0</v>
      </c>
      <c r="K22" s="1273">
        <f>'Cantidades de Obra'!L22</f>
        <v>0</v>
      </c>
      <c r="L22" s="1273">
        <f>'Cantidades de Obra'!N22</f>
        <v>1</v>
      </c>
      <c r="M22" s="1273">
        <f>'Cantidades de Obra'!O22</f>
        <v>1</v>
      </c>
      <c r="N22" s="1273">
        <f>'Cantidades de Obra'!P22</f>
        <v>1</v>
      </c>
      <c r="O22" s="1273">
        <f>'Cantidades de Obra'!Q22</f>
        <v>0</v>
      </c>
      <c r="P22" s="1274">
        <f>'Cantidades de Obra'!R22</f>
        <v>0</v>
      </c>
      <c r="Q22" s="1273">
        <f>'Cantidades de Obra'!S22</f>
        <v>0</v>
      </c>
      <c r="R22" s="1273">
        <f>'Cantidades de Obra'!T22</f>
        <v>0</v>
      </c>
      <c r="S22" s="1272" t="str">
        <f>'Cantidades de Obra'!U22</f>
        <v>m³</v>
      </c>
      <c r="T22" s="1272">
        <f>'Cantidades de Obra'!G22</f>
        <v>0</v>
      </c>
      <c r="U22" s="1271" t="s">
        <v>1168</v>
      </c>
    </row>
    <row r="23" spans="1:21" s="385" customFormat="1" ht="15" customHeight="1" x14ac:dyDescent="0.25">
      <c r="A23" s="1268" t="s">
        <v>1182</v>
      </c>
      <c r="B23" s="1269" t="str">
        <f>'Cantidades de Obra'!A23</f>
        <v>MQ-015</v>
      </c>
      <c r="C23" s="1270" t="str">
        <f>'Cantidades de Obra'!D23</f>
        <v>02.02.02</v>
      </c>
      <c r="D23" s="1271" t="str">
        <f>'Cantidades de Obra'!E23</f>
        <v>Relleno con material proveniente de excavación</v>
      </c>
      <c r="E23" s="1271">
        <f>'Cantidades de Obra'!F23</f>
        <v>0</v>
      </c>
      <c r="F23" s="1271">
        <f>'Cantidades de Obra'!G23</f>
        <v>0</v>
      </c>
      <c r="G23" s="1272">
        <f>'Cantidades de Obra'!H23</f>
        <v>0</v>
      </c>
      <c r="H23" s="1272" t="str">
        <f>'Cantidades de Obra'!I23</f>
        <v>m³</v>
      </c>
      <c r="I23" s="1273">
        <f>'Cantidades de Obra'!J23</f>
        <v>0</v>
      </c>
      <c r="J23" s="1273">
        <f>'Cantidades de Obra'!K23</f>
        <v>0</v>
      </c>
      <c r="K23" s="1273">
        <f>'Cantidades de Obra'!L23</f>
        <v>0</v>
      </c>
      <c r="L23" s="1273">
        <f>'Cantidades de Obra'!N23</f>
        <v>1</v>
      </c>
      <c r="M23" s="1273">
        <f>'Cantidades de Obra'!O23</f>
        <v>1</v>
      </c>
      <c r="N23" s="1273">
        <f>'Cantidades de Obra'!P23</f>
        <v>1</v>
      </c>
      <c r="O23" s="1273">
        <f>'Cantidades de Obra'!Q23</f>
        <v>0</v>
      </c>
      <c r="P23" s="1274">
        <f>'Cantidades de Obra'!R23</f>
        <v>0</v>
      </c>
      <c r="Q23" s="1273">
        <f>'Cantidades de Obra'!S23</f>
        <v>0</v>
      </c>
      <c r="R23" s="1273">
        <f>'Cantidades de Obra'!T23</f>
        <v>0</v>
      </c>
      <c r="S23" s="1272" t="str">
        <f>'Cantidades de Obra'!U23</f>
        <v>m³</v>
      </c>
      <c r="T23" s="1272">
        <f>'Cantidades de Obra'!G23</f>
        <v>0</v>
      </c>
      <c r="U23" s="1271" t="s">
        <v>1168</v>
      </c>
    </row>
    <row r="24" spans="1:21" s="385" customFormat="1" ht="15" customHeight="1" x14ac:dyDescent="0.25">
      <c r="A24" s="1268" t="s">
        <v>1183</v>
      </c>
      <c r="B24" s="1269" t="str">
        <f>'Cantidades de Obra'!A24</f>
        <v>MQ-016</v>
      </c>
      <c r="C24" s="1270" t="str">
        <f>'Cantidades de Obra'!D24</f>
        <v>02.02.03</v>
      </c>
      <c r="D24" s="1271" t="str">
        <f>'Cantidades de Obra'!E24</f>
        <v>Suministro, extendido y compactación de subbase</v>
      </c>
      <c r="E24" s="1271">
        <f>'Cantidades de Obra'!F24</f>
        <v>0</v>
      </c>
      <c r="F24" s="1271">
        <f>'Cantidades de Obra'!G24</f>
        <v>0</v>
      </c>
      <c r="G24" s="1272">
        <f>'Cantidades de Obra'!H24</f>
        <v>0</v>
      </c>
      <c r="H24" s="1272" t="str">
        <f>'Cantidades de Obra'!I24</f>
        <v>m³</v>
      </c>
      <c r="I24" s="1273">
        <f>'Cantidades de Obra'!J24</f>
        <v>0</v>
      </c>
      <c r="J24" s="1273">
        <f>'Cantidades de Obra'!K24</f>
        <v>0</v>
      </c>
      <c r="K24" s="1273">
        <f>'Cantidades de Obra'!L24</f>
        <v>0</v>
      </c>
      <c r="L24" s="1273">
        <f>'Cantidades de Obra'!N24</f>
        <v>1</v>
      </c>
      <c r="M24" s="1273">
        <f>'Cantidades de Obra'!O24</f>
        <v>1</v>
      </c>
      <c r="N24" s="1273">
        <f>'Cantidades de Obra'!P24</f>
        <v>1</v>
      </c>
      <c r="O24" s="1273">
        <f>'Cantidades de Obra'!Q24</f>
        <v>0</v>
      </c>
      <c r="P24" s="1274">
        <f>'Cantidades de Obra'!R24</f>
        <v>0</v>
      </c>
      <c r="Q24" s="1273">
        <f>'Cantidades de Obra'!S24</f>
        <v>0</v>
      </c>
      <c r="R24" s="1273">
        <f>'Cantidades de Obra'!T24</f>
        <v>0</v>
      </c>
      <c r="S24" s="1272" t="str">
        <f>'Cantidades de Obra'!U24</f>
        <v>m³</v>
      </c>
      <c r="T24" s="1272">
        <f>'Cantidades de Obra'!G24</f>
        <v>0</v>
      </c>
      <c r="U24" s="1271" t="s">
        <v>1168</v>
      </c>
    </row>
    <row r="25" spans="1:21" s="385" customFormat="1" ht="15" customHeight="1" x14ac:dyDescent="0.25">
      <c r="A25" s="1268" t="s">
        <v>1184</v>
      </c>
      <c r="B25" s="1269" t="str">
        <f>'Cantidades de Obra'!A25</f>
        <v>MQ-017</v>
      </c>
      <c r="C25" s="1270" t="str">
        <f>'Cantidades de Obra'!D25</f>
        <v>02.02.04</v>
      </c>
      <c r="D25" s="1271" t="str">
        <f>'Cantidades de Obra'!E25</f>
        <v>Suministro, extendido y compactación de base granular</v>
      </c>
      <c r="E25" s="1271">
        <f>'Cantidades de Obra'!F25</f>
        <v>0</v>
      </c>
      <c r="F25" s="1271">
        <f>'Cantidades de Obra'!G25</f>
        <v>0</v>
      </c>
      <c r="G25" s="1272">
        <f>'Cantidades de Obra'!H25</f>
        <v>0</v>
      </c>
      <c r="H25" s="1272" t="str">
        <f>'Cantidades de Obra'!I25</f>
        <v>m³</v>
      </c>
      <c r="I25" s="1273">
        <f>'Cantidades de Obra'!J25</f>
        <v>0</v>
      </c>
      <c r="J25" s="1273">
        <f>'Cantidades de Obra'!K25</f>
        <v>0</v>
      </c>
      <c r="K25" s="1273">
        <f>'Cantidades de Obra'!L25</f>
        <v>0</v>
      </c>
      <c r="L25" s="1273">
        <f>'Cantidades de Obra'!N25</f>
        <v>1</v>
      </c>
      <c r="M25" s="1273">
        <f>'Cantidades de Obra'!O25</f>
        <v>1</v>
      </c>
      <c r="N25" s="1273">
        <f>'Cantidades de Obra'!P25</f>
        <v>1</v>
      </c>
      <c r="O25" s="1273">
        <f>'Cantidades de Obra'!Q25</f>
        <v>0</v>
      </c>
      <c r="P25" s="1274">
        <f>'Cantidades de Obra'!R25</f>
        <v>0</v>
      </c>
      <c r="Q25" s="1273">
        <f>'Cantidades de Obra'!S25</f>
        <v>0</v>
      </c>
      <c r="R25" s="1273">
        <f>'Cantidades de Obra'!T25</f>
        <v>0</v>
      </c>
      <c r="S25" s="1272" t="str">
        <f>'Cantidades de Obra'!U25</f>
        <v>m³</v>
      </c>
      <c r="T25" s="1272">
        <f>'Cantidades de Obra'!G25</f>
        <v>0</v>
      </c>
      <c r="U25" s="1271" t="s">
        <v>1168</v>
      </c>
    </row>
    <row r="26" spans="1:21" s="385" customFormat="1" ht="15" customHeight="1" x14ac:dyDescent="0.25">
      <c r="A26" s="1268" t="s">
        <v>1185</v>
      </c>
      <c r="B26" s="1269" t="str">
        <f>'Cantidades de Obra'!A26</f>
        <v>MQ-018</v>
      </c>
      <c r="C26" s="1270" t="str">
        <f>'Cantidades de Obra'!D26</f>
        <v>02.03.01</v>
      </c>
      <c r="D26" s="1271" t="str">
        <f>'Cantidades de Obra'!E26</f>
        <v>Cargue de material sobrante</v>
      </c>
      <c r="E26" s="1271">
        <f>'Cantidades de Obra'!F26</f>
        <v>0</v>
      </c>
      <c r="F26" s="1271">
        <f>'Cantidades de Obra'!G26</f>
        <v>0</v>
      </c>
      <c r="G26" s="1272">
        <f>'Cantidades de Obra'!H26</f>
        <v>0</v>
      </c>
      <c r="H26" s="1272" t="str">
        <f>'Cantidades de Obra'!I26</f>
        <v>m³</v>
      </c>
      <c r="I26" s="1273">
        <f>'Cantidades de Obra'!J26</f>
        <v>0</v>
      </c>
      <c r="J26" s="1273">
        <f>'Cantidades de Obra'!K26</f>
        <v>0</v>
      </c>
      <c r="K26" s="1273">
        <f>'Cantidades de Obra'!L26</f>
        <v>0</v>
      </c>
      <c r="L26" s="1273">
        <f>'Cantidades de Obra'!N26</f>
        <v>1</v>
      </c>
      <c r="M26" s="1273">
        <f>'Cantidades de Obra'!O26</f>
        <v>1</v>
      </c>
      <c r="N26" s="1273">
        <f>'Cantidades de Obra'!P26</f>
        <v>1</v>
      </c>
      <c r="O26" s="1273">
        <f>'Cantidades de Obra'!Q26</f>
        <v>0</v>
      </c>
      <c r="P26" s="1274">
        <f>'Cantidades de Obra'!R26</f>
        <v>0</v>
      </c>
      <c r="Q26" s="1273">
        <f>'Cantidades de Obra'!S26</f>
        <v>0</v>
      </c>
      <c r="R26" s="1273">
        <f>'Cantidades de Obra'!T26</f>
        <v>0</v>
      </c>
      <c r="S26" s="1272" t="str">
        <f>'Cantidades de Obra'!U26</f>
        <v>m³</v>
      </c>
      <c r="T26" s="1272">
        <f>'Cantidades de Obra'!G26</f>
        <v>0</v>
      </c>
      <c r="U26" s="1271" t="s">
        <v>1168</v>
      </c>
    </row>
    <row r="27" spans="1:21" s="385" customFormat="1" ht="15" customHeight="1" x14ac:dyDescent="0.25">
      <c r="A27" s="1268" t="s">
        <v>1186</v>
      </c>
      <c r="B27" s="1269" t="str">
        <f>'Cantidades de Obra'!A27</f>
        <v>MQ-019</v>
      </c>
      <c r="C27" s="1270" t="str">
        <f>'Cantidades de Obra'!D27</f>
        <v>02.03.02</v>
      </c>
      <c r="D27" s="1271" t="str">
        <f>'Cantidades de Obra'!E27</f>
        <v>Transporte de material sobrante</v>
      </c>
      <c r="E27" s="1271">
        <f>'Cantidades de Obra'!F27</f>
        <v>0</v>
      </c>
      <c r="F27" s="1271">
        <f>'Cantidades de Obra'!G27</f>
        <v>0</v>
      </c>
      <c r="G27" s="1272">
        <f>'Cantidades de Obra'!H27</f>
        <v>0</v>
      </c>
      <c r="H27" s="1272" t="str">
        <f>'Cantidades de Obra'!I27</f>
        <v>m³</v>
      </c>
      <c r="I27" s="1273">
        <f>'Cantidades de Obra'!J27</f>
        <v>0</v>
      </c>
      <c r="J27" s="1273">
        <f>'Cantidades de Obra'!K27</f>
        <v>0</v>
      </c>
      <c r="K27" s="1273">
        <f>'Cantidades de Obra'!L27</f>
        <v>0</v>
      </c>
      <c r="L27" s="1273">
        <f>'Cantidades de Obra'!N27</f>
        <v>1</v>
      </c>
      <c r="M27" s="1273">
        <f>'Cantidades de Obra'!O27</f>
        <v>1</v>
      </c>
      <c r="N27" s="1273">
        <f>'Cantidades de Obra'!P27</f>
        <v>1</v>
      </c>
      <c r="O27" s="1273">
        <f>'Cantidades de Obra'!Q27</f>
        <v>0</v>
      </c>
      <c r="P27" s="1274">
        <f>'Cantidades de Obra'!R27</f>
        <v>0</v>
      </c>
      <c r="Q27" s="1273">
        <f>'Cantidades de Obra'!S27</f>
        <v>0</v>
      </c>
      <c r="R27" s="1273">
        <f>'Cantidades de Obra'!T27</f>
        <v>0</v>
      </c>
      <c r="S27" s="1272" t="str">
        <f>'Cantidades de Obra'!U27</f>
        <v>m³</v>
      </c>
      <c r="T27" s="1272">
        <f>'Cantidades de Obra'!G27</f>
        <v>0</v>
      </c>
      <c r="U27" s="1271" t="s">
        <v>1168</v>
      </c>
    </row>
    <row r="28" spans="1:21" s="385" customFormat="1" ht="15" customHeight="1" x14ac:dyDescent="0.25">
      <c r="A28" s="1268" t="s">
        <v>1187</v>
      </c>
      <c r="B28" s="1269" t="str">
        <f>'Cantidades de Obra'!A28</f>
        <v>MQ-020</v>
      </c>
      <c r="C28" s="1270" t="str">
        <f>'Cantidades de Obra'!D28</f>
        <v>02.03.03</v>
      </c>
      <c r="D28" s="1271" t="str">
        <f>'Cantidades de Obra'!E28</f>
        <v>Disposición final de sobrantes</v>
      </c>
      <c r="E28" s="1271">
        <f>'Cantidades de Obra'!F28</f>
        <v>0</v>
      </c>
      <c r="F28" s="1271">
        <f>'Cantidades de Obra'!G28</f>
        <v>0</v>
      </c>
      <c r="G28" s="1272">
        <f>'Cantidades de Obra'!H28</f>
        <v>0</v>
      </c>
      <c r="H28" s="1272" t="str">
        <f>'Cantidades de Obra'!I28</f>
        <v>m³</v>
      </c>
      <c r="I28" s="1273">
        <f>'Cantidades de Obra'!J28</f>
        <v>0</v>
      </c>
      <c r="J28" s="1273">
        <f>'Cantidades de Obra'!K28</f>
        <v>0</v>
      </c>
      <c r="K28" s="1273">
        <f>'Cantidades de Obra'!L28</f>
        <v>0</v>
      </c>
      <c r="L28" s="1273">
        <f>'Cantidades de Obra'!N28</f>
        <v>1</v>
      </c>
      <c r="M28" s="1273">
        <f>'Cantidades de Obra'!O28</f>
        <v>1</v>
      </c>
      <c r="N28" s="1273">
        <f>'Cantidades de Obra'!P28</f>
        <v>1</v>
      </c>
      <c r="O28" s="1273">
        <f>'Cantidades de Obra'!Q28</f>
        <v>0</v>
      </c>
      <c r="P28" s="1274">
        <f>'Cantidades de Obra'!R28</f>
        <v>0</v>
      </c>
      <c r="Q28" s="1273">
        <f>'Cantidades de Obra'!S28</f>
        <v>0</v>
      </c>
      <c r="R28" s="1273">
        <f>'Cantidades de Obra'!T28</f>
        <v>0</v>
      </c>
      <c r="S28" s="1272" t="str">
        <f>'Cantidades de Obra'!U28</f>
        <v>m³</v>
      </c>
      <c r="T28" s="1272">
        <f>'Cantidades de Obra'!G28</f>
        <v>0</v>
      </c>
      <c r="U28" s="1271" t="s">
        <v>1168</v>
      </c>
    </row>
    <row r="29" spans="1:21" s="385" customFormat="1" ht="15" customHeight="1" x14ac:dyDescent="0.25">
      <c r="A29" s="1268" t="s">
        <v>1188</v>
      </c>
      <c r="B29" s="1269" t="str">
        <f>'Cantidades de Obra'!A29</f>
        <v>MQ-021</v>
      </c>
      <c r="C29" s="1270" t="str">
        <f>'Cantidades de Obra'!D29</f>
        <v>03.01.01</v>
      </c>
      <c r="D29" s="1271" t="str">
        <f>'Cantidades de Obra'!E29</f>
        <v>Concreto de limpieza / solado</v>
      </c>
      <c r="E29" s="1271">
        <f>'Cantidades de Obra'!F29</f>
        <v>0</v>
      </c>
      <c r="F29" s="1271">
        <f>'Cantidades de Obra'!G29</f>
        <v>0</v>
      </c>
      <c r="G29" s="1272">
        <f>'Cantidades de Obra'!H29</f>
        <v>0</v>
      </c>
      <c r="H29" s="1272" t="str">
        <f>'Cantidades de Obra'!I29</f>
        <v>m³</v>
      </c>
      <c r="I29" s="1273">
        <f>'Cantidades de Obra'!J29</f>
        <v>0</v>
      </c>
      <c r="J29" s="1273">
        <f>'Cantidades de Obra'!K29</f>
        <v>0</v>
      </c>
      <c r="K29" s="1273">
        <f>'Cantidades de Obra'!L29</f>
        <v>0</v>
      </c>
      <c r="L29" s="1273">
        <f>'Cantidades de Obra'!N29</f>
        <v>1</v>
      </c>
      <c r="M29" s="1273">
        <f>'Cantidades de Obra'!O29</f>
        <v>1</v>
      </c>
      <c r="N29" s="1273">
        <f>'Cantidades de Obra'!P29</f>
        <v>1</v>
      </c>
      <c r="O29" s="1273">
        <f>'Cantidades de Obra'!Q29</f>
        <v>0</v>
      </c>
      <c r="P29" s="1274">
        <f>'Cantidades de Obra'!R29</f>
        <v>0</v>
      </c>
      <c r="Q29" s="1273">
        <f>'Cantidades de Obra'!S29</f>
        <v>0</v>
      </c>
      <c r="R29" s="1273">
        <f>'Cantidades de Obra'!T29</f>
        <v>0</v>
      </c>
      <c r="S29" s="1272" t="str">
        <f>'Cantidades de Obra'!U29</f>
        <v>m³</v>
      </c>
      <c r="T29" s="1272">
        <f>'Cantidades de Obra'!G29</f>
        <v>0</v>
      </c>
      <c r="U29" s="1271" t="s">
        <v>1168</v>
      </c>
    </row>
    <row r="30" spans="1:21" s="385" customFormat="1" ht="15" customHeight="1" x14ac:dyDescent="0.25">
      <c r="A30" s="1268" t="s">
        <v>1189</v>
      </c>
      <c r="B30" s="1269" t="str">
        <f>'Cantidades de Obra'!A30</f>
        <v>MQ-022</v>
      </c>
      <c r="C30" s="1270" t="str">
        <f>'Cantidades de Obra'!D30</f>
        <v>03.01.02</v>
      </c>
      <c r="D30" s="1271" t="str">
        <f>'Cantidades de Obra'!E30</f>
        <v>Concreto para zapatas</v>
      </c>
      <c r="E30" s="1271">
        <f>'Cantidades de Obra'!F30</f>
        <v>0</v>
      </c>
      <c r="F30" s="1271">
        <f>'Cantidades de Obra'!G30</f>
        <v>0</v>
      </c>
      <c r="G30" s="1272">
        <f>'Cantidades de Obra'!H30</f>
        <v>0</v>
      </c>
      <c r="H30" s="1272" t="str">
        <f>'Cantidades de Obra'!I30</f>
        <v>m³</v>
      </c>
      <c r="I30" s="1273">
        <f>'Cantidades de Obra'!J30</f>
        <v>0</v>
      </c>
      <c r="J30" s="1273">
        <f>'Cantidades de Obra'!K30</f>
        <v>0</v>
      </c>
      <c r="K30" s="1273">
        <f>'Cantidades de Obra'!L30</f>
        <v>0</v>
      </c>
      <c r="L30" s="1273">
        <f>'Cantidades de Obra'!N30</f>
        <v>1</v>
      </c>
      <c r="M30" s="1273">
        <f>'Cantidades de Obra'!O30</f>
        <v>1</v>
      </c>
      <c r="N30" s="1273">
        <f>'Cantidades de Obra'!P30</f>
        <v>1</v>
      </c>
      <c r="O30" s="1273">
        <f>'Cantidades de Obra'!Q30</f>
        <v>0</v>
      </c>
      <c r="P30" s="1274">
        <f>'Cantidades de Obra'!R30</f>
        <v>0</v>
      </c>
      <c r="Q30" s="1273">
        <f>'Cantidades de Obra'!S30</f>
        <v>0</v>
      </c>
      <c r="R30" s="1273">
        <f>'Cantidades de Obra'!T30</f>
        <v>0</v>
      </c>
      <c r="S30" s="1272" t="str">
        <f>'Cantidades de Obra'!U30</f>
        <v>m³</v>
      </c>
      <c r="T30" s="1272">
        <f>'Cantidades de Obra'!G30</f>
        <v>0</v>
      </c>
      <c r="U30" s="1271" t="s">
        <v>1168</v>
      </c>
    </row>
    <row r="31" spans="1:21" s="385" customFormat="1" ht="15" customHeight="1" x14ac:dyDescent="0.25">
      <c r="A31" s="1268" t="s">
        <v>1190</v>
      </c>
      <c r="B31" s="1269" t="str">
        <f>'Cantidades de Obra'!A31</f>
        <v>MQ-023</v>
      </c>
      <c r="C31" s="1270" t="str">
        <f>'Cantidades de Obra'!D31</f>
        <v>03.01.03</v>
      </c>
      <c r="D31" s="1271" t="str">
        <f>'Cantidades de Obra'!E31</f>
        <v>Concreto para vigas de cimentación</v>
      </c>
      <c r="E31" s="1271">
        <f>'Cantidades de Obra'!F31</f>
        <v>0</v>
      </c>
      <c r="F31" s="1271">
        <f>'Cantidades de Obra'!G31</f>
        <v>0</v>
      </c>
      <c r="G31" s="1272">
        <f>'Cantidades de Obra'!H31</f>
        <v>0</v>
      </c>
      <c r="H31" s="1272" t="str">
        <f>'Cantidades de Obra'!I31</f>
        <v>m³</v>
      </c>
      <c r="I31" s="1273">
        <f>'Cantidades de Obra'!J31</f>
        <v>0</v>
      </c>
      <c r="J31" s="1273">
        <f>'Cantidades de Obra'!K31</f>
        <v>0</v>
      </c>
      <c r="K31" s="1273">
        <f>'Cantidades de Obra'!L31</f>
        <v>0</v>
      </c>
      <c r="L31" s="1273">
        <f>'Cantidades de Obra'!N31</f>
        <v>1</v>
      </c>
      <c r="M31" s="1273">
        <f>'Cantidades de Obra'!O31</f>
        <v>1</v>
      </c>
      <c r="N31" s="1273">
        <f>'Cantidades de Obra'!P31</f>
        <v>1</v>
      </c>
      <c r="O31" s="1273">
        <f>'Cantidades de Obra'!Q31</f>
        <v>0</v>
      </c>
      <c r="P31" s="1274">
        <f>'Cantidades de Obra'!R31</f>
        <v>0</v>
      </c>
      <c r="Q31" s="1273">
        <f>'Cantidades de Obra'!S31</f>
        <v>0</v>
      </c>
      <c r="R31" s="1273">
        <f>'Cantidades de Obra'!T31</f>
        <v>0</v>
      </c>
      <c r="S31" s="1272" t="str">
        <f>'Cantidades de Obra'!U31</f>
        <v>m³</v>
      </c>
      <c r="T31" s="1272">
        <f>'Cantidades de Obra'!G31</f>
        <v>0</v>
      </c>
      <c r="U31" s="1271" t="s">
        <v>1168</v>
      </c>
    </row>
    <row r="32" spans="1:21" s="385" customFormat="1" ht="15" customHeight="1" x14ac:dyDescent="0.25">
      <c r="A32" s="1268" t="s">
        <v>1191</v>
      </c>
      <c r="B32" s="1269" t="str">
        <f>'Cantidades de Obra'!A32</f>
        <v>MQ-024</v>
      </c>
      <c r="C32" s="1270" t="str">
        <f>'Cantidades de Obra'!D32</f>
        <v>03.01.04</v>
      </c>
      <c r="D32" s="1271" t="str">
        <f>'Cantidades de Obra'!E32</f>
        <v>Concreto para losas de cimentación</v>
      </c>
      <c r="E32" s="1271">
        <f>'Cantidades de Obra'!F32</f>
        <v>0</v>
      </c>
      <c r="F32" s="1271">
        <f>'Cantidades de Obra'!G32</f>
        <v>0</v>
      </c>
      <c r="G32" s="1272">
        <f>'Cantidades de Obra'!H32</f>
        <v>0</v>
      </c>
      <c r="H32" s="1272" t="str">
        <f>'Cantidades de Obra'!I32</f>
        <v>m³</v>
      </c>
      <c r="I32" s="1273">
        <f>'Cantidades de Obra'!J32</f>
        <v>0</v>
      </c>
      <c r="J32" s="1273">
        <f>'Cantidades de Obra'!K32</f>
        <v>0</v>
      </c>
      <c r="K32" s="1273">
        <f>'Cantidades de Obra'!L32</f>
        <v>0</v>
      </c>
      <c r="L32" s="1273">
        <f>'Cantidades de Obra'!N32</f>
        <v>1</v>
      </c>
      <c r="M32" s="1273">
        <f>'Cantidades de Obra'!O32</f>
        <v>1</v>
      </c>
      <c r="N32" s="1273">
        <f>'Cantidades de Obra'!P32</f>
        <v>1</v>
      </c>
      <c r="O32" s="1273">
        <f>'Cantidades de Obra'!Q32</f>
        <v>0</v>
      </c>
      <c r="P32" s="1274">
        <f>'Cantidades de Obra'!R32</f>
        <v>0</v>
      </c>
      <c r="Q32" s="1273">
        <f>'Cantidades de Obra'!S32</f>
        <v>0</v>
      </c>
      <c r="R32" s="1273">
        <f>'Cantidades de Obra'!T32</f>
        <v>0</v>
      </c>
      <c r="S32" s="1272" t="str">
        <f>'Cantidades de Obra'!U32</f>
        <v>m³</v>
      </c>
      <c r="T32" s="1272">
        <f>'Cantidades de Obra'!G32</f>
        <v>0</v>
      </c>
      <c r="U32" s="1271" t="s">
        <v>1168</v>
      </c>
    </row>
    <row r="33" spans="1:21" s="385" customFormat="1" ht="15" customHeight="1" x14ac:dyDescent="0.25">
      <c r="A33" s="1268" t="s">
        <v>1192</v>
      </c>
      <c r="B33" s="1269" t="str">
        <f>'Cantidades de Obra'!A33</f>
        <v>MQ-025</v>
      </c>
      <c r="C33" s="1270" t="str">
        <f>'Cantidades de Obra'!D33</f>
        <v>03.01.05</v>
      </c>
      <c r="D33" s="1271" t="str">
        <f>'Cantidades de Obra'!E33</f>
        <v>Concreto para pedestales</v>
      </c>
      <c r="E33" s="1271">
        <f>'Cantidades de Obra'!F33</f>
        <v>0</v>
      </c>
      <c r="F33" s="1271">
        <f>'Cantidades de Obra'!G33</f>
        <v>0</v>
      </c>
      <c r="G33" s="1272">
        <f>'Cantidades de Obra'!H33</f>
        <v>0</v>
      </c>
      <c r="H33" s="1272" t="str">
        <f>'Cantidades de Obra'!I33</f>
        <v>m³</v>
      </c>
      <c r="I33" s="1273">
        <f>'Cantidades de Obra'!J33</f>
        <v>0</v>
      </c>
      <c r="J33" s="1273">
        <f>'Cantidades de Obra'!K33</f>
        <v>0</v>
      </c>
      <c r="K33" s="1273">
        <f>'Cantidades de Obra'!L33</f>
        <v>0</v>
      </c>
      <c r="L33" s="1273">
        <f>'Cantidades de Obra'!N33</f>
        <v>1</v>
      </c>
      <c r="M33" s="1273">
        <f>'Cantidades de Obra'!O33</f>
        <v>1</v>
      </c>
      <c r="N33" s="1273">
        <f>'Cantidades de Obra'!P33</f>
        <v>1</v>
      </c>
      <c r="O33" s="1273">
        <f>'Cantidades de Obra'!Q33</f>
        <v>0</v>
      </c>
      <c r="P33" s="1274">
        <f>'Cantidades de Obra'!R33</f>
        <v>0</v>
      </c>
      <c r="Q33" s="1273">
        <f>'Cantidades de Obra'!S33</f>
        <v>0</v>
      </c>
      <c r="R33" s="1273">
        <f>'Cantidades de Obra'!T33</f>
        <v>0</v>
      </c>
      <c r="S33" s="1272" t="str">
        <f>'Cantidades de Obra'!U33</f>
        <v>m³</v>
      </c>
      <c r="T33" s="1272">
        <f>'Cantidades de Obra'!G33</f>
        <v>0</v>
      </c>
      <c r="U33" s="1271" t="s">
        <v>1168</v>
      </c>
    </row>
    <row r="34" spans="1:21" s="385" customFormat="1" ht="15" customHeight="1" x14ac:dyDescent="0.25">
      <c r="A34" s="1268" t="s">
        <v>1193</v>
      </c>
      <c r="B34" s="1269" t="str">
        <f>'Cantidades de Obra'!A34</f>
        <v>MQ-026</v>
      </c>
      <c r="C34" s="1270" t="str">
        <f>'Cantidades de Obra'!D34</f>
        <v>03.02.01</v>
      </c>
      <c r="D34" s="1271" t="str">
        <f>'Cantidades de Obra'!E34</f>
        <v>Acero de refuerzo en cimentación</v>
      </c>
      <c r="E34" s="1271">
        <f>'Cantidades de Obra'!F34</f>
        <v>0</v>
      </c>
      <c r="F34" s="1271">
        <f>'Cantidades de Obra'!G34</f>
        <v>0</v>
      </c>
      <c r="G34" s="1272">
        <f>'Cantidades de Obra'!H34</f>
        <v>0</v>
      </c>
      <c r="H34" s="1272" t="str">
        <f>'Cantidades de Obra'!I34</f>
        <v>kg</v>
      </c>
      <c r="I34" s="1273">
        <f>'Cantidades de Obra'!J34</f>
        <v>0</v>
      </c>
      <c r="J34" s="1273">
        <f>'Cantidades de Obra'!K34</f>
        <v>0</v>
      </c>
      <c r="K34" s="1273">
        <f>'Cantidades de Obra'!L34</f>
        <v>0</v>
      </c>
      <c r="L34" s="1273">
        <f>'Cantidades de Obra'!N34</f>
        <v>1</v>
      </c>
      <c r="M34" s="1273">
        <f>'Cantidades de Obra'!O34</f>
        <v>1</v>
      </c>
      <c r="N34" s="1273">
        <f>'Cantidades de Obra'!P34</f>
        <v>1</v>
      </c>
      <c r="O34" s="1273">
        <f>'Cantidades de Obra'!Q34</f>
        <v>0</v>
      </c>
      <c r="P34" s="1274">
        <f>'Cantidades de Obra'!R34</f>
        <v>0</v>
      </c>
      <c r="Q34" s="1273">
        <f>'Cantidades de Obra'!S34</f>
        <v>0</v>
      </c>
      <c r="R34" s="1273">
        <f>'Cantidades de Obra'!T34</f>
        <v>0</v>
      </c>
      <c r="S34" s="1272" t="str">
        <f>'Cantidades de Obra'!U34</f>
        <v>kg</v>
      </c>
      <c r="T34" s="1272">
        <f>'Cantidades de Obra'!G34</f>
        <v>0</v>
      </c>
      <c r="U34" s="1271" t="s">
        <v>1168</v>
      </c>
    </row>
    <row r="35" spans="1:21" s="385" customFormat="1" ht="15" customHeight="1" x14ac:dyDescent="0.25">
      <c r="A35" s="1268" t="s">
        <v>1194</v>
      </c>
      <c r="B35" s="1269" t="str">
        <f>'Cantidades de Obra'!A35</f>
        <v>MQ-027</v>
      </c>
      <c r="C35" s="1270" t="str">
        <f>'Cantidades de Obra'!D35</f>
        <v>03.03.01</v>
      </c>
      <c r="D35" s="1271" t="str">
        <f>'Cantidades de Obra'!E35</f>
        <v>Formaleta para elementos de cimentación</v>
      </c>
      <c r="E35" s="1271">
        <f>'Cantidades de Obra'!F35</f>
        <v>0</v>
      </c>
      <c r="F35" s="1271">
        <f>'Cantidades de Obra'!G35</f>
        <v>0</v>
      </c>
      <c r="G35" s="1272">
        <f>'Cantidades de Obra'!H35</f>
        <v>0</v>
      </c>
      <c r="H35" s="1272" t="str">
        <f>'Cantidades de Obra'!I35</f>
        <v>m²</v>
      </c>
      <c r="I35" s="1273">
        <f>'Cantidades de Obra'!J35</f>
        <v>0</v>
      </c>
      <c r="J35" s="1273">
        <f>'Cantidades de Obra'!K35</f>
        <v>0</v>
      </c>
      <c r="K35" s="1273">
        <f>'Cantidades de Obra'!L35</f>
        <v>0</v>
      </c>
      <c r="L35" s="1273">
        <f>'Cantidades de Obra'!N35</f>
        <v>1</v>
      </c>
      <c r="M35" s="1273">
        <f>'Cantidades de Obra'!O35</f>
        <v>1</v>
      </c>
      <c r="N35" s="1273">
        <f>'Cantidades de Obra'!P35</f>
        <v>1</v>
      </c>
      <c r="O35" s="1273">
        <f>'Cantidades de Obra'!Q35</f>
        <v>0</v>
      </c>
      <c r="P35" s="1274">
        <f>'Cantidades de Obra'!R35</f>
        <v>0</v>
      </c>
      <c r="Q35" s="1273">
        <f>'Cantidades de Obra'!S35</f>
        <v>0</v>
      </c>
      <c r="R35" s="1273">
        <f>'Cantidades de Obra'!T35</f>
        <v>0</v>
      </c>
      <c r="S35" s="1272" t="str">
        <f>'Cantidades de Obra'!U35</f>
        <v>m²</v>
      </c>
      <c r="T35" s="1272">
        <f>'Cantidades de Obra'!G35</f>
        <v>0</v>
      </c>
      <c r="U35" s="1271" t="s">
        <v>1168</v>
      </c>
    </row>
    <row r="36" spans="1:21" s="385" customFormat="1" ht="15" customHeight="1" x14ac:dyDescent="0.25">
      <c r="A36" s="1268" t="s">
        <v>1195</v>
      </c>
      <c r="B36" s="1269" t="str">
        <f>'Cantidades de Obra'!A36</f>
        <v>MQ-028</v>
      </c>
      <c r="C36" s="1270" t="str">
        <f>'Cantidades de Obra'!D36</f>
        <v>04.01.01</v>
      </c>
      <c r="D36" s="1271" t="str">
        <f>'Cantidades de Obra'!E36</f>
        <v>Concreto para columnas</v>
      </c>
      <c r="E36" s="1271">
        <f>'Cantidades de Obra'!F36</f>
        <v>0</v>
      </c>
      <c r="F36" s="1271">
        <f>'Cantidades de Obra'!G36</f>
        <v>0</v>
      </c>
      <c r="G36" s="1272">
        <f>'Cantidades de Obra'!H36</f>
        <v>0</v>
      </c>
      <c r="H36" s="1272" t="str">
        <f>'Cantidades de Obra'!I36</f>
        <v>m³</v>
      </c>
      <c r="I36" s="1273">
        <f>'Cantidades de Obra'!J36</f>
        <v>0</v>
      </c>
      <c r="J36" s="1273">
        <f>'Cantidades de Obra'!K36</f>
        <v>0</v>
      </c>
      <c r="K36" s="1273">
        <f>'Cantidades de Obra'!L36</f>
        <v>0</v>
      </c>
      <c r="L36" s="1273">
        <f>'Cantidades de Obra'!N36</f>
        <v>1</v>
      </c>
      <c r="M36" s="1273">
        <f>'Cantidades de Obra'!O36</f>
        <v>1</v>
      </c>
      <c r="N36" s="1273">
        <f>'Cantidades de Obra'!P36</f>
        <v>1</v>
      </c>
      <c r="O36" s="1273">
        <f>'Cantidades de Obra'!Q36</f>
        <v>0</v>
      </c>
      <c r="P36" s="1274">
        <f>'Cantidades de Obra'!R36</f>
        <v>0</v>
      </c>
      <c r="Q36" s="1273">
        <f>'Cantidades de Obra'!S36</f>
        <v>0</v>
      </c>
      <c r="R36" s="1273">
        <f>'Cantidades de Obra'!T36</f>
        <v>0</v>
      </c>
      <c r="S36" s="1272" t="str">
        <f>'Cantidades de Obra'!U36</f>
        <v>m³</v>
      </c>
      <c r="T36" s="1272">
        <f>'Cantidades de Obra'!G36</f>
        <v>0</v>
      </c>
      <c r="U36" s="1271" t="s">
        <v>1168</v>
      </c>
    </row>
    <row r="37" spans="1:21" s="385" customFormat="1" ht="15" customHeight="1" x14ac:dyDescent="0.25">
      <c r="A37" s="1268" t="s">
        <v>1196</v>
      </c>
      <c r="B37" s="1269" t="str">
        <f>'Cantidades de Obra'!A37</f>
        <v>MQ-029</v>
      </c>
      <c r="C37" s="1270" t="str">
        <f>'Cantidades de Obra'!D37</f>
        <v>04.01.02</v>
      </c>
      <c r="D37" s="1271" t="str">
        <f>'Cantidades de Obra'!E37</f>
        <v>Concreto para vigas</v>
      </c>
      <c r="E37" s="1271">
        <f>'Cantidades de Obra'!F37</f>
        <v>0</v>
      </c>
      <c r="F37" s="1271">
        <f>'Cantidades de Obra'!G37</f>
        <v>0</v>
      </c>
      <c r="G37" s="1272">
        <f>'Cantidades de Obra'!H37</f>
        <v>0</v>
      </c>
      <c r="H37" s="1272" t="str">
        <f>'Cantidades de Obra'!I37</f>
        <v>m³</v>
      </c>
      <c r="I37" s="1273">
        <f>'Cantidades de Obra'!J37</f>
        <v>0</v>
      </c>
      <c r="J37" s="1273">
        <f>'Cantidades de Obra'!K37</f>
        <v>0</v>
      </c>
      <c r="K37" s="1273">
        <f>'Cantidades de Obra'!L37</f>
        <v>0</v>
      </c>
      <c r="L37" s="1273">
        <f>'Cantidades de Obra'!N37</f>
        <v>1</v>
      </c>
      <c r="M37" s="1273">
        <f>'Cantidades de Obra'!O37</f>
        <v>1</v>
      </c>
      <c r="N37" s="1273">
        <f>'Cantidades de Obra'!P37</f>
        <v>1</v>
      </c>
      <c r="O37" s="1273">
        <f>'Cantidades de Obra'!Q37</f>
        <v>0</v>
      </c>
      <c r="P37" s="1274">
        <f>'Cantidades de Obra'!R37</f>
        <v>0</v>
      </c>
      <c r="Q37" s="1273">
        <f>'Cantidades de Obra'!S37</f>
        <v>0</v>
      </c>
      <c r="R37" s="1273">
        <f>'Cantidades de Obra'!T37</f>
        <v>0</v>
      </c>
      <c r="S37" s="1272" t="str">
        <f>'Cantidades de Obra'!U37</f>
        <v>m³</v>
      </c>
      <c r="T37" s="1272">
        <f>'Cantidades de Obra'!G37</f>
        <v>0</v>
      </c>
      <c r="U37" s="1271" t="s">
        <v>1168</v>
      </c>
    </row>
    <row r="38" spans="1:21" s="385" customFormat="1" ht="15" customHeight="1" x14ac:dyDescent="0.25">
      <c r="A38" s="1268" t="s">
        <v>1197</v>
      </c>
      <c r="B38" s="1269" t="str">
        <f>'Cantidades de Obra'!A38</f>
        <v>MQ-030</v>
      </c>
      <c r="C38" s="1270" t="str">
        <f>'Cantidades de Obra'!D38</f>
        <v>04.01.03</v>
      </c>
      <c r="D38" s="1271" t="str">
        <f>'Cantidades de Obra'!E38</f>
        <v>Concreto para losas</v>
      </c>
      <c r="E38" s="1271">
        <f>'Cantidades de Obra'!F38</f>
        <v>0</v>
      </c>
      <c r="F38" s="1271">
        <f>'Cantidades de Obra'!G38</f>
        <v>0</v>
      </c>
      <c r="G38" s="1272">
        <f>'Cantidades de Obra'!H38</f>
        <v>0</v>
      </c>
      <c r="H38" s="1272" t="str">
        <f>'Cantidades de Obra'!I38</f>
        <v>m³</v>
      </c>
      <c r="I38" s="1273">
        <f>'Cantidades de Obra'!J38</f>
        <v>0</v>
      </c>
      <c r="J38" s="1273">
        <f>'Cantidades de Obra'!K38</f>
        <v>0</v>
      </c>
      <c r="K38" s="1273">
        <f>'Cantidades de Obra'!L38</f>
        <v>0</v>
      </c>
      <c r="L38" s="1273">
        <f>'Cantidades de Obra'!N38</f>
        <v>1</v>
      </c>
      <c r="M38" s="1273">
        <f>'Cantidades de Obra'!O38</f>
        <v>1</v>
      </c>
      <c r="N38" s="1273">
        <f>'Cantidades de Obra'!P38</f>
        <v>1</v>
      </c>
      <c r="O38" s="1273">
        <f>'Cantidades de Obra'!Q38</f>
        <v>0</v>
      </c>
      <c r="P38" s="1274">
        <f>'Cantidades de Obra'!R38</f>
        <v>0</v>
      </c>
      <c r="Q38" s="1273">
        <f>'Cantidades de Obra'!S38</f>
        <v>0</v>
      </c>
      <c r="R38" s="1273">
        <f>'Cantidades de Obra'!T38</f>
        <v>0</v>
      </c>
      <c r="S38" s="1272" t="str">
        <f>'Cantidades de Obra'!U38</f>
        <v>m³</v>
      </c>
      <c r="T38" s="1272">
        <f>'Cantidades de Obra'!G38</f>
        <v>0</v>
      </c>
      <c r="U38" s="1271" t="s">
        <v>1168</v>
      </c>
    </row>
    <row r="39" spans="1:21" s="385" customFormat="1" ht="15" customHeight="1" x14ac:dyDescent="0.25">
      <c r="A39" s="1268" t="s">
        <v>1198</v>
      </c>
      <c r="B39" s="1269" t="str">
        <f>'Cantidades de Obra'!A39</f>
        <v>MQ-031</v>
      </c>
      <c r="C39" s="1270" t="str">
        <f>'Cantidades de Obra'!D39</f>
        <v>04.01.04</v>
      </c>
      <c r="D39" s="1271" t="str">
        <f>'Cantidades de Obra'!E39</f>
        <v>Concreto para escaleras</v>
      </c>
      <c r="E39" s="1271">
        <f>'Cantidades de Obra'!F39</f>
        <v>0</v>
      </c>
      <c r="F39" s="1271">
        <f>'Cantidades de Obra'!G39</f>
        <v>0</v>
      </c>
      <c r="G39" s="1272">
        <f>'Cantidades de Obra'!H39</f>
        <v>0</v>
      </c>
      <c r="H39" s="1272" t="str">
        <f>'Cantidades de Obra'!I39</f>
        <v>m³</v>
      </c>
      <c r="I39" s="1273">
        <f>'Cantidades de Obra'!J39</f>
        <v>0</v>
      </c>
      <c r="J39" s="1273">
        <f>'Cantidades de Obra'!K39</f>
        <v>0</v>
      </c>
      <c r="K39" s="1273">
        <f>'Cantidades de Obra'!L39</f>
        <v>0</v>
      </c>
      <c r="L39" s="1273">
        <f>'Cantidades de Obra'!N39</f>
        <v>1</v>
      </c>
      <c r="M39" s="1273">
        <f>'Cantidades de Obra'!O39</f>
        <v>1</v>
      </c>
      <c r="N39" s="1273">
        <f>'Cantidades de Obra'!P39</f>
        <v>1</v>
      </c>
      <c r="O39" s="1273">
        <f>'Cantidades de Obra'!Q39</f>
        <v>0</v>
      </c>
      <c r="P39" s="1274">
        <f>'Cantidades de Obra'!R39</f>
        <v>0</v>
      </c>
      <c r="Q39" s="1273">
        <f>'Cantidades de Obra'!S39</f>
        <v>0</v>
      </c>
      <c r="R39" s="1273">
        <f>'Cantidades de Obra'!T39</f>
        <v>0</v>
      </c>
      <c r="S39" s="1272" t="str">
        <f>'Cantidades de Obra'!U39</f>
        <v>m³</v>
      </c>
      <c r="T39" s="1272">
        <f>'Cantidades de Obra'!G39</f>
        <v>0</v>
      </c>
      <c r="U39" s="1271" t="s">
        <v>1168</v>
      </c>
    </row>
    <row r="40" spans="1:21" s="385" customFormat="1" ht="15" customHeight="1" x14ac:dyDescent="0.25">
      <c r="A40" s="1268" t="s">
        <v>1199</v>
      </c>
      <c r="B40" s="1269" t="str">
        <f>'Cantidades de Obra'!A40</f>
        <v>MQ-032</v>
      </c>
      <c r="C40" s="1270" t="str">
        <f>'Cantidades de Obra'!D40</f>
        <v>04.01.05</v>
      </c>
      <c r="D40" s="1271" t="str">
        <f>'Cantidades de Obra'!E40</f>
        <v>Concreto para muros estructurales</v>
      </c>
      <c r="E40" s="1271">
        <f>'Cantidades de Obra'!F40</f>
        <v>0</v>
      </c>
      <c r="F40" s="1271">
        <f>'Cantidades de Obra'!G40</f>
        <v>0</v>
      </c>
      <c r="G40" s="1272">
        <f>'Cantidades de Obra'!H40</f>
        <v>0</v>
      </c>
      <c r="H40" s="1272" t="str">
        <f>'Cantidades de Obra'!I40</f>
        <v>m³</v>
      </c>
      <c r="I40" s="1273">
        <f>'Cantidades de Obra'!J40</f>
        <v>0</v>
      </c>
      <c r="J40" s="1273">
        <f>'Cantidades de Obra'!K40</f>
        <v>0</v>
      </c>
      <c r="K40" s="1273">
        <f>'Cantidades de Obra'!L40</f>
        <v>0</v>
      </c>
      <c r="L40" s="1273">
        <f>'Cantidades de Obra'!N40</f>
        <v>1</v>
      </c>
      <c r="M40" s="1273">
        <f>'Cantidades de Obra'!O40</f>
        <v>1</v>
      </c>
      <c r="N40" s="1273">
        <f>'Cantidades de Obra'!P40</f>
        <v>1</v>
      </c>
      <c r="O40" s="1273">
        <f>'Cantidades de Obra'!Q40</f>
        <v>0</v>
      </c>
      <c r="P40" s="1274">
        <f>'Cantidades de Obra'!R40</f>
        <v>0</v>
      </c>
      <c r="Q40" s="1273">
        <f>'Cantidades de Obra'!S40</f>
        <v>0</v>
      </c>
      <c r="R40" s="1273">
        <f>'Cantidades de Obra'!T40</f>
        <v>0</v>
      </c>
      <c r="S40" s="1272" t="str">
        <f>'Cantidades de Obra'!U40</f>
        <v>m³</v>
      </c>
      <c r="T40" s="1272">
        <f>'Cantidades de Obra'!G40</f>
        <v>0</v>
      </c>
      <c r="U40" s="1271" t="s">
        <v>1168</v>
      </c>
    </row>
    <row r="41" spans="1:21" s="385" customFormat="1" ht="15" customHeight="1" x14ac:dyDescent="0.25">
      <c r="A41" s="1268" t="s">
        <v>1200</v>
      </c>
      <c r="B41" s="1269" t="str">
        <f>'Cantidades de Obra'!A41</f>
        <v>MQ-033</v>
      </c>
      <c r="C41" s="1270" t="str">
        <f>'Cantidades de Obra'!D41</f>
        <v>04.02.01</v>
      </c>
      <c r="D41" s="1271" t="str">
        <f>'Cantidades de Obra'!E41</f>
        <v>Acero de refuerzo de columnas</v>
      </c>
      <c r="E41" s="1271">
        <f>'Cantidades de Obra'!F41</f>
        <v>0</v>
      </c>
      <c r="F41" s="1271">
        <f>'Cantidades de Obra'!G41</f>
        <v>0</v>
      </c>
      <c r="G41" s="1272">
        <f>'Cantidades de Obra'!H41</f>
        <v>0</v>
      </c>
      <c r="H41" s="1272" t="str">
        <f>'Cantidades de Obra'!I41</f>
        <v>kg</v>
      </c>
      <c r="I41" s="1273">
        <f>'Cantidades de Obra'!J41</f>
        <v>0</v>
      </c>
      <c r="J41" s="1273">
        <f>'Cantidades de Obra'!K41</f>
        <v>0</v>
      </c>
      <c r="K41" s="1273">
        <f>'Cantidades de Obra'!L41</f>
        <v>0</v>
      </c>
      <c r="L41" s="1273">
        <f>'Cantidades de Obra'!N41</f>
        <v>1</v>
      </c>
      <c r="M41" s="1273">
        <f>'Cantidades de Obra'!O41</f>
        <v>1</v>
      </c>
      <c r="N41" s="1273">
        <f>'Cantidades de Obra'!P41</f>
        <v>1</v>
      </c>
      <c r="O41" s="1273">
        <f>'Cantidades de Obra'!Q41</f>
        <v>0</v>
      </c>
      <c r="P41" s="1274">
        <f>'Cantidades de Obra'!R41</f>
        <v>0</v>
      </c>
      <c r="Q41" s="1273">
        <f>'Cantidades de Obra'!S41</f>
        <v>0</v>
      </c>
      <c r="R41" s="1273">
        <f>'Cantidades de Obra'!T41</f>
        <v>0</v>
      </c>
      <c r="S41" s="1272" t="str">
        <f>'Cantidades de Obra'!U41</f>
        <v>kg</v>
      </c>
      <c r="T41" s="1272">
        <f>'Cantidades de Obra'!G41</f>
        <v>0</v>
      </c>
      <c r="U41" s="1271" t="s">
        <v>1168</v>
      </c>
    </row>
    <row r="42" spans="1:21" s="385" customFormat="1" ht="15" customHeight="1" x14ac:dyDescent="0.25">
      <c r="A42" s="1268" t="s">
        <v>1201</v>
      </c>
      <c r="B42" s="1269" t="str">
        <f>'Cantidades de Obra'!A42</f>
        <v>MQ-034</v>
      </c>
      <c r="C42" s="1270" t="str">
        <f>'Cantidades de Obra'!D42</f>
        <v>04.02.02</v>
      </c>
      <c r="D42" s="1271" t="str">
        <f>'Cantidades de Obra'!E42</f>
        <v>Acero de refuerzo de vigas</v>
      </c>
      <c r="E42" s="1271">
        <f>'Cantidades de Obra'!F42</f>
        <v>0</v>
      </c>
      <c r="F42" s="1271">
        <f>'Cantidades de Obra'!G42</f>
        <v>0</v>
      </c>
      <c r="G42" s="1272">
        <f>'Cantidades de Obra'!H42</f>
        <v>0</v>
      </c>
      <c r="H42" s="1272" t="str">
        <f>'Cantidades de Obra'!I42</f>
        <v>kg</v>
      </c>
      <c r="I42" s="1273">
        <f>'Cantidades de Obra'!J42</f>
        <v>0</v>
      </c>
      <c r="J42" s="1273">
        <f>'Cantidades de Obra'!K42</f>
        <v>0</v>
      </c>
      <c r="K42" s="1273">
        <f>'Cantidades de Obra'!L42</f>
        <v>0</v>
      </c>
      <c r="L42" s="1273">
        <f>'Cantidades de Obra'!N42</f>
        <v>1</v>
      </c>
      <c r="M42" s="1273">
        <f>'Cantidades de Obra'!O42</f>
        <v>1</v>
      </c>
      <c r="N42" s="1273">
        <f>'Cantidades de Obra'!P42</f>
        <v>1</v>
      </c>
      <c r="O42" s="1273">
        <f>'Cantidades de Obra'!Q42</f>
        <v>0</v>
      </c>
      <c r="P42" s="1274">
        <f>'Cantidades de Obra'!R42</f>
        <v>0</v>
      </c>
      <c r="Q42" s="1273">
        <f>'Cantidades de Obra'!S42</f>
        <v>0</v>
      </c>
      <c r="R42" s="1273">
        <f>'Cantidades de Obra'!T42</f>
        <v>0</v>
      </c>
      <c r="S42" s="1272" t="str">
        <f>'Cantidades de Obra'!U42</f>
        <v>kg</v>
      </c>
      <c r="T42" s="1272">
        <f>'Cantidades de Obra'!G42</f>
        <v>0</v>
      </c>
      <c r="U42" s="1271" t="s">
        <v>1168</v>
      </c>
    </row>
    <row r="43" spans="1:21" s="385" customFormat="1" ht="15" customHeight="1" x14ac:dyDescent="0.25">
      <c r="A43" s="1268" t="s">
        <v>1202</v>
      </c>
      <c r="B43" s="1269" t="str">
        <f>'Cantidades de Obra'!A43</f>
        <v>MQ-035</v>
      </c>
      <c r="C43" s="1270" t="str">
        <f>'Cantidades de Obra'!D43</f>
        <v>04.02.03</v>
      </c>
      <c r="D43" s="1271" t="str">
        <f>'Cantidades de Obra'!E43</f>
        <v>Acero de refuerzo de losas</v>
      </c>
      <c r="E43" s="1271">
        <f>'Cantidades de Obra'!F43</f>
        <v>0</v>
      </c>
      <c r="F43" s="1271">
        <f>'Cantidades de Obra'!G43</f>
        <v>0</v>
      </c>
      <c r="G43" s="1272">
        <f>'Cantidades de Obra'!H43</f>
        <v>0</v>
      </c>
      <c r="H43" s="1272" t="str">
        <f>'Cantidades de Obra'!I43</f>
        <v>kg</v>
      </c>
      <c r="I43" s="1273">
        <f>'Cantidades de Obra'!J43</f>
        <v>0</v>
      </c>
      <c r="J43" s="1273">
        <f>'Cantidades de Obra'!K43</f>
        <v>0</v>
      </c>
      <c r="K43" s="1273">
        <f>'Cantidades de Obra'!L43</f>
        <v>0</v>
      </c>
      <c r="L43" s="1273">
        <f>'Cantidades de Obra'!N43</f>
        <v>1</v>
      </c>
      <c r="M43" s="1273">
        <f>'Cantidades de Obra'!O43</f>
        <v>1</v>
      </c>
      <c r="N43" s="1273">
        <f>'Cantidades de Obra'!P43</f>
        <v>1</v>
      </c>
      <c r="O43" s="1273">
        <f>'Cantidades de Obra'!Q43</f>
        <v>0</v>
      </c>
      <c r="P43" s="1274">
        <f>'Cantidades de Obra'!R43</f>
        <v>0</v>
      </c>
      <c r="Q43" s="1273">
        <f>'Cantidades de Obra'!S43</f>
        <v>0</v>
      </c>
      <c r="R43" s="1273">
        <f>'Cantidades de Obra'!T43</f>
        <v>0</v>
      </c>
      <c r="S43" s="1272" t="str">
        <f>'Cantidades de Obra'!U43</f>
        <v>kg</v>
      </c>
      <c r="T43" s="1272">
        <f>'Cantidades de Obra'!G43</f>
        <v>0</v>
      </c>
      <c r="U43" s="1271" t="s">
        <v>1168</v>
      </c>
    </row>
    <row r="44" spans="1:21" s="385" customFormat="1" ht="15" customHeight="1" x14ac:dyDescent="0.25">
      <c r="A44" s="1268" t="s">
        <v>1203</v>
      </c>
      <c r="B44" s="1269" t="str">
        <f>'Cantidades de Obra'!A44</f>
        <v>MQ-036</v>
      </c>
      <c r="C44" s="1270" t="str">
        <f>'Cantidades de Obra'!D44</f>
        <v>04.03.01</v>
      </c>
      <c r="D44" s="1271" t="str">
        <f>'Cantidades de Obra'!E44</f>
        <v>Formaleta de columnas</v>
      </c>
      <c r="E44" s="1271">
        <f>'Cantidades de Obra'!F44</f>
        <v>0</v>
      </c>
      <c r="F44" s="1271">
        <f>'Cantidades de Obra'!G44</f>
        <v>0</v>
      </c>
      <c r="G44" s="1272">
        <f>'Cantidades de Obra'!H44</f>
        <v>0</v>
      </c>
      <c r="H44" s="1272" t="str">
        <f>'Cantidades de Obra'!I44</f>
        <v>m²</v>
      </c>
      <c r="I44" s="1273">
        <f>'Cantidades de Obra'!J44</f>
        <v>0</v>
      </c>
      <c r="J44" s="1273">
        <f>'Cantidades de Obra'!K44</f>
        <v>0</v>
      </c>
      <c r="K44" s="1273">
        <f>'Cantidades de Obra'!L44</f>
        <v>0</v>
      </c>
      <c r="L44" s="1273">
        <f>'Cantidades de Obra'!N44</f>
        <v>1</v>
      </c>
      <c r="M44" s="1273">
        <f>'Cantidades de Obra'!O44</f>
        <v>1</v>
      </c>
      <c r="N44" s="1273">
        <f>'Cantidades de Obra'!P44</f>
        <v>1</v>
      </c>
      <c r="O44" s="1273">
        <f>'Cantidades de Obra'!Q44</f>
        <v>0</v>
      </c>
      <c r="P44" s="1274">
        <f>'Cantidades de Obra'!R44</f>
        <v>0</v>
      </c>
      <c r="Q44" s="1273">
        <f>'Cantidades de Obra'!S44</f>
        <v>0</v>
      </c>
      <c r="R44" s="1273">
        <f>'Cantidades de Obra'!T44</f>
        <v>0</v>
      </c>
      <c r="S44" s="1272" t="str">
        <f>'Cantidades de Obra'!U44</f>
        <v>m²</v>
      </c>
      <c r="T44" s="1272">
        <f>'Cantidades de Obra'!G44</f>
        <v>0</v>
      </c>
      <c r="U44" s="1271" t="s">
        <v>1168</v>
      </c>
    </row>
    <row r="45" spans="1:21" s="385" customFormat="1" ht="15" customHeight="1" x14ac:dyDescent="0.25">
      <c r="A45" s="1268" t="s">
        <v>1204</v>
      </c>
      <c r="B45" s="1269" t="str">
        <f>'Cantidades de Obra'!A45</f>
        <v>MQ-037</v>
      </c>
      <c r="C45" s="1270" t="str">
        <f>'Cantidades de Obra'!D45</f>
        <v>04.03.02</v>
      </c>
      <c r="D45" s="1271" t="str">
        <f>'Cantidades de Obra'!E45</f>
        <v>Formaleta de vigas</v>
      </c>
      <c r="E45" s="1271">
        <f>'Cantidades de Obra'!F45</f>
        <v>0</v>
      </c>
      <c r="F45" s="1271">
        <f>'Cantidades de Obra'!G45</f>
        <v>0</v>
      </c>
      <c r="G45" s="1272">
        <f>'Cantidades de Obra'!H45</f>
        <v>0</v>
      </c>
      <c r="H45" s="1272" t="str">
        <f>'Cantidades de Obra'!I45</f>
        <v>m²</v>
      </c>
      <c r="I45" s="1273">
        <f>'Cantidades de Obra'!J45</f>
        <v>0</v>
      </c>
      <c r="J45" s="1273">
        <f>'Cantidades de Obra'!K45</f>
        <v>0</v>
      </c>
      <c r="K45" s="1273">
        <f>'Cantidades de Obra'!L45</f>
        <v>0</v>
      </c>
      <c r="L45" s="1273">
        <f>'Cantidades de Obra'!N45</f>
        <v>1</v>
      </c>
      <c r="M45" s="1273">
        <f>'Cantidades de Obra'!O45</f>
        <v>1</v>
      </c>
      <c r="N45" s="1273">
        <f>'Cantidades de Obra'!P45</f>
        <v>1</v>
      </c>
      <c r="O45" s="1273">
        <f>'Cantidades de Obra'!Q45</f>
        <v>0</v>
      </c>
      <c r="P45" s="1274">
        <f>'Cantidades de Obra'!R45</f>
        <v>0</v>
      </c>
      <c r="Q45" s="1273">
        <f>'Cantidades de Obra'!S45</f>
        <v>0</v>
      </c>
      <c r="R45" s="1273">
        <f>'Cantidades de Obra'!T45</f>
        <v>0</v>
      </c>
      <c r="S45" s="1272" t="str">
        <f>'Cantidades de Obra'!U45</f>
        <v>m²</v>
      </c>
      <c r="T45" s="1272">
        <f>'Cantidades de Obra'!G45</f>
        <v>0</v>
      </c>
      <c r="U45" s="1271" t="s">
        <v>1168</v>
      </c>
    </row>
    <row r="46" spans="1:21" s="385" customFormat="1" ht="15" customHeight="1" x14ac:dyDescent="0.25">
      <c r="A46" s="1268" t="s">
        <v>1205</v>
      </c>
      <c r="B46" s="1269" t="str">
        <f>'Cantidades de Obra'!A46</f>
        <v>MQ-038</v>
      </c>
      <c r="C46" s="1270" t="str">
        <f>'Cantidades de Obra'!D46</f>
        <v>04.03.03</v>
      </c>
      <c r="D46" s="1271" t="str">
        <f>'Cantidades de Obra'!E46</f>
        <v>Formaleta de losas</v>
      </c>
      <c r="E46" s="1271">
        <f>'Cantidades de Obra'!F46</f>
        <v>0</v>
      </c>
      <c r="F46" s="1271">
        <f>'Cantidades de Obra'!G46</f>
        <v>0</v>
      </c>
      <c r="G46" s="1272">
        <f>'Cantidades de Obra'!H46</f>
        <v>0</v>
      </c>
      <c r="H46" s="1272" t="str">
        <f>'Cantidades de Obra'!I46</f>
        <v>m²</v>
      </c>
      <c r="I46" s="1273">
        <f>'Cantidades de Obra'!J46</f>
        <v>0</v>
      </c>
      <c r="J46" s="1273">
        <f>'Cantidades de Obra'!K46</f>
        <v>0</v>
      </c>
      <c r="K46" s="1273">
        <f>'Cantidades de Obra'!L46</f>
        <v>0</v>
      </c>
      <c r="L46" s="1273">
        <f>'Cantidades de Obra'!N46</f>
        <v>1</v>
      </c>
      <c r="M46" s="1273">
        <f>'Cantidades de Obra'!O46</f>
        <v>1</v>
      </c>
      <c r="N46" s="1273">
        <f>'Cantidades de Obra'!P46</f>
        <v>1</v>
      </c>
      <c r="O46" s="1273">
        <f>'Cantidades de Obra'!Q46</f>
        <v>0</v>
      </c>
      <c r="P46" s="1274">
        <f>'Cantidades de Obra'!R46</f>
        <v>0</v>
      </c>
      <c r="Q46" s="1273">
        <f>'Cantidades de Obra'!S46</f>
        <v>0</v>
      </c>
      <c r="R46" s="1273">
        <f>'Cantidades de Obra'!T46</f>
        <v>0</v>
      </c>
      <c r="S46" s="1272" t="str">
        <f>'Cantidades de Obra'!U46</f>
        <v>m²</v>
      </c>
      <c r="T46" s="1272">
        <f>'Cantidades de Obra'!G46</f>
        <v>0</v>
      </c>
      <c r="U46" s="1271" t="s">
        <v>1168</v>
      </c>
    </row>
    <row r="47" spans="1:21" s="385" customFormat="1" ht="15" customHeight="1" x14ac:dyDescent="0.25">
      <c r="A47" s="1268" t="s">
        <v>1206</v>
      </c>
      <c r="B47" s="1269" t="str">
        <f>'Cantidades de Obra'!A47</f>
        <v>MQ-039</v>
      </c>
      <c r="C47" s="1270" t="str">
        <f>'Cantidades de Obra'!D47</f>
        <v>04.03.04</v>
      </c>
      <c r="D47" s="1271" t="str">
        <f>'Cantidades de Obra'!E47</f>
        <v>Formaleta de escaleras</v>
      </c>
      <c r="E47" s="1271">
        <f>'Cantidades de Obra'!F47</f>
        <v>0</v>
      </c>
      <c r="F47" s="1271">
        <f>'Cantidades de Obra'!G47</f>
        <v>0</v>
      </c>
      <c r="G47" s="1272">
        <f>'Cantidades de Obra'!H47</f>
        <v>0</v>
      </c>
      <c r="H47" s="1272" t="str">
        <f>'Cantidades de Obra'!I47</f>
        <v>m²</v>
      </c>
      <c r="I47" s="1273">
        <f>'Cantidades de Obra'!J47</f>
        <v>0</v>
      </c>
      <c r="J47" s="1273">
        <f>'Cantidades de Obra'!K47</f>
        <v>0</v>
      </c>
      <c r="K47" s="1273">
        <f>'Cantidades de Obra'!L47</f>
        <v>0</v>
      </c>
      <c r="L47" s="1273">
        <f>'Cantidades de Obra'!N47</f>
        <v>1</v>
      </c>
      <c r="M47" s="1273">
        <f>'Cantidades de Obra'!O47</f>
        <v>1</v>
      </c>
      <c r="N47" s="1273">
        <f>'Cantidades de Obra'!P47</f>
        <v>1</v>
      </c>
      <c r="O47" s="1273">
        <f>'Cantidades de Obra'!Q47</f>
        <v>0</v>
      </c>
      <c r="P47" s="1274">
        <f>'Cantidades de Obra'!R47</f>
        <v>0</v>
      </c>
      <c r="Q47" s="1273">
        <f>'Cantidades de Obra'!S47</f>
        <v>0</v>
      </c>
      <c r="R47" s="1273">
        <f>'Cantidades de Obra'!T47</f>
        <v>0</v>
      </c>
      <c r="S47" s="1272" t="str">
        <f>'Cantidades de Obra'!U47</f>
        <v>m²</v>
      </c>
      <c r="T47" s="1272">
        <f>'Cantidades de Obra'!G47</f>
        <v>0</v>
      </c>
      <c r="U47" s="1271" t="s">
        <v>1168</v>
      </c>
    </row>
    <row r="48" spans="1:21" s="385" customFormat="1" ht="15" customHeight="1" x14ac:dyDescent="0.25">
      <c r="A48" s="1268" t="s">
        <v>1207</v>
      </c>
      <c r="B48" s="1269" t="str">
        <f>'Cantidades de Obra'!A48</f>
        <v>MQ-040</v>
      </c>
      <c r="C48" s="1270" t="str">
        <f>'Cantidades de Obra'!D48</f>
        <v>04.04.01</v>
      </c>
      <c r="D48" s="1271" t="str">
        <f>'Cantidades de Obra'!E48</f>
        <v>Suministro y montaje de perfiles metálicos</v>
      </c>
      <c r="E48" s="1271">
        <f>'Cantidades de Obra'!F48</f>
        <v>0</v>
      </c>
      <c r="F48" s="1271">
        <f>'Cantidades de Obra'!G48</f>
        <v>0</v>
      </c>
      <c r="G48" s="1272">
        <f>'Cantidades de Obra'!H48</f>
        <v>0</v>
      </c>
      <c r="H48" s="1272" t="str">
        <f>'Cantidades de Obra'!I48</f>
        <v>kg</v>
      </c>
      <c r="I48" s="1273">
        <f>'Cantidades de Obra'!J48</f>
        <v>0</v>
      </c>
      <c r="J48" s="1273">
        <f>'Cantidades de Obra'!K48</f>
        <v>0</v>
      </c>
      <c r="K48" s="1273">
        <f>'Cantidades de Obra'!L48</f>
        <v>0</v>
      </c>
      <c r="L48" s="1273">
        <f>'Cantidades de Obra'!N48</f>
        <v>1</v>
      </c>
      <c r="M48" s="1273">
        <f>'Cantidades de Obra'!O48</f>
        <v>1</v>
      </c>
      <c r="N48" s="1273">
        <f>'Cantidades de Obra'!P48</f>
        <v>1</v>
      </c>
      <c r="O48" s="1273">
        <f>'Cantidades de Obra'!Q48</f>
        <v>0</v>
      </c>
      <c r="P48" s="1274">
        <f>'Cantidades de Obra'!R48</f>
        <v>0</v>
      </c>
      <c r="Q48" s="1273">
        <f>'Cantidades de Obra'!S48</f>
        <v>0</v>
      </c>
      <c r="R48" s="1273">
        <f>'Cantidades de Obra'!T48</f>
        <v>0</v>
      </c>
      <c r="S48" s="1272" t="str">
        <f>'Cantidades de Obra'!U48</f>
        <v>kg</v>
      </c>
      <c r="T48" s="1272">
        <f>'Cantidades de Obra'!G48</f>
        <v>0</v>
      </c>
      <c r="U48" s="1271" t="s">
        <v>1168</v>
      </c>
    </row>
    <row r="49" spans="1:21" s="385" customFormat="1" ht="15" customHeight="1" x14ac:dyDescent="0.25">
      <c r="A49" s="1268" t="s">
        <v>1208</v>
      </c>
      <c r="B49" s="1269" t="str">
        <f>'Cantidades de Obra'!A49</f>
        <v>MQ-041</v>
      </c>
      <c r="C49" s="1270" t="str">
        <f>'Cantidades de Obra'!D49</f>
        <v>04.04.02</v>
      </c>
      <c r="D49" s="1271" t="str">
        <f>'Cantidades de Obra'!E49</f>
        <v>Placas, pernos y conexiones metálicas</v>
      </c>
      <c r="E49" s="1271">
        <f>'Cantidades de Obra'!F49</f>
        <v>0</v>
      </c>
      <c r="F49" s="1271">
        <f>'Cantidades de Obra'!G49</f>
        <v>0</v>
      </c>
      <c r="G49" s="1272">
        <f>'Cantidades de Obra'!H49</f>
        <v>0</v>
      </c>
      <c r="H49" s="1272" t="str">
        <f>'Cantidades de Obra'!I49</f>
        <v>kg</v>
      </c>
      <c r="I49" s="1273">
        <f>'Cantidades de Obra'!J49</f>
        <v>0</v>
      </c>
      <c r="J49" s="1273">
        <f>'Cantidades de Obra'!K49</f>
        <v>0</v>
      </c>
      <c r="K49" s="1273">
        <f>'Cantidades de Obra'!L49</f>
        <v>0</v>
      </c>
      <c r="L49" s="1273">
        <f>'Cantidades de Obra'!N49</f>
        <v>1</v>
      </c>
      <c r="M49" s="1273">
        <f>'Cantidades de Obra'!O49</f>
        <v>1</v>
      </c>
      <c r="N49" s="1273">
        <f>'Cantidades de Obra'!P49</f>
        <v>1</v>
      </c>
      <c r="O49" s="1273">
        <f>'Cantidades de Obra'!Q49</f>
        <v>0</v>
      </c>
      <c r="P49" s="1274">
        <f>'Cantidades de Obra'!R49</f>
        <v>0</v>
      </c>
      <c r="Q49" s="1273">
        <f>'Cantidades de Obra'!S49</f>
        <v>0</v>
      </c>
      <c r="R49" s="1273">
        <f>'Cantidades de Obra'!T49</f>
        <v>0</v>
      </c>
      <c r="S49" s="1272" t="str">
        <f>'Cantidades de Obra'!U49</f>
        <v>kg</v>
      </c>
      <c r="T49" s="1272">
        <f>'Cantidades de Obra'!G49</f>
        <v>0</v>
      </c>
      <c r="U49" s="1271" t="s">
        <v>1168</v>
      </c>
    </row>
    <row r="50" spans="1:21" s="385" customFormat="1" ht="15" customHeight="1" x14ac:dyDescent="0.25">
      <c r="A50" s="1268" t="s">
        <v>1209</v>
      </c>
      <c r="B50" s="1269" t="str">
        <f>'Cantidades de Obra'!A50</f>
        <v>MQ-042</v>
      </c>
      <c r="C50" s="1270" t="str">
        <f>'Cantidades de Obra'!D50</f>
        <v>05.01.01</v>
      </c>
      <c r="D50" s="1271" t="str">
        <f>'Cantidades de Obra'!E50</f>
        <v>Mampostería en bloque de concreto</v>
      </c>
      <c r="E50" s="1271">
        <f>'Cantidades de Obra'!F50</f>
        <v>0</v>
      </c>
      <c r="F50" s="1271">
        <f>'Cantidades de Obra'!G50</f>
        <v>0</v>
      </c>
      <c r="G50" s="1272">
        <f>'Cantidades de Obra'!H50</f>
        <v>0</v>
      </c>
      <c r="H50" s="1272" t="str">
        <f>'Cantidades de Obra'!I50</f>
        <v>m²</v>
      </c>
      <c r="I50" s="1273">
        <f>'Cantidades de Obra'!J50</f>
        <v>0</v>
      </c>
      <c r="J50" s="1273">
        <f>'Cantidades de Obra'!K50</f>
        <v>0</v>
      </c>
      <c r="K50" s="1273">
        <f>'Cantidades de Obra'!L50</f>
        <v>0</v>
      </c>
      <c r="L50" s="1273">
        <f>'Cantidades de Obra'!N50</f>
        <v>1</v>
      </c>
      <c r="M50" s="1273">
        <f>'Cantidades de Obra'!O50</f>
        <v>1</v>
      </c>
      <c r="N50" s="1273">
        <f>'Cantidades de Obra'!P50</f>
        <v>1</v>
      </c>
      <c r="O50" s="1273">
        <f>'Cantidades de Obra'!Q50</f>
        <v>0</v>
      </c>
      <c r="P50" s="1274">
        <f>'Cantidades de Obra'!R50</f>
        <v>0</v>
      </c>
      <c r="Q50" s="1273">
        <f>'Cantidades de Obra'!S50</f>
        <v>0</v>
      </c>
      <c r="R50" s="1273">
        <f>'Cantidades de Obra'!T50</f>
        <v>0</v>
      </c>
      <c r="S50" s="1272" t="str">
        <f>'Cantidades de Obra'!U50</f>
        <v>m²</v>
      </c>
      <c r="T50" s="1272">
        <f>'Cantidades de Obra'!G50</f>
        <v>0</v>
      </c>
      <c r="U50" s="1271" t="s">
        <v>1168</v>
      </c>
    </row>
    <row r="51" spans="1:21" s="385" customFormat="1" ht="15" customHeight="1" x14ac:dyDescent="0.25">
      <c r="A51" s="1268" t="s">
        <v>1210</v>
      </c>
      <c r="B51" s="1269" t="str">
        <f>'Cantidades de Obra'!A51</f>
        <v>MQ-043</v>
      </c>
      <c r="C51" s="1270" t="str">
        <f>'Cantidades de Obra'!D51</f>
        <v>05.01.02</v>
      </c>
      <c r="D51" s="1271" t="str">
        <f>'Cantidades de Obra'!E51</f>
        <v>Mampostería en ladrillo</v>
      </c>
      <c r="E51" s="1271">
        <f>'Cantidades de Obra'!F51</f>
        <v>0</v>
      </c>
      <c r="F51" s="1271">
        <f>'Cantidades de Obra'!G51</f>
        <v>0</v>
      </c>
      <c r="G51" s="1272">
        <f>'Cantidades de Obra'!H51</f>
        <v>0</v>
      </c>
      <c r="H51" s="1272" t="str">
        <f>'Cantidades de Obra'!I51</f>
        <v>m²</v>
      </c>
      <c r="I51" s="1273">
        <f>'Cantidades de Obra'!J51</f>
        <v>0</v>
      </c>
      <c r="J51" s="1273">
        <f>'Cantidades de Obra'!K51</f>
        <v>0</v>
      </c>
      <c r="K51" s="1273">
        <f>'Cantidades de Obra'!L51</f>
        <v>0</v>
      </c>
      <c r="L51" s="1273">
        <f>'Cantidades de Obra'!N51</f>
        <v>1</v>
      </c>
      <c r="M51" s="1273">
        <f>'Cantidades de Obra'!O51</f>
        <v>1</v>
      </c>
      <c r="N51" s="1273">
        <f>'Cantidades de Obra'!P51</f>
        <v>1</v>
      </c>
      <c r="O51" s="1273">
        <f>'Cantidades de Obra'!Q51</f>
        <v>0</v>
      </c>
      <c r="P51" s="1274">
        <f>'Cantidades de Obra'!R51</f>
        <v>0</v>
      </c>
      <c r="Q51" s="1273">
        <f>'Cantidades de Obra'!S51</f>
        <v>0</v>
      </c>
      <c r="R51" s="1273">
        <f>'Cantidades de Obra'!T51</f>
        <v>0</v>
      </c>
      <c r="S51" s="1272" t="str">
        <f>'Cantidades de Obra'!U51</f>
        <v>m²</v>
      </c>
      <c r="T51" s="1272">
        <f>'Cantidades de Obra'!G51</f>
        <v>0</v>
      </c>
      <c r="U51" s="1271" t="s">
        <v>1168</v>
      </c>
    </row>
    <row r="52" spans="1:21" s="385" customFormat="1" ht="15" customHeight="1" x14ac:dyDescent="0.25">
      <c r="A52" s="1268" t="s">
        <v>1211</v>
      </c>
      <c r="B52" s="1269" t="str">
        <f>'Cantidades de Obra'!A52</f>
        <v>MQ-044</v>
      </c>
      <c r="C52" s="1270" t="str">
        <f>'Cantidades de Obra'!D52</f>
        <v>05.01.03</v>
      </c>
      <c r="D52" s="1271" t="str">
        <f>'Cantidades de Obra'!E52</f>
        <v>Mampostería estructural</v>
      </c>
      <c r="E52" s="1271">
        <f>'Cantidades de Obra'!F52</f>
        <v>0</v>
      </c>
      <c r="F52" s="1271">
        <f>'Cantidades de Obra'!G52</f>
        <v>0</v>
      </c>
      <c r="G52" s="1272">
        <f>'Cantidades de Obra'!H52</f>
        <v>0</v>
      </c>
      <c r="H52" s="1272" t="str">
        <f>'Cantidades de Obra'!I52</f>
        <v>m²</v>
      </c>
      <c r="I52" s="1273">
        <f>'Cantidades de Obra'!J52</f>
        <v>0</v>
      </c>
      <c r="J52" s="1273">
        <f>'Cantidades de Obra'!K52</f>
        <v>0</v>
      </c>
      <c r="K52" s="1273">
        <f>'Cantidades de Obra'!L52</f>
        <v>0</v>
      </c>
      <c r="L52" s="1273">
        <f>'Cantidades de Obra'!N52</f>
        <v>1</v>
      </c>
      <c r="M52" s="1273">
        <f>'Cantidades de Obra'!O52</f>
        <v>1</v>
      </c>
      <c r="N52" s="1273">
        <f>'Cantidades de Obra'!P52</f>
        <v>1</v>
      </c>
      <c r="O52" s="1273">
        <f>'Cantidades de Obra'!Q52</f>
        <v>0</v>
      </c>
      <c r="P52" s="1274">
        <f>'Cantidades de Obra'!R52</f>
        <v>0</v>
      </c>
      <c r="Q52" s="1273">
        <f>'Cantidades de Obra'!S52</f>
        <v>0</v>
      </c>
      <c r="R52" s="1273">
        <f>'Cantidades de Obra'!T52</f>
        <v>0</v>
      </c>
      <c r="S52" s="1272" t="str">
        <f>'Cantidades de Obra'!U52</f>
        <v>m²</v>
      </c>
      <c r="T52" s="1272">
        <f>'Cantidades de Obra'!G52</f>
        <v>0</v>
      </c>
      <c r="U52" s="1271" t="s">
        <v>1168</v>
      </c>
    </row>
    <row r="53" spans="1:21" s="385" customFormat="1" ht="15" customHeight="1" x14ac:dyDescent="0.25">
      <c r="A53" s="1268" t="s">
        <v>1212</v>
      </c>
      <c r="B53" s="1269" t="str">
        <f>'Cantidades de Obra'!A53</f>
        <v>MQ-045</v>
      </c>
      <c r="C53" s="1270" t="str">
        <f>'Cantidades de Obra'!D53</f>
        <v>05.01.04</v>
      </c>
      <c r="D53" s="1271" t="str">
        <f>'Cantidades de Obra'!E53</f>
        <v>Muros en sistema liviano / drywall</v>
      </c>
      <c r="E53" s="1271">
        <f>'Cantidades de Obra'!F53</f>
        <v>0</v>
      </c>
      <c r="F53" s="1271">
        <f>'Cantidades de Obra'!G53</f>
        <v>0</v>
      </c>
      <c r="G53" s="1272">
        <f>'Cantidades de Obra'!H53</f>
        <v>0</v>
      </c>
      <c r="H53" s="1272" t="str">
        <f>'Cantidades de Obra'!I53</f>
        <v>m²</v>
      </c>
      <c r="I53" s="1273">
        <f>'Cantidades de Obra'!J53</f>
        <v>0</v>
      </c>
      <c r="J53" s="1273">
        <f>'Cantidades de Obra'!K53</f>
        <v>0</v>
      </c>
      <c r="K53" s="1273">
        <f>'Cantidades de Obra'!L53</f>
        <v>0</v>
      </c>
      <c r="L53" s="1273">
        <f>'Cantidades de Obra'!N53</f>
        <v>1</v>
      </c>
      <c r="M53" s="1273">
        <f>'Cantidades de Obra'!O53</f>
        <v>1</v>
      </c>
      <c r="N53" s="1273">
        <f>'Cantidades de Obra'!P53</f>
        <v>1</v>
      </c>
      <c r="O53" s="1273">
        <f>'Cantidades de Obra'!Q53</f>
        <v>0</v>
      </c>
      <c r="P53" s="1274">
        <f>'Cantidades de Obra'!R53</f>
        <v>0</v>
      </c>
      <c r="Q53" s="1273">
        <f>'Cantidades de Obra'!S53</f>
        <v>0</v>
      </c>
      <c r="R53" s="1273">
        <f>'Cantidades de Obra'!T53</f>
        <v>0</v>
      </c>
      <c r="S53" s="1272" t="str">
        <f>'Cantidades de Obra'!U53</f>
        <v>m²</v>
      </c>
      <c r="T53" s="1272">
        <f>'Cantidades de Obra'!G53</f>
        <v>0</v>
      </c>
      <c r="U53" s="1271" t="s">
        <v>1168</v>
      </c>
    </row>
    <row r="54" spans="1:21" s="385" customFormat="1" ht="15" customHeight="1" x14ac:dyDescent="0.25">
      <c r="A54" s="1268" t="s">
        <v>1213</v>
      </c>
      <c r="B54" s="1269" t="str">
        <f>'Cantidades de Obra'!A54</f>
        <v>MQ-046</v>
      </c>
      <c r="C54" s="1270" t="str">
        <f>'Cantidades de Obra'!D54</f>
        <v>05.02.01</v>
      </c>
      <c r="D54" s="1271" t="str">
        <f>'Cantidades de Obra'!E54</f>
        <v>Dinteles sobre vanos</v>
      </c>
      <c r="E54" s="1271">
        <f>'Cantidades de Obra'!F54</f>
        <v>0</v>
      </c>
      <c r="F54" s="1271">
        <f>'Cantidades de Obra'!G54</f>
        <v>0</v>
      </c>
      <c r="G54" s="1272">
        <f>'Cantidades de Obra'!H54</f>
        <v>0</v>
      </c>
      <c r="H54" s="1272" t="str">
        <f>'Cantidades de Obra'!I54</f>
        <v>ml</v>
      </c>
      <c r="I54" s="1273">
        <f>'Cantidades de Obra'!J54</f>
        <v>0</v>
      </c>
      <c r="J54" s="1273">
        <f>'Cantidades de Obra'!K54</f>
        <v>0</v>
      </c>
      <c r="K54" s="1273">
        <f>'Cantidades de Obra'!L54</f>
        <v>0</v>
      </c>
      <c r="L54" s="1273">
        <f>'Cantidades de Obra'!N54</f>
        <v>1</v>
      </c>
      <c r="M54" s="1273">
        <f>'Cantidades de Obra'!O54</f>
        <v>1</v>
      </c>
      <c r="N54" s="1273">
        <f>'Cantidades de Obra'!P54</f>
        <v>1</v>
      </c>
      <c r="O54" s="1273">
        <f>'Cantidades de Obra'!Q54</f>
        <v>0</v>
      </c>
      <c r="P54" s="1274">
        <f>'Cantidades de Obra'!R54</f>
        <v>0</v>
      </c>
      <c r="Q54" s="1273">
        <f>'Cantidades de Obra'!S54</f>
        <v>0</v>
      </c>
      <c r="R54" s="1273">
        <f>'Cantidades de Obra'!T54</f>
        <v>0</v>
      </c>
      <c r="S54" s="1272" t="str">
        <f>'Cantidades de Obra'!U54</f>
        <v>ml</v>
      </c>
      <c r="T54" s="1272">
        <f>'Cantidades de Obra'!G54</f>
        <v>0</v>
      </c>
      <c r="U54" s="1271" t="s">
        <v>1168</v>
      </c>
    </row>
    <row r="55" spans="1:21" s="385" customFormat="1" ht="15" customHeight="1" x14ac:dyDescent="0.25">
      <c r="A55" s="1268" t="s">
        <v>1214</v>
      </c>
      <c r="B55" s="1269" t="str">
        <f>'Cantidades de Obra'!A55</f>
        <v>MQ-047</v>
      </c>
      <c r="C55" s="1270" t="str">
        <f>'Cantidades de Obra'!D55</f>
        <v>05.02.02</v>
      </c>
      <c r="D55" s="1271" t="str">
        <f>'Cantidades de Obra'!E55</f>
        <v>Alfajías y remates</v>
      </c>
      <c r="E55" s="1271">
        <f>'Cantidades de Obra'!F55</f>
        <v>0</v>
      </c>
      <c r="F55" s="1271">
        <f>'Cantidades de Obra'!G55</f>
        <v>0</v>
      </c>
      <c r="G55" s="1272">
        <f>'Cantidades de Obra'!H55</f>
        <v>0</v>
      </c>
      <c r="H55" s="1272" t="str">
        <f>'Cantidades de Obra'!I55</f>
        <v>ml</v>
      </c>
      <c r="I55" s="1273">
        <f>'Cantidades de Obra'!J55</f>
        <v>0</v>
      </c>
      <c r="J55" s="1273">
        <f>'Cantidades de Obra'!K55</f>
        <v>0</v>
      </c>
      <c r="K55" s="1273">
        <f>'Cantidades de Obra'!L55</f>
        <v>0</v>
      </c>
      <c r="L55" s="1273">
        <f>'Cantidades de Obra'!N55</f>
        <v>1</v>
      </c>
      <c r="M55" s="1273">
        <f>'Cantidades de Obra'!O55</f>
        <v>1</v>
      </c>
      <c r="N55" s="1273">
        <f>'Cantidades de Obra'!P55</f>
        <v>1</v>
      </c>
      <c r="O55" s="1273">
        <f>'Cantidades de Obra'!Q55</f>
        <v>0</v>
      </c>
      <c r="P55" s="1274">
        <f>'Cantidades de Obra'!R55</f>
        <v>0</v>
      </c>
      <c r="Q55" s="1273">
        <f>'Cantidades de Obra'!S55</f>
        <v>0</v>
      </c>
      <c r="R55" s="1273">
        <f>'Cantidades de Obra'!T55</f>
        <v>0</v>
      </c>
      <c r="S55" s="1272" t="str">
        <f>'Cantidades de Obra'!U55</f>
        <v>ml</v>
      </c>
      <c r="T55" s="1272">
        <f>'Cantidades de Obra'!G55</f>
        <v>0</v>
      </c>
      <c r="U55" s="1271" t="s">
        <v>1168</v>
      </c>
    </row>
    <row r="56" spans="1:21" s="385" customFormat="1" ht="15" customHeight="1" x14ac:dyDescent="0.25">
      <c r="A56" s="1268" t="s">
        <v>1215</v>
      </c>
      <c r="B56" s="1269" t="str">
        <f>'Cantidades de Obra'!A56</f>
        <v>MQ-048</v>
      </c>
      <c r="C56" s="1270" t="str">
        <f>'Cantidades de Obra'!D56</f>
        <v>05.02.03</v>
      </c>
      <c r="D56" s="1271" t="str">
        <f>'Cantidades de Obra'!E56</f>
        <v>Anclajes y refuerzos de mampostería</v>
      </c>
      <c r="E56" s="1271">
        <f>'Cantidades de Obra'!F56</f>
        <v>0</v>
      </c>
      <c r="F56" s="1271">
        <f>'Cantidades de Obra'!G56</f>
        <v>0</v>
      </c>
      <c r="G56" s="1272">
        <f>'Cantidades de Obra'!H56</f>
        <v>0</v>
      </c>
      <c r="H56" s="1272" t="str">
        <f>'Cantidades de Obra'!I56</f>
        <v>und</v>
      </c>
      <c r="I56" s="1273">
        <f>'Cantidades de Obra'!J56</f>
        <v>0</v>
      </c>
      <c r="J56" s="1273">
        <f>'Cantidades de Obra'!K56</f>
        <v>0</v>
      </c>
      <c r="K56" s="1273">
        <f>'Cantidades de Obra'!L56</f>
        <v>0</v>
      </c>
      <c r="L56" s="1273">
        <f>'Cantidades de Obra'!N56</f>
        <v>1</v>
      </c>
      <c r="M56" s="1273">
        <f>'Cantidades de Obra'!O56</f>
        <v>1</v>
      </c>
      <c r="N56" s="1273">
        <f>'Cantidades de Obra'!P56</f>
        <v>1</v>
      </c>
      <c r="O56" s="1273">
        <f>'Cantidades de Obra'!Q56</f>
        <v>0</v>
      </c>
      <c r="P56" s="1274">
        <f>'Cantidades de Obra'!R56</f>
        <v>0</v>
      </c>
      <c r="Q56" s="1273">
        <f>'Cantidades de Obra'!S56</f>
        <v>1</v>
      </c>
      <c r="R56" s="1273">
        <f>'Cantidades de Obra'!T56</f>
        <v>1</v>
      </c>
      <c r="S56" s="1272" t="str">
        <f>'Cantidades de Obra'!U56</f>
        <v>und</v>
      </c>
      <c r="T56" s="1272">
        <f>'Cantidades de Obra'!G56</f>
        <v>0</v>
      </c>
      <c r="U56" s="1271" t="s">
        <v>1168</v>
      </c>
    </row>
    <row r="57" spans="1:21" s="385" customFormat="1" ht="15" customHeight="1" x14ac:dyDescent="0.25">
      <c r="A57" s="1268" t="s">
        <v>1216</v>
      </c>
      <c r="B57" s="1269" t="str">
        <f>'Cantidades de Obra'!A57</f>
        <v>MQ-049</v>
      </c>
      <c r="C57" s="1270" t="str">
        <f>'Cantidades de Obra'!D57</f>
        <v>06.01.01</v>
      </c>
      <c r="D57" s="1271" t="str">
        <f>'Cantidades de Obra'!E57</f>
        <v>Estructura metálica o de madera para cubierta</v>
      </c>
      <c r="E57" s="1271">
        <f>'Cantidades de Obra'!F57</f>
        <v>0</v>
      </c>
      <c r="F57" s="1271">
        <f>'Cantidades de Obra'!G57</f>
        <v>0</v>
      </c>
      <c r="G57" s="1272">
        <f>'Cantidades de Obra'!H57</f>
        <v>0</v>
      </c>
      <c r="H57" s="1272" t="str">
        <f>'Cantidades de Obra'!I57</f>
        <v>kg</v>
      </c>
      <c r="I57" s="1273">
        <f>'Cantidades de Obra'!J57</f>
        <v>0</v>
      </c>
      <c r="J57" s="1273">
        <f>'Cantidades de Obra'!K57</f>
        <v>0</v>
      </c>
      <c r="K57" s="1273">
        <f>'Cantidades de Obra'!L57</f>
        <v>0</v>
      </c>
      <c r="L57" s="1273">
        <f>'Cantidades de Obra'!N57</f>
        <v>1</v>
      </c>
      <c r="M57" s="1273">
        <f>'Cantidades de Obra'!O57</f>
        <v>1</v>
      </c>
      <c r="N57" s="1273">
        <f>'Cantidades de Obra'!P57</f>
        <v>1</v>
      </c>
      <c r="O57" s="1273">
        <f>'Cantidades de Obra'!Q57</f>
        <v>0</v>
      </c>
      <c r="P57" s="1274">
        <f>'Cantidades de Obra'!R57</f>
        <v>0</v>
      </c>
      <c r="Q57" s="1273">
        <f>'Cantidades de Obra'!S57</f>
        <v>0</v>
      </c>
      <c r="R57" s="1273">
        <f>'Cantidades de Obra'!T57</f>
        <v>0</v>
      </c>
      <c r="S57" s="1272" t="str">
        <f>'Cantidades de Obra'!U57</f>
        <v>kg</v>
      </c>
      <c r="T57" s="1272">
        <f>'Cantidades de Obra'!G57</f>
        <v>0</v>
      </c>
      <c r="U57" s="1271" t="s">
        <v>1168</v>
      </c>
    </row>
    <row r="58" spans="1:21" s="385" customFormat="1" ht="15" customHeight="1" x14ac:dyDescent="0.25">
      <c r="A58" s="1268" t="s">
        <v>1217</v>
      </c>
      <c r="B58" s="1269" t="str">
        <f>'Cantidades de Obra'!A58</f>
        <v>MQ-050</v>
      </c>
      <c r="C58" s="1270" t="str">
        <f>'Cantidades de Obra'!D58</f>
        <v>06.01.02</v>
      </c>
      <c r="D58" s="1271" t="str">
        <f>'Cantidades de Obra'!E58</f>
        <v>Cerchas y elementos estructurales</v>
      </c>
      <c r="E58" s="1271">
        <f>'Cantidades de Obra'!F58</f>
        <v>0</v>
      </c>
      <c r="F58" s="1271">
        <f>'Cantidades de Obra'!G58</f>
        <v>0</v>
      </c>
      <c r="G58" s="1272">
        <f>'Cantidades de Obra'!H58</f>
        <v>0</v>
      </c>
      <c r="H58" s="1272" t="str">
        <f>'Cantidades de Obra'!I58</f>
        <v>kg</v>
      </c>
      <c r="I58" s="1273">
        <f>'Cantidades de Obra'!J58</f>
        <v>0</v>
      </c>
      <c r="J58" s="1273">
        <f>'Cantidades de Obra'!K58</f>
        <v>0</v>
      </c>
      <c r="K58" s="1273">
        <f>'Cantidades de Obra'!L58</f>
        <v>0</v>
      </c>
      <c r="L58" s="1273">
        <f>'Cantidades de Obra'!N58</f>
        <v>1</v>
      </c>
      <c r="M58" s="1273">
        <f>'Cantidades de Obra'!O58</f>
        <v>1</v>
      </c>
      <c r="N58" s="1273">
        <f>'Cantidades de Obra'!P58</f>
        <v>1</v>
      </c>
      <c r="O58" s="1273">
        <f>'Cantidades de Obra'!Q58</f>
        <v>0</v>
      </c>
      <c r="P58" s="1274">
        <f>'Cantidades de Obra'!R58</f>
        <v>0</v>
      </c>
      <c r="Q58" s="1273">
        <f>'Cantidades de Obra'!S58</f>
        <v>0</v>
      </c>
      <c r="R58" s="1273">
        <f>'Cantidades de Obra'!T58</f>
        <v>0</v>
      </c>
      <c r="S58" s="1272" t="str">
        <f>'Cantidades de Obra'!U58</f>
        <v>kg</v>
      </c>
      <c r="T58" s="1272">
        <f>'Cantidades de Obra'!G58</f>
        <v>0</v>
      </c>
      <c r="U58" s="1271" t="s">
        <v>1168</v>
      </c>
    </row>
    <row r="59" spans="1:21" s="385" customFormat="1" ht="15" customHeight="1" x14ac:dyDescent="0.25">
      <c r="A59" s="1268" t="s">
        <v>1218</v>
      </c>
      <c r="B59" s="1269" t="str">
        <f>'Cantidades de Obra'!A59</f>
        <v>MQ-051</v>
      </c>
      <c r="C59" s="1270" t="str">
        <f>'Cantidades de Obra'!D59</f>
        <v>06.02.01</v>
      </c>
      <c r="D59" s="1271" t="str">
        <f>'Cantidades de Obra'!E59</f>
        <v>Suministro e instalación de teja</v>
      </c>
      <c r="E59" s="1271">
        <f>'Cantidades de Obra'!F59</f>
        <v>0</v>
      </c>
      <c r="F59" s="1271">
        <f>'Cantidades de Obra'!G59</f>
        <v>0</v>
      </c>
      <c r="G59" s="1272">
        <f>'Cantidades de Obra'!H59</f>
        <v>0</v>
      </c>
      <c r="H59" s="1272" t="str">
        <f>'Cantidades de Obra'!I59</f>
        <v>m²</v>
      </c>
      <c r="I59" s="1273">
        <f>'Cantidades de Obra'!J59</f>
        <v>0</v>
      </c>
      <c r="J59" s="1273">
        <f>'Cantidades de Obra'!K59</f>
        <v>0</v>
      </c>
      <c r="K59" s="1273">
        <f>'Cantidades de Obra'!L59</f>
        <v>0</v>
      </c>
      <c r="L59" s="1273">
        <f>'Cantidades de Obra'!N59</f>
        <v>1</v>
      </c>
      <c r="M59" s="1273">
        <f>'Cantidades de Obra'!O59</f>
        <v>1</v>
      </c>
      <c r="N59" s="1273">
        <f>'Cantidades de Obra'!P59</f>
        <v>1</v>
      </c>
      <c r="O59" s="1273">
        <f>'Cantidades de Obra'!Q59</f>
        <v>0</v>
      </c>
      <c r="P59" s="1274">
        <f>'Cantidades de Obra'!R59</f>
        <v>0</v>
      </c>
      <c r="Q59" s="1273">
        <f>'Cantidades de Obra'!S59</f>
        <v>0</v>
      </c>
      <c r="R59" s="1273">
        <f>'Cantidades de Obra'!T59</f>
        <v>0</v>
      </c>
      <c r="S59" s="1272" t="str">
        <f>'Cantidades de Obra'!U59</f>
        <v>m²</v>
      </c>
      <c r="T59" s="1272">
        <f>'Cantidades de Obra'!G59</f>
        <v>0</v>
      </c>
      <c r="U59" s="1271" t="s">
        <v>1168</v>
      </c>
    </row>
    <row r="60" spans="1:21" s="385" customFormat="1" ht="15" customHeight="1" x14ac:dyDescent="0.25">
      <c r="A60" s="1268" t="s">
        <v>1219</v>
      </c>
      <c r="B60" s="1269" t="str">
        <f>'Cantidades de Obra'!A60</f>
        <v>MQ-052</v>
      </c>
      <c r="C60" s="1270" t="str">
        <f>'Cantidades de Obra'!D60</f>
        <v>06.02.02</v>
      </c>
      <c r="D60" s="1271" t="str">
        <f>'Cantidades de Obra'!E60</f>
        <v>Impermeabilización de cubierta</v>
      </c>
      <c r="E60" s="1271">
        <f>'Cantidades de Obra'!F60</f>
        <v>0</v>
      </c>
      <c r="F60" s="1271">
        <f>'Cantidades de Obra'!G60</f>
        <v>0</v>
      </c>
      <c r="G60" s="1272">
        <f>'Cantidades de Obra'!H60</f>
        <v>0</v>
      </c>
      <c r="H60" s="1272" t="str">
        <f>'Cantidades de Obra'!I60</f>
        <v>m²</v>
      </c>
      <c r="I60" s="1273">
        <f>'Cantidades de Obra'!J60</f>
        <v>0</v>
      </c>
      <c r="J60" s="1273">
        <f>'Cantidades de Obra'!K60</f>
        <v>0</v>
      </c>
      <c r="K60" s="1273">
        <f>'Cantidades de Obra'!L60</f>
        <v>0</v>
      </c>
      <c r="L60" s="1273">
        <f>'Cantidades de Obra'!N60</f>
        <v>1</v>
      </c>
      <c r="M60" s="1273">
        <f>'Cantidades de Obra'!O60</f>
        <v>1</v>
      </c>
      <c r="N60" s="1273">
        <f>'Cantidades de Obra'!P60</f>
        <v>1</v>
      </c>
      <c r="O60" s="1273">
        <f>'Cantidades de Obra'!Q60</f>
        <v>0</v>
      </c>
      <c r="P60" s="1274">
        <f>'Cantidades de Obra'!R60</f>
        <v>0</v>
      </c>
      <c r="Q60" s="1273">
        <f>'Cantidades de Obra'!S60</f>
        <v>0</v>
      </c>
      <c r="R60" s="1273">
        <f>'Cantidades de Obra'!T60</f>
        <v>0</v>
      </c>
      <c r="S60" s="1272" t="str">
        <f>'Cantidades de Obra'!U60</f>
        <v>m²</v>
      </c>
      <c r="T60" s="1272">
        <f>'Cantidades de Obra'!G60</f>
        <v>0</v>
      </c>
      <c r="U60" s="1271" t="s">
        <v>1168</v>
      </c>
    </row>
    <row r="61" spans="1:21" s="385" customFormat="1" ht="15" customHeight="1" x14ac:dyDescent="0.25">
      <c r="A61" s="1268" t="s">
        <v>1220</v>
      </c>
      <c r="B61" s="1269" t="str">
        <f>'Cantidades de Obra'!A61</f>
        <v>MQ-053</v>
      </c>
      <c r="C61" s="1270" t="str">
        <f>'Cantidades de Obra'!D61</f>
        <v>06.02.03</v>
      </c>
      <c r="D61" s="1271" t="str">
        <f>'Cantidades de Obra'!E61</f>
        <v>Aislamiento térmico/acústico</v>
      </c>
      <c r="E61" s="1271">
        <f>'Cantidades de Obra'!F61</f>
        <v>0</v>
      </c>
      <c r="F61" s="1271">
        <f>'Cantidades de Obra'!G61</f>
        <v>0</v>
      </c>
      <c r="G61" s="1272">
        <f>'Cantidades de Obra'!H61</f>
        <v>0</v>
      </c>
      <c r="H61" s="1272" t="str">
        <f>'Cantidades de Obra'!I61</f>
        <v>m²</v>
      </c>
      <c r="I61" s="1273">
        <f>'Cantidades de Obra'!J61</f>
        <v>0</v>
      </c>
      <c r="J61" s="1273">
        <f>'Cantidades de Obra'!K61</f>
        <v>0</v>
      </c>
      <c r="K61" s="1273">
        <f>'Cantidades de Obra'!L61</f>
        <v>0</v>
      </c>
      <c r="L61" s="1273">
        <f>'Cantidades de Obra'!N61</f>
        <v>1</v>
      </c>
      <c r="M61" s="1273">
        <f>'Cantidades de Obra'!O61</f>
        <v>1</v>
      </c>
      <c r="N61" s="1273">
        <f>'Cantidades de Obra'!P61</f>
        <v>1</v>
      </c>
      <c r="O61" s="1273">
        <f>'Cantidades de Obra'!Q61</f>
        <v>0</v>
      </c>
      <c r="P61" s="1274">
        <f>'Cantidades de Obra'!R61</f>
        <v>0</v>
      </c>
      <c r="Q61" s="1273">
        <f>'Cantidades de Obra'!S61</f>
        <v>0</v>
      </c>
      <c r="R61" s="1273">
        <f>'Cantidades de Obra'!T61</f>
        <v>0</v>
      </c>
      <c r="S61" s="1272" t="str">
        <f>'Cantidades de Obra'!U61</f>
        <v>m²</v>
      </c>
      <c r="T61" s="1272">
        <f>'Cantidades de Obra'!G61</f>
        <v>0</v>
      </c>
      <c r="U61" s="1271" t="s">
        <v>1168</v>
      </c>
    </row>
    <row r="62" spans="1:21" s="385" customFormat="1" ht="15" customHeight="1" x14ac:dyDescent="0.25">
      <c r="A62" s="1268" t="s">
        <v>1221</v>
      </c>
      <c r="B62" s="1269" t="str">
        <f>'Cantidades de Obra'!A62</f>
        <v>MQ-054</v>
      </c>
      <c r="C62" s="1270" t="str">
        <f>'Cantidades de Obra'!D62</f>
        <v>06.03.01</v>
      </c>
      <c r="D62" s="1271" t="str">
        <f>'Cantidades de Obra'!E62</f>
        <v>Canales de aguas lluvias</v>
      </c>
      <c r="E62" s="1271">
        <f>'Cantidades de Obra'!F62</f>
        <v>0</v>
      </c>
      <c r="F62" s="1271">
        <f>'Cantidades de Obra'!G62</f>
        <v>0</v>
      </c>
      <c r="G62" s="1272">
        <f>'Cantidades de Obra'!H62</f>
        <v>0</v>
      </c>
      <c r="H62" s="1272" t="str">
        <f>'Cantidades de Obra'!I62</f>
        <v>ml</v>
      </c>
      <c r="I62" s="1273">
        <f>'Cantidades de Obra'!J62</f>
        <v>0</v>
      </c>
      <c r="J62" s="1273">
        <f>'Cantidades de Obra'!K62</f>
        <v>0</v>
      </c>
      <c r="K62" s="1273">
        <f>'Cantidades de Obra'!L62</f>
        <v>0</v>
      </c>
      <c r="L62" s="1273">
        <f>'Cantidades de Obra'!N62</f>
        <v>1</v>
      </c>
      <c r="M62" s="1273">
        <f>'Cantidades de Obra'!O62</f>
        <v>1</v>
      </c>
      <c r="N62" s="1273">
        <f>'Cantidades de Obra'!P62</f>
        <v>1</v>
      </c>
      <c r="O62" s="1273">
        <f>'Cantidades de Obra'!Q62</f>
        <v>0</v>
      </c>
      <c r="P62" s="1274">
        <f>'Cantidades de Obra'!R62</f>
        <v>0</v>
      </c>
      <c r="Q62" s="1273">
        <f>'Cantidades de Obra'!S62</f>
        <v>0</v>
      </c>
      <c r="R62" s="1273">
        <f>'Cantidades de Obra'!T62</f>
        <v>0</v>
      </c>
      <c r="S62" s="1272" t="str">
        <f>'Cantidades de Obra'!U62</f>
        <v>ml</v>
      </c>
      <c r="T62" s="1272">
        <f>'Cantidades de Obra'!G62</f>
        <v>0</v>
      </c>
      <c r="U62" s="1271" t="s">
        <v>1168</v>
      </c>
    </row>
    <row r="63" spans="1:21" s="385" customFormat="1" ht="15" customHeight="1" x14ac:dyDescent="0.25">
      <c r="A63" s="1268" t="s">
        <v>1222</v>
      </c>
      <c r="B63" s="1269" t="str">
        <f>'Cantidades de Obra'!A63</f>
        <v>MQ-055</v>
      </c>
      <c r="C63" s="1270" t="str">
        <f>'Cantidades de Obra'!D63</f>
        <v>06.03.02</v>
      </c>
      <c r="D63" s="1271" t="str">
        <f>'Cantidades de Obra'!E63</f>
        <v>Bajantes de aguas lluvias</v>
      </c>
      <c r="E63" s="1271">
        <f>'Cantidades de Obra'!F63</f>
        <v>0</v>
      </c>
      <c r="F63" s="1271">
        <f>'Cantidades de Obra'!G63</f>
        <v>0</v>
      </c>
      <c r="G63" s="1272">
        <f>'Cantidades de Obra'!H63</f>
        <v>0</v>
      </c>
      <c r="H63" s="1272" t="str">
        <f>'Cantidades de Obra'!I63</f>
        <v>ml</v>
      </c>
      <c r="I63" s="1273">
        <f>'Cantidades de Obra'!J63</f>
        <v>0</v>
      </c>
      <c r="J63" s="1273">
        <f>'Cantidades de Obra'!K63</f>
        <v>0</v>
      </c>
      <c r="K63" s="1273">
        <f>'Cantidades de Obra'!L63</f>
        <v>0</v>
      </c>
      <c r="L63" s="1273">
        <f>'Cantidades de Obra'!N63</f>
        <v>1</v>
      </c>
      <c r="M63" s="1273">
        <f>'Cantidades de Obra'!O63</f>
        <v>1</v>
      </c>
      <c r="N63" s="1273">
        <f>'Cantidades de Obra'!P63</f>
        <v>1</v>
      </c>
      <c r="O63" s="1273">
        <f>'Cantidades de Obra'!Q63</f>
        <v>0</v>
      </c>
      <c r="P63" s="1274">
        <f>'Cantidades de Obra'!R63</f>
        <v>0</v>
      </c>
      <c r="Q63" s="1273">
        <f>'Cantidades de Obra'!S63</f>
        <v>0</v>
      </c>
      <c r="R63" s="1273">
        <f>'Cantidades de Obra'!T63</f>
        <v>0</v>
      </c>
      <c r="S63" s="1272" t="str">
        <f>'Cantidades de Obra'!U63</f>
        <v>ml</v>
      </c>
      <c r="T63" s="1272">
        <f>'Cantidades de Obra'!G63</f>
        <v>0</v>
      </c>
      <c r="U63" s="1271" t="s">
        <v>1168</v>
      </c>
    </row>
    <row r="64" spans="1:21" s="385" customFormat="1" ht="15" customHeight="1" x14ac:dyDescent="0.25">
      <c r="A64" s="1268" t="s">
        <v>1223</v>
      </c>
      <c r="B64" s="1269" t="str">
        <f>'Cantidades de Obra'!A64</f>
        <v>MQ-056</v>
      </c>
      <c r="C64" s="1270" t="str">
        <f>'Cantidades de Obra'!D64</f>
        <v>07.01.01</v>
      </c>
      <c r="D64" s="1271" t="str">
        <f>'Cantidades de Obra'!E64</f>
        <v>Impermeabilización de losas y terrazas</v>
      </c>
      <c r="E64" s="1271">
        <f>'Cantidades de Obra'!F64</f>
        <v>0</v>
      </c>
      <c r="F64" s="1271">
        <f>'Cantidades de Obra'!G64</f>
        <v>0</v>
      </c>
      <c r="G64" s="1272">
        <f>'Cantidades de Obra'!H64</f>
        <v>0</v>
      </c>
      <c r="H64" s="1272" t="str">
        <f>'Cantidades de Obra'!I64</f>
        <v>m²</v>
      </c>
      <c r="I64" s="1273">
        <f>'Cantidades de Obra'!J64</f>
        <v>0</v>
      </c>
      <c r="J64" s="1273">
        <f>'Cantidades de Obra'!K64</f>
        <v>0</v>
      </c>
      <c r="K64" s="1273">
        <f>'Cantidades de Obra'!L64</f>
        <v>0</v>
      </c>
      <c r="L64" s="1273">
        <f>'Cantidades de Obra'!N64</f>
        <v>1</v>
      </c>
      <c r="M64" s="1273">
        <f>'Cantidades de Obra'!O64</f>
        <v>1</v>
      </c>
      <c r="N64" s="1273">
        <f>'Cantidades de Obra'!P64</f>
        <v>1</v>
      </c>
      <c r="O64" s="1273">
        <f>'Cantidades de Obra'!Q64</f>
        <v>0</v>
      </c>
      <c r="P64" s="1274">
        <f>'Cantidades de Obra'!R64</f>
        <v>0</v>
      </c>
      <c r="Q64" s="1273">
        <f>'Cantidades de Obra'!S64</f>
        <v>0</v>
      </c>
      <c r="R64" s="1273">
        <f>'Cantidades de Obra'!T64</f>
        <v>0</v>
      </c>
      <c r="S64" s="1272" t="str">
        <f>'Cantidades de Obra'!U64</f>
        <v>m²</v>
      </c>
      <c r="T64" s="1272">
        <f>'Cantidades de Obra'!G64</f>
        <v>0</v>
      </c>
      <c r="U64" s="1271" t="s">
        <v>1168</v>
      </c>
    </row>
    <row r="65" spans="1:21" s="385" customFormat="1" ht="15" customHeight="1" x14ac:dyDescent="0.25">
      <c r="A65" s="1268" t="s">
        <v>1224</v>
      </c>
      <c r="B65" s="1269" t="str">
        <f>'Cantidades de Obra'!A65</f>
        <v>MQ-057</v>
      </c>
      <c r="C65" s="1270" t="str">
        <f>'Cantidades de Obra'!D65</f>
        <v>07.01.02</v>
      </c>
      <c r="D65" s="1271" t="str">
        <f>'Cantidades de Obra'!E65</f>
        <v>Impermeabilización de muros</v>
      </c>
      <c r="E65" s="1271">
        <f>'Cantidades de Obra'!F65</f>
        <v>0</v>
      </c>
      <c r="F65" s="1271">
        <f>'Cantidades de Obra'!G65</f>
        <v>0</v>
      </c>
      <c r="G65" s="1272">
        <f>'Cantidades de Obra'!H65</f>
        <v>0</v>
      </c>
      <c r="H65" s="1272" t="str">
        <f>'Cantidades de Obra'!I65</f>
        <v>m²</v>
      </c>
      <c r="I65" s="1273">
        <f>'Cantidades de Obra'!J65</f>
        <v>0</v>
      </c>
      <c r="J65" s="1273">
        <f>'Cantidades de Obra'!K65</f>
        <v>0</v>
      </c>
      <c r="K65" s="1273">
        <f>'Cantidades de Obra'!L65</f>
        <v>0</v>
      </c>
      <c r="L65" s="1273">
        <f>'Cantidades de Obra'!N65</f>
        <v>1</v>
      </c>
      <c r="M65" s="1273">
        <f>'Cantidades de Obra'!O65</f>
        <v>1</v>
      </c>
      <c r="N65" s="1273">
        <f>'Cantidades de Obra'!P65</f>
        <v>1</v>
      </c>
      <c r="O65" s="1273">
        <f>'Cantidades de Obra'!Q65</f>
        <v>0</v>
      </c>
      <c r="P65" s="1274">
        <f>'Cantidades de Obra'!R65</f>
        <v>0</v>
      </c>
      <c r="Q65" s="1273">
        <f>'Cantidades de Obra'!S65</f>
        <v>0</v>
      </c>
      <c r="R65" s="1273">
        <f>'Cantidades de Obra'!T65</f>
        <v>0</v>
      </c>
      <c r="S65" s="1272" t="str">
        <f>'Cantidades de Obra'!U65</f>
        <v>m²</v>
      </c>
      <c r="T65" s="1272">
        <f>'Cantidades de Obra'!G65</f>
        <v>0</v>
      </c>
      <c r="U65" s="1271" t="s">
        <v>1168</v>
      </c>
    </row>
    <row r="66" spans="1:21" s="385" customFormat="1" ht="15" customHeight="1" x14ac:dyDescent="0.25">
      <c r="A66" s="1268" t="s">
        <v>1225</v>
      </c>
      <c r="B66" s="1269" t="str">
        <f>'Cantidades de Obra'!A66</f>
        <v>MQ-058</v>
      </c>
      <c r="C66" s="1270" t="str">
        <f>'Cantidades de Obra'!D66</f>
        <v>07.01.03</v>
      </c>
      <c r="D66" s="1271" t="str">
        <f>'Cantidades de Obra'!E66</f>
        <v>Impermeabilización de zonas húmedas</v>
      </c>
      <c r="E66" s="1271">
        <f>'Cantidades de Obra'!F66</f>
        <v>0</v>
      </c>
      <c r="F66" s="1271">
        <f>'Cantidades de Obra'!G66</f>
        <v>0</v>
      </c>
      <c r="G66" s="1272">
        <f>'Cantidades de Obra'!H66</f>
        <v>0</v>
      </c>
      <c r="H66" s="1272" t="str">
        <f>'Cantidades de Obra'!I66</f>
        <v>m²</v>
      </c>
      <c r="I66" s="1273">
        <f>'Cantidades de Obra'!J66</f>
        <v>0</v>
      </c>
      <c r="J66" s="1273">
        <f>'Cantidades de Obra'!K66</f>
        <v>0</v>
      </c>
      <c r="K66" s="1273">
        <f>'Cantidades de Obra'!L66</f>
        <v>0</v>
      </c>
      <c r="L66" s="1273">
        <f>'Cantidades de Obra'!N66</f>
        <v>1</v>
      </c>
      <c r="M66" s="1273">
        <f>'Cantidades de Obra'!O66</f>
        <v>1</v>
      </c>
      <c r="N66" s="1273">
        <f>'Cantidades de Obra'!P66</f>
        <v>1</v>
      </c>
      <c r="O66" s="1273">
        <f>'Cantidades de Obra'!Q66</f>
        <v>0</v>
      </c>
      <c r="P66" s="1274">
        <f>'Cantidades de Obra'!R66</f>
        <v>0</v>
      </c>
      <c r="Q66" s="1273">
        <f>'Cantidades de Obra'!S66</f>
        <v>0</v>
      </c>
      <c r="R66" s="1273">
        <f>'Cantidades de Obra'!T66</f>
        <v>0</v>
      </c>
      <c r="S66" s="1272" t="str">
        <f>'Cantidades de Obra'!U66</f>
        <v>m²</v>
      </c>
      <c r="T66" s="1272">
        <f>'Cantidades de Obra'!G66</f>
        <v>0</v>
      </c>
      <c r="U66" s="1271" t="s">
        <v>1168</v>
      </c>
    </row>
    <row r="67" spans="1:21" s="385" customFormat="1" ht="15" customHeight="1" x14ac:dyDescent="0.25">
      <c r="A67" s="1268" t="s">
        <v>1226</v>
      </c>
      <c r="B67" s="1269" t="str">
        <f>'Cantidades de Obra'!A67</f>
        <v>MQ-059</v>
      </c>
      <c r="C67" s="1270" t="str">
        <f>'Cantidades de Obra'!D67</f>
        <v>08.01.01</v>
      </c>
      <c r="D67" s="1271" t="str">
        <f>'Cantidades de Obra'!E67</f>
        <v>Pañete / revoque interior</v>
      </c>
      <c r="E67" s="1271">
        <f>'Cantidades de Obra'!F67</f>
        <v>0</v>
      </c>
      <c r="F67" s="1271">
        <f>'Cantidades de Obra'!G67</f>
        <v>0</v>
      </c>
      <c r="G67" s="1272">
        <f>'Cantidades de Obra'!H67</f>
        <v>0</v>
      </c>
      <c r="H67" s="1272" t="str">
        <f>'Cantidades de Obra'!I67</f>
        <v>m²</v>
      </c>
      <c r="I67" s="1273">
        <f>'Cantidades de Obra'!J67</f>
        <v>0</v>
      </c>
      <c r="J67" s="1273">
        <f>'Cantidades de Obra'!K67</f>
        <v>0</v>
      </c>
      <c r="K67" s="1273">
        <f>'Cantidades de Obra'!L67</f>
        <v>0</v>
      </c>
      <c r="L67" s="1273">
        <f>'Cantidades de Obra'!N67</f>
        <v>1</v>
      </c>
      <c r="M67" s="1273">
        <f>'Cantidades de Obra'!O67</f>
        <v>1</v>
      </c>
      <c r="N67" s="1273">
        <f>'Cantidades de Obra'!P67</f>
        <v>1</v>
      </c>
      <c r="O67" s="1273">
        <f>'Cantidades de Obra'!Q67</f>
        <v>0</v>
      </c>
      <c r="P67" s="1274">
        <f>'Cantidades de Obra'!R67</f>
        <v>0</v>
      </c>
      <c r="Q67" s="1273">
        <f>'Cantidades de Obra'!S67</f>
        <v>0</v>
      </c>
      <c r="R67" s="1273">
        <f>'Cantidades de Obra'!T67</f>
        <v>0</v>
      </c>
      <c r="S67" s="1272" t="str">
        <f>'Cantidades de Obra'!U67</f>
        <v>m²</v>
      </c>
      <c r="T67" s="1272">
        <f>'Cantidades de Obra'!G67</f>
        <v>0</v>
      </c>
      <c r="U67" s="1271" t="s">
        <v>1168</v>
      </c>
    </row>
    <row r="68" spans="1:21" s="385" customFormat="1" ht="15" customHeight="1" x14ac:dyDescent="0.25">
      <c r="A68" s="1268" t="s">
        <v>1227</v>
      </c>
      <c r="B68" s="1269" t="str">
        <f>'Cantidades de Obra'!A68</f>
        <v>MQ-060</v>
      </c>
      <c r="C68" s="1270" t="str">
        <f>'Cantidades de Obra'!D68</f>
        <v>08.01.02</v>
      </c>
      <c r="D68" s="1271" t="str">
        <f>'Cantidades de Obra'!E68</f>
        <v>Pañete / revoque exterior</v>
      </c>
      <c r="E68" s="1271">
        <f>'Cantidades de Obra'!F68</f>
        <v>0</v>
      </c>
      <c r="F68" s="1271">
        <f>'Cantidades de Obra'!G68</f>
        <v>0</v>
      </c>
      <c r="G68" s="1272">
        <f>'Cantidades de Obra'!H68</f>
        <v>0</v>
      </c>
      <c r="H68" s="1272" t="str">
        <f>'Cantidades de Obra'!I68</f>
        <v>m²</v>
      </c>
      <c r="I68" s="1273">
        <f>'Cantidades de Obra'!J68</f>
        <v>0</v>
      </c>
      <c r="J68" s="1273">
        <f>'Cantidades de Obra'!K68</f>
        <v>0</v>
      </c>
      <c r="K68" s="1273">
        <f>'Cantidades de Obra'!L68</f>
        <v>0</v>
      </c>
      <c r="L68" s="1273">
        <f>'Cantidades de Obra'!N68</f>
        <v>1</v>
      </c>
      <c r="M68" s="1273">
        <f>'Cantidades de Obra'!O68</f>
        <v>1</v>
      </c>
      <c r="N68" s="1273">
        <f>'Cantidades de Obra'!P68</f>
        <v>1</v>
      </c>
      <c r="O68" s="1273">
        <f>'Cantidades de Obra'!Q68</f>
        <v>0</v>
      </c>
      <c r="P68" s="1274">
        <f>'Cantidades de Obra'!R68</f>
        <v>0</v>
      </c>
      <c r="Q68" s="1273">
        <f>'Cantidades de Obra'!S68</f>
        <v>0</v>
      </c>
      <c r="R68" s="1273">
        <f>'Cantidades de Obra'!T68</f>
        <v>0</v>
      </c>
      <c r="S68" s="1272" t="str">
        <f>'Cantidades de Obra'!U68</f>
        <v>m²</v>
      </c>
      <c r="T68" s="1272">
        <f>'Cantidades de Obra'!G68</f>
        <v>0</v>
      </c>
      <c r="U68" s="1271" t="s">
        <v>1168</v>
      </c>
    </row>
    <row r="69" spans="1:21" s="385" customFormat="1" ht="15" customHeight="1" x14ac:dyDescent="0.25">
      <c r="A69" s="1268" t="s">
        <v>1228</v>
      </c>
      <c r="B69" s="1269" t="str">
        <f>'Cantidades de Obra'!A69</f>
        <v>MQ-061</v>
      </c>
      <c r="C69" s="1270" t="str">
        <f>'Cantidades de Obra'!D69</f>
        <v>08.01.03</v>
      </c>
      <c r="D69" s="1271" t="str">
        <f>'Cantidades de Obra'!E69</f>
        <v>Pañete impermeabilizado</v>
      </c>
      <c r="E69" s="1271">
        <f>'Cantidades de Obra'!F69</f>
        <v>0</v>
      </c>
      <c r="F69" s="1271">
        <f>'Cantidades de Obra'!G69</f>
        <v>0</v>
      </c>
      <c r="G69" s="1272">
        <f>'Cantidades de Obra'!H69</f>
        <v>0</v>
      </c>
      <c r="H69" s="1272" t="str">
        <f>'Cantidades de Obra'!I69</f>
        <v>m²</v>
      </c>
      <c r="I69" s="1273">
        <f>'Cantidades de Obra'!J69</f>
        <v>0</v>
      </c>
      <c r="J69" s="1273">
        <f>'Cantidades de Obra'!K69</f>
        <v>0</v>
      </c>
      <c r="K69" s="1273">
        <f>'Cantidades de Obra'!L69</f>
        <v>0</v>
      </c>
      <c r="L69" s="1273">
        <f>'Cantidades de Obra'!N69</f>
        <v>1</v>
      </c>
      <c r="M69" s="1273">
        <f>'Cantidades de Obra'!O69</f>
        <v>1</v>
      </c>
      <c r="N69" s="1273">
        <f>'Cantidades de Obra'!P69</f>
        <v>1</v>
      </c>
      <c r="O69" s="1273">
        <f>'Cantidades de Obra'!Q69</f>
        <v>0</v>
      </c>
      <c r="P69" s="1274">
        <f>'Cantidades de Obra'!R69</f>
        <v>0</v>
      </c>
      <c r="Q69" s="1273">
        <f>'Cantidades de Obra'!S69</f>
        <v>0</v>
      </c>
      <c r="R69" s="1273">
        <f>'Cantidades de Obra'!T69</f>
        <v>0</v>
      </c>
      <c r="S69" s="1272" t="str">
        <f>'Cantidades de Obra'!U69</f>
        <v>m²</v>
      </c>
      <c r="T69" s="1272">
        <f>'Cantidades de Obra'!G69</f>
        <v>0</v>
      </c>
      <c r="U69" s="1271" t="s">
        <v>1168</v>
      </c>
    </row>
    <row r="70" spans="1:21" s="385" customFormat="1" ht="15" customHeight="1" x14ac:dyDescent="0.25">
      <c r="A70" s="1268" t="s">
        <v>1229</v>
      </c>
      <c r="B70" s="1269" t="str">
        <f>'Cantidades de Obra'!A70</f>
        <v>MQ-062</v>
      </c>
      <c r="C70" s="1270" t="str">
        <f>'Cantidades de Obra'!D70</f>
        <v>08.01.04</v>
      </c>
      <c r="D70" s="1271" t="str">
        <f>'Cantidades de Obra'!E70</f>
        <v>Estuco plástico o tradicional</v>
      </c>
      <c r="E70" s="1271">
        <f>'Cantidades de Obra'!F70</f>
        <v>0</v>
      </c>
      <c r="F70" s="1271">
        <f>'Cantidades de Obra'!G70</f>
        <v>0</v>
      </c>
      <c r="G70" s="1272">
        <f>'Cantidades de Obra'!H70</f>
        <v>0</v>
      </c>
      <c r="H70" s="1272" t="str">
        <f>'Cantidades de Obra'!I70</f>
        <v>m²</v>
      </c>
      <c r="I70" s="1273">
        <f>'Cantidades de Obra'!J70</f>
        <v>0</v>
      </c>
      <c r="J70" s="1273">
        <f>'Cantidades de Obra'!K70</f>
        <v>0</v>
      </c>
      <c r="K70" s="1273">
        <f>'Cantidades de Obra'!L70</f>
        <v>0</v>
      </c>
      <c r="L70" s="1273">
        <f>'Cantidades de Obra'!N70</f>
        <v>1</v>
      </c>
      <c r="M70" s="1273">
        <f>'Cantidades de Obra'!O70</f>
        <v>1</v>
      </c>
      <c r="N70" s="1273">
        <f>'Cantidades de Obra'!P70</f>
        <v>1</v>
      </c>
      <c r="O70" s="1273">
        <f>'Cantidades de Obra'!Q70</f>
        <v>0</v>
      </c>
      <c r="P70" s="1274">
        <f>'Cantidades de Obra'!R70</f>
        <v>0</v>
      </c>
      <c r="Q70" s="1273">
        <f>'Cantidades de Obra'!S70</f>
        <v>0</v>
      </c>
      <c r="R70" s="1273">
        <f>'Cantidades de Obra'!T70</f>
        <v>0</v>
      </c>
      <c r="S70" s="1272" t="str">
        <f>'Cantidades de Obra'!U70</f>
        <v>m²</v>
      </c>
      <c r="T70" s="1272">
        <f>'Cantidades de Obra'!G70</f>
        <v>0</v>
      </c>
      <c r="U70" s="1271" t="s">
        <v>1168</v>
      </c>
    </row>
    <row r="71" spans="1:21" s="385" customFormat="1" ht="15" customHeight="1" x14ac:dyDescent="0.25">
      <c r="A71" s="1268" t="s">
        <v>1230</v>
      </c>
      <c r="B71" s="1269" t="str">
        <f>'Cantidades de Obra'!A71</f>
        <v>MQ-063</v>
      </c>
      <c r="C71" s="1270" t="str">
        <f>'Cantidades de Obra'!D71</f>
        <v>09.01.01</v>
      </c>
      <c r="D71" s="1271" t="str">
        <f>'Cantidades de Obra'!E71</f>
        <v>Mortero de nivelación</v>
      </c>
      <c r="E71" s="1271">
        <f>'Cantidades de Obra'!F71</f>
        <v>0</v>
      </c>
      <c r="F71" s="1271">
        <f>'Cantidades de Obra'!G71</f>
        <v>0</v>
      </c>
      <c r="G71" s="1272">
        <f>'Cantidades de Obra'!H71</f>
        <v>0</v>
      </c>
      <c r="H71" s="1272" t="str">
        <f>'Cantidades de Obra'!I71</f>
        <v>m²</v>
      </c>
      <c r="I71" s="1273">
        <f>'Cantidades de Obra'!J71</f>
        <v>0</v>
      </c>
      <c r="J71" s="1273">
        <f>'Cantidades de Obra'!K71</f>
        <v>0</v>
      </c>
      <c r="K71" s="1273">
        <f>'Cantidades de Obra'!L71</f>
        <v>0</v>
      </c>
      <c r="L71" s="1273">
        <f>'Cantidades de Obra'!N71</f>
        <v>1</v>
      </c>
      <c r="M71" s="1273">
        <f>'Cantidades de Obra'!O71</f>
        <v>1</v>
      </c>
      <c r="N71" s="1273">
        <f>'Cantidades de Obra'!P71</f>
        <v>1</v>
      </c>
      <c r="O71" s="1273">
        <f>'Cantidades de Obra'!Q71</f>
        <v>0</v>
      </c>
      <c r="P71" s="1274">
        <f>'Cantidades de Obra'!R71</f>
        <v>0</v>
      </c>
      <c r="Q71" s="1273">
        <f>'Cantidades de Obra'!S71</f>
        <v>0</v>
      </c>
      <c r="R71" s="1273">
        <f>'Cantidades de Obra'!T71</f>
        <v>0</v>
      </c>
      <c r="S71" s="1272" t="str">
        <f>'Cantidades de Obra'!U71</f>
        <v>m²</v>
      </c>
      <c r="T71" s="1272">
        <f>'Cantidades de Obra'!G71</f>
        <v>0</v>
      </c>
      <c r="U71" s="1271" t="s">
        <v>1168</v>
      </c>
    </row>
    <row r="72" spans="1:21" s="385" customFormat="1" ht="15" customHeight="1" x14ac:dyDescent="0.25">
      <c r="A72" s="1268" t="s">
        <v>1231</v>
      </c>
      <c r="B72" s="1269" t="str">
        <f>'Cantidades de Obra'!A72</f>
        <v>MQ-064</v>
      </c>
      <c r="C72" s="1270" t="str">
        <f>'Cantidades de Obra'!D72</f>
        <v>09.01.02</v>
      </c>
      <c r="D72" s="1271" t="str">
        <f>'Cantidades de Obra'!E72</f>
        <v>Piso cerámico</v>
      </c>
      <c r="E72" s="1271">
        <f>'Cantidades de Obra'!F72</f>
        <v>0</v>
      </c>
      <c r="F72" s="1271">
        <f>'Cantidades de Obra'!G72</f>
        <v>0</v>
      </c>
      <c r="G72" s="1272">
        <f>'Cantidades de Obra'!H72</f>
        <v>0</v>
      </c>
      <c r="H72" s="1272" t="str">
        <f>'Cantidades de Obra'!I72</f>
        <v>m²</v>
      </c>
      <c r="I72" s="1273">
        <f>'Cantidades de Obra'!J72</f>
        <v>0</v>
      </c>
      <c r="J72" s="1273">
        <f>'Cantidades de Obra'!K72</f>
        <v>0</v>
      </c>
      <c r="K72" s="1273">
        <f>'Cantidades de Obra'!L72</f>
        <v>0</v>
      </c>
      <c r="L72" s="1273">
        <f>'Cantidades de Obra'!N72</f>
        <v>1</v>
      </c>
      <c r="M72" s="1273">
        <f>'Cantidades de Obra'!O72</f>
        <v>1</v>
      </c>
      <c r="N72" s="1273">
        <f>'Cantidades de Obra'!P72</f>
        <v>1</v>
      </c>
      <c r="O72" s="1273">
        <f>'Cantidades de Obra'!Q72</f>
        <v>0</v>
      </c>
      <c r="P72" s="1274">
        <f>'Cantidades de Obra'!R72</f>
        <v>0</v>
      </c>
      <c r="Q72" s="1273">
        <f>'Cantidades de Obra'!S72</f>
        <v>0</v>
      </c>
      <c r="R72" s="1273">
        <f>'Cantidades de Obra'!T72</f>
        <v>0</v>
      </c>
      <c r="S72" s="1272" t="str">
        <f>'Cantidades de Obra'!U72</f>
        <v>m²</v>
      </c>
      <c r="T72" s="1272">
        <f>'Cantidades de Obra'!G72</f>
        <v>0</v>
      </c>
      <c r="U72" s="1271" t="s">
        <v>1168</v>
      </c>
    </row>
    <row r="73" spans="1:21" s="385" customFormat="1" ht="15" customHeight="1" x14ac:dyDescent="0.25">
      <c r="A73" s="1268" t="s">
        <v>1232</v>
      </c>
      <c r="B73" s="1269" t="str">
        <f>'Cantidades de Obra'!A73</f>
        <v>MQ-065</v>
      </c>
      <c r="C73" s="1270" t="str">
        <f>'Cantidades de Obra'!D73</f>
        <v>09.01.03</v>
      </c>
      <c r="D73" s="1271" t="str">
        <f>'Cantidades de Obra'!E73</f>
        <v>Piso en porcelanato</v>
      </c>
      <c r="E73" s="1271">
        <f>'Cantidades de Obra'!F73</f>
        <v>0</v>
      </c>
      <c r="F73" s="1271">
        <f>'Cantidades de Obra'!G73</f>
        <v>0</v>
      </c>
      <c r="G73" s="1272">
        <f>'Cantidades de Obra'!H73</f>
        <v>0</v>
      </c>
      <c r="H73" s="1272" t="str">
        <f>'Cantidades de Obra'!I73</f>
        <v>m²</v>
      </c>
      <c r="I73" s="1273">
        <f>'Cantidades de Obra'!J73</f>
        <v>0</v>
      </c>
      <c r="J73" s="1273">
        <f>'Cantidades de Obra'!K73</f>
        <v>0</v>
      </c>
      <c r="K73" s="1273">
        <f>'Cantidades de Obra'!L73</f>
        <v>0</v>
      </c>
      <c r="L73" s="1273">
        <f>'Cantidades de Obra'!N73</f>
        <v>1</v>
      </c>
      <c r="M73" s="1273">
        <f>'Cantidades de Obra'!O73</f>
        <v>1</v>
      </c>
      <c r="N73" s="1273">
        <f>'Cantidades de Obra'!P73</f>
        <v>1</v>
      </c>
      <c r="O73" s="1273">
        <f>'Cantidades de Obra'!Q73</f>
        <v>0</v>
      </c>
      <c r="P73" s="1274">
        <f>'Cantidades de Obra'!R73</f>
        <v>0</v>
      </c>
      <c r="Q73" s="1273">
        <f>'Cantidades de Obra'!S73</f>
        <v>0</v>
      </c>
      <c r="R73" s="1273">
        <f>'Cantidades de Obra'!T73</f>
        <v>0</v>
      </c>
      <c r="S73" s="1272" t="str">
        <f>'Cantidades de Obra'!U73</f>
        <v>m²</v>
      </c>
      <c r="T73" s="1272">
        <f>'Cantidades de Obra'!G73</f>
        <v>0</v>
      </c>
      <c r="U73" s="1271" t="s">
        <v>1168</v>
      </c>
    </row>
    <row r="74" spans="1:21" s="385" customFormat="1" ht="15" customHeight="1" x14ac:dyDescent="0.25">
      <c r="A74" s="1268" t="s">
        <v>1233</v>
      </c>
      <c r="B74" s="1269" t="str">
        <f>'Cantidades de Obra'!A74</f>
        <v>MQ-066</v>
      </c>
      <c r="C74" s="1270" t="str">
        <f>'Cantidades de Obra'!D74</f>
        <v>09.01.04</v>
      </c>
      <c r="D74" s="1271" t="str">
        <f>'Cantidades de Obra'!E74</f>
        <v>Piso vinílico</v>
      </c>
      <c r="E74" s="1271">
        <f>'Cantidades de Obra'!F74</f>
        <v>0</v>
      </c>
      <c r="F74" s="1271">
        <f>'Cantidades de Obra'!G74</f>
        <v>0</v>
      </c>
      <c r="G74" s="1272">
        <f>'Cantidades de Obra'!H74</f>
        <v>0</v>
      </c>
      <c r="H74" s="1272" t="str">
        <f>'Cantidades de Obra'!I74</f>
        <v>m²</v>
      </c>
      <c r="I74" s="1273">
        <f>'Cantidades de Obra'!J74</f>
        <v>0</v>
      </c>
      <c r="J74" s="1273">
        <f>'Cantidades de Obra'!K74</f>
        <v>0</v>
      </c>
      <c r="K74" s="1273">
        <f>'Cantidades de Obra'!L74</f>
        <v>0</v>
      </c>
      <c r="L74" s="1273">
        <f>'Cantidades de Obra'!N74</f>
        <v>1</v>
      </c>
      <c r="M74" s="1273">
        <f>'Cantidades de Obra'!O74</f>
        <v>1</v>
      </c>
      <c r="N74" s="1273">
        <f>'Cantidades de Obra'!P74</f>
        <v>1</v>
      </c>
      <c r="O74" s="1273">
        <f>'Cantidades de Obra'!Q74</f>
        <v>0</v>
      </c>
      <c r="P74" s="1274">
        <f>'Cantidades de Obra'!R74</f>
        <v>0</v>
      </c>
      <c r="Q74" s="1273">
        <f>'Cantidades de Obra'!S74</f>
        <v>0</v>
      </c>
      <c r="R74" s="1273">
        <f>'Cantidades de Obra'!T74</f>
        <v>0</v>
      </c>
      <c r="S74" s="1272" t="str">
        <f>'Cantidades de Obra'!U74</f>
        <v>m²</v>
      </c>
      <c r="T74" s="1272">
        <f>'Cantidades de Obra'!G74</f>
        <v>0</v>
      </c>
      <c r="U74" s="1271" t="s">
        <v>1168</v>
      </c>
    </row>
    <row r="75" spans="1:21" s="385" customFormat="1" ht="15" customHeight="1" x14ac:dyDescent="0.25">
      <c r="A75" s="1268" t="s">
        <v>1234</v>
      </c>
      <c r="B75" s="1269" t="str">
        <f>'Cantidades de Obra'!A75</f>
        <v>MQ-067</v>
      </c>
      <c r="C75" s="1270" t="str">
        <f>'Cantidades de Obra'!D75</f>
        <v>09.01.05</v>
      </c>
      <c r="D75" s="1271" t="str">
        <f>'Cantidades de Obra'!E75</f>
        <v>Piso laminado</v>
      </c>
      <c r="E75" s="1271">
        <f>'Cantidades de Obra'!F75</f>
        <v>0</v>
      </c>
      <c r="F75" s="1271">
        <f>'Cantidades de Obra'!G75</f>
        <v>0</v>
      </c>
      <c r="G75" s="1272">
        <f>'Cantidades de Obra'!H75</f>
        <v>0</v>
      </c>
      <c r="H75" s="1272" t="str">
        <f>'Cantidades de Obra'!I75</f>
        <v>m²</v>
      </c>
      <c r="I75" s="1273">
        <f>'Cantidades de Obra'!J75</f>
        <v>0</v>
      </c>
      <c r="J75" s="1273">
        <f>'Cantidades de Obra'!K75</f>
        <v>0</v>
      </c>
      <c r="K75" s="1273">
        <f>'Cantidades de Obra'!L75</f>
        <v>0</v>
      </c>
      <c r="L75" s="1273">
        <f>'Cantidades de Obra'!N75</f>
        <v>1</v>
      </c>
      <c r="M75" s="1273">
        <f>'Cantidades de Obra'!O75</f>
        <v>1</v>
      </c>
      <c r="N75" s="1273">
        <f>'Cantidades de Obra'!P75</f>
        <v>1</v>
      </c>
      <c r="O75" s="1273">
        <f>'Cantidades de Obra'!Q75</f>
        <v>0</v>
      </c>
      <c r="P75" s="1274">
        <f>'Cantidades de Obra'!R75</f>
        <v>0</v>
      </c>
      <c r="Q75" s="1273">
        <f>'Cantidades de Obra'!S75</f>
        <v>0</v>
      </c>
      <c r="R75" s="1273">
        <f>'Cantidades de Obra'!T75</f>
        <v>0</v>
      </c>
      <c r="S75" s="1272" t="str">
        <f>'Cantidades de Obra'!U75</f>
        <v>m²</v>
      </c>
      <c r="T75" s="1272">
        <f>'Cantidades de Obra'!G75</f>
        <v>0</v>
      </c>
      <c r="U75" s="1271" t="s">
        <v>1168</v>
      </c>
    </row>
    <row r="76" spans="1:21" s="385" customFormat="1" ht="15" customHeight="1" x14ac:dyDescent="0.25">
      <c r="A76" s="1268" t="s">
        <v>1235</v>
      </c>
      <c r="B76" s="1269" t="str">
        <f>'Cantidades de Obra'!A76</f>
        <v>MQ-068</v>
      </c>
      <c r="C76" s="1270" t="str">
        <f>'Cantidades de Obra'!D76</f>
        <v>09.02.01</v>
      </c>
      <c r="D76" s="1271" t="str">
        <f>'Cantidades de Obra'!E76</f>
        <v>Enchape cerámico en muros</v>
      </c>
      <c r="E76" s="1271">
        <f>'Cantidades de Obra'!F76</f>
        <v>0</v>
      </c>
      <c r="F76" s="1271">
        <f>'Cantidades de Obra'!G76</f>
        <v>0</v>
      </c>
      <c r="G76" s="1272">
        <f>'Cantidades de Obra'!H76</f>
        <v>0</v>
      </c>
      <c r="H76" s="1272" t="str">
        <f>'Cantidades de Obra'!I76</f>
        <v>m²</v>
      </c>
      <c r="I76" s="1273">
        <f>'Cantidades de Obra'!J76</f>
        <v>0</v>
      </c>
      <c r="J76" s="1273">
        <f>'Cantidades de Obra'!K76</f>
        <v>0</v>
      </c>
      <c r="K76" s="1273">
        <f>'Cantidades de Obra'!L76</f>
        <v>0</v>
      </c>
      <c r="L76" s="1273">
        <f>'Cantidades de Obra'!N76</f>
        <v>1</v>
      </c>
      <c r="M76" s="1273">
        <f>'Cantidades de Obra'!O76</f>
        <v>1</v>
      </c>
      <c r="N76" s="1273">
        <f>'Cantidades de Obra'!P76</f>
        <v>1</v>
      </c>
      <c r="O76" s="1273">
        <f>'Cantidades de Obra'!Q76</f>
        <v>0</v>
      </c>
      <c r="P76" s="1274">
        <f>'Cantidades de Obra'!R76</f>
        <v>0</v>
      </c>
      <c r="Q76" s="1273">
        <f>'Cantidades de Obra'!S76</f>
        <v>0</v>
      </c>
      <c r="R76" s="1273">
        <f>'Cantidades de Obra'!T76</f>
        <v>0</v>
      </c>
      <c r="S76" s="1272" t="str">
        <f>'Cantidades de Obra'!U76</f>
        <v>m²</v>
      </c>
      <c r="T76" s="1272">
        <f>'Cantidades de Obra'!G76</f>
        <v>0</v>
      </c>
      <c r="U76" s="1271" t="s">
        <v>1168</v>
      </c>
    </row>
    <row r="77" spans="1:21" s="385" customFormat="1" ht="15" customHeight="1" x14ac:dyDescent="0.25">
      <c r="A77" s="1268" t="s">
        <v>1236</v>
      </c>
      <c r="B77" s="1269" t="str">
        <f>'Cantidades de Obra'!A77</f>
        <v>MQ-069</v>
      </c>
      <c r="C77" s="1270" t="str">
        <f>'Cantidades de Obra'!D77</f>
        <v>09.02.02</v>
      </c>
      <c r="D77" s="1271" t="str">
        <f>'Cantidades de Obra'!E77</f>
        <v>Guardaescoba</v>
      </c>
      <c r="E77" s="1271">
        <f>'Cantidades de Obra'!F77</f>
        <v>0</v>
      </c>
      <c r="F77" s="1271">
        <f>'Cantidades de Obra'!G77</f>
        <v>0</v>
      </c>
      <c r="G77" s="1272">
        <f>'Cantidades de Obra'!H77</f>
        <v>0</v>
      </c>
      <c r="H77" s="1272" t="str">
        <f>'Cantidades de Obra'!I77</f>
        <v>ml</v>
      </c>
      <c r="I77" s="1273">
        <f>'Cantidades de Obra'!J77</f>
        <v>0</v>
      </c>
      <c r="J77" s="1273">
        <f>'Cantidades de Obra'!K77</f>
        <v>0</v>
      </c>
      <c r="K77" s="1273">
        <f>'Cantidades de Obra'!L77</f>
        <v>0</v>
      </c>
      <c r="L77" s="1273">
        <f>'Cantidades de Obra'!N77</f>
        <v>1</v>
      </c>
      <c r="M77" s="1273">
        <f>'Cantidades de Obra'!O77</f>
        <v>1</v>
      </c>
      <c r="N77" s="1273">
        <f>'Cantidades de Obra'!P77</f>
        <v>1</v>
      </c>
      <c r="O77" s="1273">
        <f>'Cantidades de Obra'!Q77</f>
        <v>0</v>
      </c>
      <c r="P77" s="1274">
        <f>'Cantidades de Obra'!R77</f>
        <v>0</v>
      </c>
      <c r="Q77" s="1273">
        <f>'Cantidades de Obra'!S77</f>
        <v>0</v>
      </c>
      <c r="R77" s="1273">
        <f>'Cantidades de Obra'!T77</f>
        <v>0</v>
      </c>
      <c r="S77" s="1272" t="str">
        <f>'Cantidades de Obra'!U77</f>
        <v>ml</v>
      </c>
      <c r="T77" s="1272">
        <f>'Cantidades de Obra'!G77</f>
        <v>0</v>
      </c>
      <c r="U77" s="1271" t="s">
        <v>1168</v>
      </c>
    </row>
    <row r="78" spans="1:21" s="385" customFormat="1" ht="15" customHeight="1" x14ac:dyDescent="0.25">
      <c r="A78" s="1268" t="s">
        <v>1237</v>
      </c>
      <c r="B78" s="1269" t="str">
        <f>'Cantidades de Obra'!A78</f>
        <v>MQ-070</v>
      </c>
      <c r="C78" s="1270" t="str">
        <f>'Cantidades de Obra'!D78</f>
        <v>09.02.03</v>
      </c>
      <c r="D78" s="1271" t="str">
        <f>'Cantidades de Obra'!E78</f>
        <v>Juntas de dilatación / construcción</v>
      </c>
      <c r="E78" s="1271">
        <f>'Cantidades de Obra'!F78</f>
        <v>0</v>
      </c>
      <c r="F78" s="1271">
        <f>'Cantidades de Obra'!G78</f>
        <v>0</v>
      </c>
      <c r="G78" s="1272">
        <f>'Cantidades de Obra'!H78</f>
        <v>0</v>
      </c>
      <c r="H78" s="1272" t="str">
        <f>'Cantidades de Obra'!I78</f>
        <v>ml</v>
      </c>
      <c r="I78" s="1273">
        <f>'Cantidades de Obra'!J78</f>
        <v>0</v>
      </c>
      <c r="J78" s="1273">
        <f>'Cantidades de Obra'!K78</f>
        <v>0</v>
      </c>
      <c r="K78" s="1273">
        <f>'Cantidades de Obra'!L78</f>
        <v>0</v>
      </c>
      <c r="L78" s="1273">
        <f>'Cantidades de Obra'!N78</f>
        <v>1</v>
      </c>
      <c r="M78" s="1273">
        <f>'Cantidades de Obra'!O78</f>
        <v>1</v>
      </c>
      <c r="N78" s="1273">
        <f>'Cantidades de Obra'!P78</f>
        <v>1</v>
      </c>
      <c r="O78" s="1273">
        <f>'Cantidades de Obra'!Q78</f>
        <v>0</v>
      </c>
      <c r="P78" s="1274">
        <f>'Cantidades de Obra'!R78</f>
        <v>0</v>
      </c>
      <c r="Q78" s="1273">
        <f>'Cantidades de Obra'!S78</f>
        <v>0</v>
      </c>
      <c r="R78" s="1273">
        <f>'Cantidades de Obra'!T78</f>
        <v>0</v>
      </c>
      <c r="S78" s="1272" t="str">
        <f>'Cantidades de Obra'!U78</f>
        <v>ml</v>
      </c>
      <c r="T78" s="1272">
        <f>'Cantidades de Obra'!G78</f>
        <v>0</v>
      </c>
      <c r="U78" s="1271" t="s">
        <v>1168</v>
      </c>
    </row>
    <row r="79" spans="1:21" s="385" customFormat="1" ht="15" customHeight="1" x14ac:dyDescent="0.25">
      <c r="A79" s="1268" t="s">
        <v>1238</v>
      </c>
      <c r="B79" s="1269" t="str">
        <f>'Cantidades de Obra'!A79</f>
        <v>MQ-071</v>
      </c>
      <c r="C79" s="1270" t="str">
        <f>'Cantidades de Obra'!D79</f>
        <v>10.01.01</v>
      </c>
      <c r="D79" s="1271" t="str">
        <f>'Cantidades de Obra'!E79</f>
        <v>Pintura vinílica interior</v>
      </c>
      <c r="E79" s="1271">
        <f>'Cantidades de Obra'!F79</f>
        <v>0</v>
      </c>
      <c r="F79" s="1271">
        <f>'Cantidades de Obra'!G79</f>
        <v>0</v>
      </c>
      <c r="G79" s="1272">
        <f>'Cantidades de Obra'!H79</f>
        <v>0</v>
      </c>
      <c r="H79" s="1272" t="str">
        <f>'Cantidades de Obra'!I79</f>
        <v>m²</v>
      </c>
      <c r="I79" s="1273">
        <f>'Cantidades de Obra'!J79</f>
        <v>0</v>
      </c>
      <c r="J79" s="1273">
        <f>'Cantidades de Obra'!K79</f>
        <v>0</v>
      </c>
      <c r="K79" s="1273">
        <f>'Cantidades de Obra'!L79</f>
        <v>0</v>
      </c>
      <c r="L79" s="1273">
        <f>'Cantidades de Obra'!N79</f>
        <v>1</v>
      </c>
      <c r="M79" s="1273">
        <f>'Cantidades de Obra'!O79</f>
        <v>1</v>
      </c>
      <c r="N79" s="1273">
        <f>'Cantidades de Obra'!P79</f>
        <v>1</v>
      </c>
      <c r="O79" s="1273">
        <f>'Cantidades de Obra'!Q79</f>
        <v>0</v>
      </c>
      <c r="P79" s="1274">
        <f>'Cantidades de Obra'!R79</f>
        <v>0</v>
      </c>
      <c r="Q79" s="1273">
        <f>'Cantidades de Obra'!S79</f>
        <v>0</v>
      </c>
      <c r="R79" s="1273">
        <f>'Cantidades de Obra'!T79</f>
        <v>0</v>
      </c>
      <c r="S79" s="1272" t="str">
        <f>'Cantidades de Obra'!U79</f>
        <v>m²</v>
      </c>
      <c r="T79" s="1272">
        <f>'Cantidades de Obra'!G79</f>
        <v>0</v>
      </c>
      <c r="U79" s="1271" t="s">
        <v>1168</v>
      </c>
    </row>
    <row r="80" spans="1:21" s="385" customFormat="1" ht="15" customHeight="1" x14ac:dyDescent="0.25">
      <c r="A80" s="1268" t="s">
        <v>1239</v>
      </c>
      <c r="B80" s="1269" t="str">
        <f>'Cantidades de Obra'!A80</f>
        <v>MQ-072</v>
      </c>
      <c r="C80" s="1270" t="str">
        <f>'Cantidades de Obra'!D80</f>
        <v>10.01.02</v>
      </c>
      <c r="D80" s="1271" t="str">
        <f>'Cantidades de Obra'!E80</f>
        <v>Pintura exterior</v>
      </c>
      <c r="E80" s="1271">
        <f>'Cantidades de Obra'!F80</f>
        <v>0</v>
      </c>
      <c r="F80" s="1271">
        <f>'Cantidades de Obra'!G80</f>
        <v>0</v>
      </c>
      <c r="G80" s="1272">
        <f>'Cantidades de Obra'!H80</f>
        <v>0</v>
      </c>
      <c r="H80" s="1272" t="str">
        <f>'Cantidades de Obra'!I80</f>
        <v>m²</v>
      </c>
      <c r="I80" s="1273">
        <f>'Cantidades de Obra'!J80</f>
        <v>0</v>
      </c>
      <c r="J80" s="1273">
        <f>'Cantidades de Obra'!K80</f>
        <v>0</v>
      </c>
      <c r="K80" s="1273">
        <f>'Cantidades de Obra'!L80</f>
        <v>0</v>
      </c>
      <c r="L80" s="1273">
        <f>'Cantidades de Obra'!N80</f>
        <v>1</v>
      </c>
      <c r="M80" s="1273">
        <f>'Cantidades de Obra'!O80</f>
        <v>1</v>
      </c>
      <c r="N80" s="1273">
        <f>'Cantidades de Obra'!P80</f>
        <v>1</v>
      </c>
      <c r="O80" s="1273">
        <f>'Cantidades de Obra'!Q80</f>
        <v>0</v>
      </c>
      <c r="P80" s="1274">
        <f>'Cantidades de Obra'!R80</f>
        <v>0</v>
      </c>
      <c r="Q80" s="1273">
        <f>'Cantidades de Obra'!S80</f>
        <v>0</v>
      </c>
      <c r="R80" s="1273">
        <f>'Cantidades de Obra'!T80</f>
        <v>0</v>
      </c>
      <c r="S80" s="1272" t="str">
        <f>'Cantidades de Obra'!U80</f>
        <v>m²</v>
      </c>
      <c r="T80" s="1272">
        <f>'Cantidades de Obra'!G80</f>
        <v>0</v>
      </c>
      <c r="U80" s="1271" t="s">
        <v>1168</v>
      </c>
    </row>
    <row r="81" spans="1:21" s="385" customFormat="1" ht="15" customHeight="1" x14ac:dyDescent="0.25">
      <c r="A81" s="1268" t="s">
        <v>1240</v>
      </c>
      <c r="B81" s="1269" t="str">
        <f>'Cantidades de Obra'!A81</f>
        <v>MQ-073</v>
      </c>
      <c r="C81" s="1270" t="str">
        <f>'Cantidades de Obra'!D81</f>
        <v>10.01.03</v>
      </c>
      <c r="D81" s="1271" t="str">
        <f>'Cantidades de Obra'!E81</f>
        <v>Pintura esmalte en superficies metálicas/madera</v>
      </c>
      <c r="E81" s="1271">
        <f>'Cantidades de Obra'!F81</f>
        <v>0</v>
      </c>
      <c r="F81" s="1271">
        <f>'Cantidades de Obra'!G81</f>
        <v>0</v>
      </c>
      <c r="G81" s="1272">
        <f>'Cantidades de Obra'!H81</f>
        <v>0</v>
      </c>
      <c r="H81" s="1272" t="str">
        <f>'Cantidades de Obra'!I81</f>
        <v>m²</v>
      </c>
      <c r="I81" s="1273">
        <f>'Cantidades de Obra'!J81</f>
        <v>0</v>
      </c>
      <c r="J81" s="1273">
        <f>'Cantidades de Obra'!K81</f>
        <v>0</v>
      </c>
      <c r="K81" s="1273">
        <f>'Cantidades de Obra'!L81</f>
        <v>0</v>
      </c>
      <c r="L81" s="1273">
        <f>'Cantidades de Obra'!N81</f>
        <v>1</v>
      </c>
      <c r="M81" s="1273">
        <f>'Cantidades de Obra'!O81</f>
        <v>1</v>
      </c>
      <c r="N81" s="1273">
        <f>'Cantidades de Obra'!P81</f>
        <v>1</v>
      </c>
      <c r="O81" s="1273">
        <f>'Cantidades de Obra'!Q81</f>
        <v>0</v>
      </c>
      <c r="P81" s="1274">
        <f>'Cantidades de Obra'!R81</f>
        <v>0</v>
      </c>
      <c r="Q81" s="1273">
        <f>'Cantidades de Obra'!S81</f>
        <v>0</v>
      </c>
      <c r="R81" s="1273">
        <f>'Cantidades de Obra'!T81</f>
        <v>0</v>
      </c>
      <c r="S81" s="1272" t="str">
        <f>'Cantidades de Obra'!U81</f>
        <v>m²</v>
      </c>
      <c r="T81" s="1272">
        <f>'Cantidades de Obra'!G81</f>
        <v>0</v>
      </c>
      <c r="U81" s="1271" t="s">
        <v>1168</v>
      </c>
    </row>
    <row r="82" spans="1:21" s="385" customFormat="1" ht="15" customHeight="1" x14ac:dyDescent="0.25">
      <c r="A82" s="1268" t="s">
        <v>1241</v>
      </c>
      <c r="B82" s="1269" t="str">
        <f>'Cantidades de Obra'!A82</f>
        <v>MQ-074</v>
      </c>
      <c r="C82" s="1270" t="str">
        <f>'Cantidades de Obra'!D82</f>
        <v>10.01.04</v>
      </c>
      <c r="D82" s="1271" t="str">
        <f>'Cantidades de Obra'!E82</f>
        <v>Pintura anticorrosiva</v>
      </c>
      <c r="E82" s="1271">
        <f>'Cantidades de Obra'!F82</f>
        <v>0</v>
      </c>
      <c r="F82" s="1271">
        <f>'Cantidades de Obra'!G82</f>
        <v>0</v>
      </c>
      <c r="G82" s="1272">
        <f>'Cantidades de Obra'!H82</f>
        <v>0</v>
      </c>
      <c r="H82" s="1272" t="str">
        <f>'Cantidades de Obra'!I82</f>
        <v>m²</v>
      </c>
      <c r="I82" s="1273">
        <f>'Cantidades de Obra'!J82</f>
        <v>0</v>
      </c>
      <c r="J82" s="1273">
        <f>'Cantidades de Obra'!K82</f>
        <v>0</v>
      </c>
      <c r="K82" s="1273">
        <f>'Cantidades de Obra'!L82</f>
        <v>0</v>
      </c>
      <c r="L82" s="1273">
        <f>'Cantidades de Obra'!N82</f>
        <v>1</v>
      </c>
      <c r="M82" s="1273">
        <f>'Cantidades de Obra'!O82</f>
        <v>1</v>
      </c>
      <c r="N82" s="1273">
        <f>'Cantidades de Obra'!P82</f>
        <v>1</v>
      </c>
      <c r="O82" s="1273">
        <f>'Cantidades de Obra'!Q82</f>
        <v>0</v>
      </c>
      <c r="P82" s="1274">
        <f>'Cantidades de Obra'!R82</f>
        <v>0</v>
      </c>
      <c r="Q82" s="1273">
        <f>'Cantidades de Obra'!S82</f>
        <v>0</v>
      </c>
      <c r="R82" s="1273">
        <f>'Cantidades de Obra'!T82</f>
        <v>0</v>
      </c>
      <c r="S82" s="1272" t="str">
        <f>'Cantidades de Obra'!U82</f>
        <v>m²</v>
      </c>
      <c r="T82" s="1272">
        <f>'Cantidades de Obra'!G82</f>
        <v>0</v>
      </c>
      <c r="U82" s="1271" t="s">
        <v>1168</v>
      </c>
    </row>
    <row r="83" spans="1:21" s="385" customFormat="1" ht="15" customHeight="1" x14ac:dyDescent="0.25">
      <c r="A83" s="1268" t="s">
        <v>1242</v>
      </c>
      <c r="B83" s="1269" t="str">
        <f>'Cantidades de Obra'!A83</f>
        <v>MQ-075</v>
      </c>
      <c r="C83" s="1270" t="str">
        <f>'Cantidades de Obra'!D83</f>
        <v>10.01.05</v>
      </c>
      <c r="D83" s="1271" t="str">
        <f>'Cantidades de Obra'!E83</f>
        <v>Sellador / imprimante</v>
      </c>
      <c r="E83" s="1271">
        <f>'Cantidades de Obra'!F83</f>
        <v>0</v>
      </c>
      <c r="F83" s="1271">
        <f>'Cantidades de Obra'!G83</f>
        <v>0</v>
      </c>
      <c r="G83" s="1272">
        <f>'Cantidades de Obra'!H83</f>
        <v>0</v>
      </c>
      <c r="H83" s="1272" t="str">
        <f>'Cantidades de Obra'!I83</f>
        <v>m²</v>
      </c>
      <c r="I83" s="1273">
        <f>'Cantidades de Obra'!J83</f>
        <v>0</v>
      </c>
      <c r="J83" s="1273">
        <f>'Cantidades de Obra'!K83</f>
        <v>0</v>
      </c>
      <c r="K83" s="1273">
        <f>'Cantidades de Obra'!L83</f>
        <v>0</v>
      </c>
      <c r="L83" s="1273">
        <f>'Cantidades de Obra'!N83</f>
        <v>1</v>
      </c>
      <c r="M83" s="1273">
        <f>'Cantidades de Obra'!O83</f>
        <v>1</v>
      </c>
      <c r="N83" s="1273">
        <f>'Cantidades de Obra'!P83</f>
        <v>1</v>
      </c>
      <c r="O83" s="1273">
        <f>'Cantidades de Obra'!Q83</f>
        <v>0</v>
      </c>
      <c r="P83" s="1274">
        <f>'Cantidades de Obra'!R83</f>
        <v>0</v>
      </c>
      <c r="Q83" s="1273">
        <f>'Cantidades de Obra'!S83</f>
        <v>0</v>
      </c>
      <c r="R83" s="1273">
        <f>'Cantidades de Obra'!T83</f>
        <v>0</v>
      </c>
      <c r="S83" s="1272" t="str">
        <f>'Cantidades de Obra'!U83</f>
        <v>m²</v>
      </c>
      <c r="T83" s="1272">
        <f>'Cantidades de Obra'!G83</f>
        <v>0</v>
      </c>
      <c r="U83" s="1271" t="s">
        <v>1168</v>
      </c>
    </row>
    <row r="84" spans="1:21" s="385" customFormat="1" ht="15" customHeight="1" x14ac:dyDescent="0.25">
      <c r="A84" s="1268" t="s">
        <v>1243</v>
      </c>
      <c r="B84" s="1269" t="str">
        <f>'Cantidades de Obra'!A84</f>
        <v>MQ-076</v>
      </c>
      <c r="C84" s="1270" t="str">
        <f>'Cantidades de Obra'!D84</f>
        <v>11.01.01</v>
      </c>
      <c r="D84" s="1271" t="str">
        <f>'Cantidades de Obra'!E84</f>
        <v>Puertas de madera</v>
      </c>
      <c r="E84" s="1271">
        <f>'Cantidades de Obra'!F84</f>
        <v>0</v>
      </c>
      <c r="F84" s="1271">
        <f>'Cantidades de Obra'!G84</f>
        <v>0</v>
      </c>
      <c r="G84" s="1272">
        <f>'Cantidades de Obra'!H84</f>
        <v>0</v>
      </c>
      <c r="H84" s="1272" t="str">
        <f>'Cantidades de Obra'!I84</f>
        <v>und</v>
      </c>
      <c r="I84" s="1273">
        <f>'Cantidades de Obra'!J84</f>
        <v>0</v>
      </c>
      <c r="J84" s="1273">
        <f>'Cantidades de Obra'!K84</f>
        <v>0</v>
      </c>
      <c r="K84" s="1273">
        <f>'Cantidades de Obra'!L84</f>
        <v>0</v>
      </c>
      <c r="L84" s="1273">
        <f>'Cantidades de Obra'!N84</f>
        <v>1</v>
      </c>
      <c r="M84" s="1273">
        <f>'Cantidades de Obra'!O84</f>
        <v>1</v>
      </c>
      <c r="N84" s="1273">
        <f>'Cantidades de Obra'!P84</f>
        <v>1</v>
      </c>
      <c r="O84" s="1273">
        <f>'Cantidades de Obra'!Q84</f>
        <v>0</v>
      </c>
      <c r="P84" s="1274">
        <f>'Cantidades de Obra'!R84</f>
        <v>0</v>
      </c>
      <c r="Q84" s="1273">
        <f>'Cantidades de Obra'!S84</f>
        <v>1</v>
      </c>
      <c r="R84" s="1273">
        <f>'Cantidades de Obra'!T84</f>
        <v>1</v>
      </c>
      <c r="S84" s="1272" t="str">
        <f>'Cantidades de Obra'!U84</f>
        <v>und</v>
      </c>
      <c r="T84" s="1272">
        <f>'Cantidades de Obra'!G84</f>
        <v>0</v>
      </c>
      <c r="U84" s="1271" t="s">
        <v>1168</v>
      </c>
    </row>
    <row r="85" spans="1:21" s="385" customFormat="1" ht="15" customHeight="1" x14ac:dyDescent="0.25">
      <c r="A85" s="1268" t="s">
        <v>1244</v>
      </c>
      <c r="B85" s="1269" t="str">
        <f>'Cantidades de Obra'!A85</f>
        <v>MQ-077</v>
      </c>
      <c r="C85" s="1270" t="str">
        <f>'Cantidades de Obra'!D85</f>
        <v>11.01.02</v>
      </c>
      <c r="D85" s="1271" t="str">
        <f>'Cantidades de Obra'!E85</f>
        <v>Muebles fijos de madera</v>
      </c>
      <c r="E85" s="1271">
        <f>'Cantidades de Obra'!F85</f>
        <v>0</v>
      </c>
      <c r="F85" s="1271">
        <f>'Cantidades de Obra'!G85</f>
        <v>0</v>
      </c>
      <c r="G85" s="1272">
        <f>'Cantidades de Obra'!H85</f>
        <v>0</v>
      </c>
      <c r="H85" s="1272" t="str">
        <f>'Cantidades de Obra'!I85</f>
        <v>ml</v>
      </c>
      <c r="I85" s="1273">
        <f>'Cantidades de Obra'!J85</f>
        <v>0</v>
      </c>
      <c r="J85" s="1273">
        <f>'Cantidades de Obra'!K85</f>
        <v>0</v>
      </c>
      <c r="K85" s="1273">
        <f>'Cantidades de Obra'!L85</f>
        <v>0</v>
      </c>
      <c r="L85" s="1273">
        <f>'Cantidades de Obra'!N85</f>
        <v>1</v>
      </c>
      <c r="M85" s="1273">
        <f>'Cantidades de Obra'!O85</f>
        <v>1</v>
      </c>
      <c r="N85" s="1273">
        <f>'Cantidades de Obra'!P85</f>
        <v>1</v>
      </c>
      <c r="O85" s="1273">
        <f>'Cantidades de Obra'!Q85</f>
        <v>0</v>
      </c>
      <c r="P85" s="1274">
        <f>'Cantidades de Obra'!R85</f>
        <v>0</v>
      </c>
      <c r="Q85" s="1273">
        <f>'Cantidades de Obra'!S85</f>
        <v>0</v>
      </c>
      <c r="R85" s="1273">
        <f>'Cantidades de Obra'!T85</f>
        <v>0</v>
      </c>
      <c r="S85" s="1272" t="str">
        <f>'Cantidades de Obra'!U85</f>
        <v>ml</v>
      </c>
      <c r="T85" s="1272">
        <f>'Cantidades de Obra'!G85</f>
        <v>0</v>
      </c>
      <c r="U85" s="1271" t="s">
        <v>1168</v>
      </c>
    </row>
    <row r="86" spans="1:21" s="385" customFormat="1" ht="15" customHeight="1" x14ac:dyDescent="0.25">
      <c r="A86" s="1268" t="s">
        <v>1245</v>
      </c>
      <c r="B86" s="1269" t="str">
        <f>'Cantidades de Obra'!A86</f>
        <v>MQ-078</v>
      </c>
      <c r="C86" s="1270" t="str">
        <f>'Cantidades de Obra'!D86</f>
        <v>11.02.01</v>
      </c>
      <c r="D86" s="1271" t="str">
        <f>'Cantidades de Obra'!E86</f>
        <v>Puertas metálicas</v>
      </c>
      <c r="E86" s="1271">
        <f>'Cantidades de Obra'!F86</f>
        <v>0</v>
      </c>
      <c r="F86" s="1271">
        <f>'Cantidades de Obra'!G86</f>
        <v>0</v>
      </c>
      <c r="G86" s="1272">
        <f>'Cantidades de Obra'!H86</f>
        <v>0</v>
      </c>
      <c r="H86" s="1272" t="str">
        <f>'Cantidades de Obra'!I86</f>
        <v>und</v>
      </c>
      <c r="I86" s="1273">
        <f>'Cantidades de Obra'!J86</f>
        <v>0</v>
      </c>
      <c r="J86" s="1273">
        <f>'Cantidades de Obra'!K86</f>
        <v>0</v>
      </c>
      <c r="K86" s="1273">
        <f>'Cantidades de Obra'!L86</f>
        <v>0</v>
      </c>
      <c r="L86" s="1273">
        <f>'Cantidades de Obra'!N86</f>
        <v>1</v>
      </c>
      <c r="M86" s="1273">
        <f>'Cantidades de Obra'!O86</f>
        <v>1</v>
      </c>
      <c r="N86" s="1273">
        <f>'Cantidades de Obra'!P86</f>
        <v>1</v>
      </c>
      <c r="O86" s="1273">
        <f>'Cantidades de Obra'!Q86</f>
        <v>0</v>
      </c>
      <c r="P86" s="1274">
        <f>'Cantidades de Obra'!R86</f>
        <v>0</v>
      </c>
      <c r="Q86" s="1273">
        <f>'Cantidades de Obra'!S86</f>
        <v>1</v>
      </c>
      <c r="R86" s="1273">
        <f>'Cantidades de Obra'!T86</f>
        <v>1</v>
      </c>
      <c r="S86" s="1272" t="str">
        <f>'Cantidades de Obra'!U86</f>
        <v>und</v>
      </c>
      <c r="T86" s="1272">
        <f>'Cantidades de Obra'!G86</f>
        <v>0</v>
      </c>
      <c r="U86" s="1271" t="s">
        <v>1168</v>
      </c>
    </row>
    <row r="87" spans="1:21" s="385" customFormat="1" ht="15" customHeight="1" x14ac:dyDescent="0.25">
      <c r="A87" s="1268" t="s">
        <v>1246</v>
      </c>
      <c r="B87" s="1269" t="str">
        <f>'Cantidades de Obra'!A87</f>
        <v>MQ-079</v>
      </c>
      <c r="C87" s="1270" t="str">
        <f>'Cantidades de Obra'!D87</f>
        <v>11.02.02</v>
      </c>
      <c r="D87" s="1271" t="str">
        <f>'Cantidades de Obra'!E87</f>
        <v>Barandas metálicas</v>
      </c>
      <c r="E87" s="1271">
        <f>'Cantidades de Obra'!F87</f>
        <v>0</v>
      </c>
      <c r="F87" s="1271">
        <f>'Cantidades de Obra'!G87</f>
        <v>0</v>
      </c>
      <c r="G87" s="1272">
        <f>'Cantidades de Obra'!H87</f>
        <v>0</v>
      </c>
      <c r="H87" s="1272" t="str">
        <f>'Cantidades de Obra'!I87</f>
        <v>ml</v>
      </c>
      <c r="I87" s="1273">
        <f>'Cantidades de Obra'!J87</f>
        <v>0</v>
      </c>
      <c r="J87" s="1273">
        <f>'Cantidades de Obra'!K87</f>
        <v>0</v>
      </c>
      <c r="K87" s="1273">
        <f>'Cantidades de Obra'!L87</f>
        <v>0</v>
      </c>
      <c r="L87" s="1273">
        <f>'Cantidades de Obra'!N87</f>
        <v>1</v>
      </c>
      <c r="M87" s="1273">
        <f>'Cantidades de Obra'!O87</f>
        <v>1</v>
      </c>
      <c r="N87" s="1273">
        <f>'Cantidades de Obra'!P87</f>
        <v>1</v>
      </c>
      <c r="O87" s="1273">
        <f>'Cantidades de Obra'!Q87</f>
        <v>0</v>
      </c>
      <c r="P87" s="1274">
        <f>'Cantidades de Obra'!R87</f>
        <v>0</v>
      </c>
      <c r="Q87" s="1273">
        <f>'Cantidades de Obra'!S87</f>
        <v>0</v>
      </c>
      <c r="R87" s="1273">
        <f>'Cantidades de Obra'!T87</f>
        <v>0</v>
      </c>
      <c r="S87" s="1272" t="str">
        <f>'Cantidades de Obra'!U87</f>
        <v>ml</v>
      </c>
      <c r="T87" s="1272">
        <f>'Cantidades de Obra'!G87</f>
        <v>0</v>
      </c>
      <c r="U87" s="1271" t="s">
        <v>1168</v>
      </c>
    </row>
    <row r="88" spans="1:21" s="385" customFormat="1" ht="15" customHeight="1" x14ac:dyDescent="0.25">
      <c r="A88" s="1268" t="s">
        <v>1247</v>
      </c>
      <c r="B88" s="1269" t="str">
        <f>'Cantidades de Obra'!A88</f>
        <v>MQ-080</v>
      </c>
      <c r="C88" s="1270" t="str">
        <f>'Cantidades de Obra'!D88</f>
        <v>11.02.03</v>
      </c>
      <c r="D88" s="1271" t="str">
        <f>'Cantidades de Obra'!E88</f>
        <v>Pasamanos</v>
      </c>
      <c r="E88" s="1271">
        <f>'Cantidades de Obra'!F88</f>
        <v>0</v>
      </c>
      <c r="F88" s="1271">
        <f>'Cantidades de Obra'!G88</f>
        <v>0</v>
      </c>
      <c r="G88" s="1272">
        <f>'Cantidades de Obra'!H88</f>
        <v>0</v>
      </c>
      <c r="H88" s="1272" t="str">
        <f>'Cantidades de Obra'!I88</f>
        <v>ml</v>
      </c>
      <c r="I88" s="1273">
        <f>'Cantidades de Obra'!J88</f>
        <v>0</v>
      </c>
      <c r="J88" s="1273">
        <f>'Cantidades de Obra'!K88</f>
        <v>0</v>
      </c>
      <c r="K88" s="1273">
        <f>'Cantidades de Obra'!L88</f>
        <v>0</v>
      </c>
      <c r="L88" s="1273">
        <f>'Cantidades de Obra'!N88</f>
        <v>1</v>
      </c>
      <c r="M88" s="1273">
        <f>'Cantidades de Obra'!O88</f>
        <v>1</v>
      </c>
      <c r="N88" s="1273">
        <f>'Cantidades de Obra'!P88</f>
        <v>1</v>
      </c>
      <c r="O88" s="1273">
        <f>'Cantidades de Obra'!Q88</f>
        <v>0</v>
      </c>
      <c r="P88" s="1274">
        <f>'Cantidades de Obra'!R88</f>
        <v>0</v>
      </c>
      <c r="Q88" s="1273">
        <f>'Cantidades de Obra'!S88</f>
        <v>0</v>
      </c>
      <c r="R88" s="1273">
        <f>'Cantidades de Obra'!T88</f>
        <v>0</v>
      </c>
      <c r="S88" s="1272" t="str">
        <f>'Cantidades de Obra'!U88</f>
        <v>ml</v>
      </c>
      <c r="T88" s="1272">
        <f>'Cantidades de Obra'!G88</f>
        <v>0</v>
      </c>
      <c r="U88" s="1271" t="s">
        <v>1168</v>
      </c>
    </row>
    <row r="89" spans="1:21" s="385" customFormat="1" ht="15" customHeight="1" x14ac:dyDescent="0.25">
      <c r="A89" s="1268" t="s">
        <v>1248</v>
      </c>
      <c r="B89" s="1269" t="str">
        <f>'Cantidades de Obra'!A89</f>
        <v>MQ-081</v>
      </c>
      <c r="C89" s="1270" t="str">
        <f>'Cantidades de Obra'!D89</f>
        <v>11.03.01</v>
      </c>
      <c r="D89" s="1271" t="str">
        <f>'Cantidades de Obra'!E89</f>
        <v>Ventanas de aluminio</v>
      </c>
      <c r="E89" s="1271">
        <f>'Cantidades de Obra'!F89</f>
        <v>0</v>
      </c>
      <c r="F89" s="1271">
        <f>'Cantidades de Obra'!G89</f>
        <v>0</v>
      </c>
      <c r="G89" s="1272">
        <f>'Cantidades de Obra'!H89</f>
        <v>0</v>
      </c>
      <c r="H89" s="1272" t="str">
        <f>'Cantidades de Obra'!I89</f>
        <v>m²</v>
      </c>
      <c r="I89" s="1273">
        <f>'Cantidades de Obra'!J89</f>
        <v>0</v>
      </c>
      <c r="J89" s="1273">
        <f>'Cantidades de Obra'!K89</f>
        <v>0</v>
      </c>
      <c r="K89" s="1273">
        <f>'Cantidades de Obra'!L89</f>
        <v>0</v>
      </c>
      <c r="L89" s="1273">
        <f>'Cantidades de Obra'!N89</f>
        <v>1</v>
      </c>
      <c r="M89" s="1273">
        <f>'Cantidades de Obra'!O89</f>
        <v>1</v>
      </c>
      <c r="N89" s="1273">
        <f>'Cantidades de Obra'!P89</f>
        <v>1</v>
      </c>
      <c r="O89" s="1273">
        <f>'Cantidades de Obra'!Q89</f>
        <v>0</v>
      </c>
      <c r="P89" s="1274">
        <f>'Cantidades de Obra'!R89</f>
        <v>0</v>
      </c>
      <c r="Q89" s="1273">
        <f>'Cantidades de Obra'!S89</f>
        <v>0</v>
      </c>
      <c r="R89" s="1273">
        <f>'Cantidades de Obra'!T89</f>
        <v>0</v>
      </c>
      <c r="S89" s="1272" t="str">
        <f>'Cantidades de Obra'!U89</f>
        <v>m²</v>
      </c>
      <c r="T89" s="1272">
        <f>'Cantidades de Obra'!G89</f>
        <v>0</v>
      </c>
      <c r="U89" s="1271" t="s">
        <v>1168</v>
      </c>
    </row>
    <row r="90" spans="1:21" s="385" customFormat="1" ht="15" customHeight="1" x14ac:dyDescent="0.25">
      <c r="A90" s="1268" t="s">
        <v>1249</v>
      </c>
      <c r="B90" s="1269" t="str">
        <f>'Cantidades de Obra'!A90</f>
        <v>MQ-082</v>
      </c>
      <c r="C90" s="1270" t="str">
        <f>'Cantidades de Obra'!D90</f>
        <v>11.03.02</v>
      </c>
      <c r="D90" s="1271" t="str">
        <f>'Cantidades de Obra'!E90</f>
        <v>Divisiones de aluminio</v>
      </c>
      <c r="E90" s="1271">
        <f>'Cantidades de Obra'!F90</f>
        <v>0</v>
      </c>
      <c r="F90" s="1271">
        <f>'Cantidades de Obra'!G90</f>
        <v>0</v>
      </c>
      <c r="G90" s="1272">
        <f>'Cantidades de Obra'!H90</f>
        <v>0</v>
      </c>
      <c r="H90" s="1272" t="str">
        <f>'Cantidades de Obra'!I90</f>
        <v>m²</v>
      </c>
      <c r="I90" s="1273">
        <f>'Cantidades de Obra'!J90</f>
        <v>0</v>
      </c>
      <c r="J90" s="1273">
        <f>'Cantidades de Obra'!K90</f>
        <v>0</v>
      </c>
      <c r="K90" s="1273">
        <f>'Cantidades de Obra'!L90</f>
        <v>0</v>
      </c>
      <c r="L90" s="1273">
        <f>'Cantidades de Obra'!N90</f>
        <v>1</v>
      </c>
      <c r="M90" s="1273">
        <f>'Cantidades de Obra'!O90</f>
        <v>1</v>
      </c>
      <c r="N90" s="1273">
        <f>'Cantidades de Obra'!P90</f>
        <v>1</v>
      </c>
      <c r="O90" s="1273">
        <f>'Cantidades de Obra'!Q90</f>
        <v>0</v>
      </c>
      <c r="P90" s="1274">
        <f>'Cantidades de Obra'!R90</f>
        <v>0</v>
      </c>
      <c r="Q90" s="1273">
        <f>'Cantidades de Obra'!S90</f>
        <v>0</v>
      </c>
      <c r="R90" s="1273">
        <f>'Cantidades de Obra'!T90</f>
        <v>0</v>
      </c>
      <c r="S90" s="1272" t="str">
        <f>'Cantidades de Obra'!U90</f>
        <v>m²</v>
      </c>
      <c r="T90" s="1272">
        <f>'Cantidades de Obra'!G90</f>
        <v>0</v>
      </c>
      <c r="U90" s="1271" t="s">
        <v>1168</v>
      </c>
    </row>
    <row r="91" spans="1:21" s="385" customFormat="1" ht="15" customHeight="1" x14ac:dyDescent="0.25">
      <c r="A91" s="1268" t="s">
        <v>1250</v>
      </c>
      <c r="B91" s="1269" t="str">
        <f>'Cantidades de Obra'!A91</f>
        <v>MQ-083</v>
      </c>
      <c r="C91" s="1270" t="str">
        <f>'Cantidades de Obra'!D91</f>
        <v>12.01.01</v>
      </c>
      <c r="D91" s="1271" t="str">
        <f>'Cantidades de Obra'!E91</f>
        <v>Vidrio templado</v>
      </c>
      <c r="E91" s="1271">
        <f>'Cantidades de Obra'!F91</f>
        <v>0</v>
      </c>
      <c r="F91" s="1271">
        <f>'Cantidades de Obra'!G91</f>
        <v>0</v>
      </c>
      <c r="G91" s="1272">
        <f>'Cantidades de Obra'!H91</f>
        <v>0</v>
      </c>
      <c r="H91" s="1272" t="str">
        <f>'Cantidades de Obra'!I91</f>
        <v>m²</v>
      </c>
      <c r="I91" s="1273">
        <f>'Cantidades de Obra'!J91</f>
        <v>0</v>
      </c>
      <c r="J91" s="1273">
        <f>'Cantidades de Obra'!K91</f>
        <v>0</v>
      </c>
      <c r="K91" s="1273">
        <f>'Cantidades de Obra'!L91</f>
        <v>0</v>
      </c>
      <c r="L91" s="1273">
        <f>'Cantidades de Obra'!N91</f>
        <v>1</v>
      </c>
      <c r="M91" s="1273">
        <f>'Cantidades de Obra'!O91</f>
        <v>1</v>
      </c>
      <c r="N91" s="1273">
        <f>'Cantidades de Obra'!P91</f>
        <v>1</v>
      </c>
      <c r="O91" s="1273">
        <f>'Cantidades de Obra'!Q91</f>
        <v>0</v>
      </c>
      <c r="P91" s="1274">
        <f>'Cantidades de Obra'!R91</f>
        <v>0</v>
      </c>
      <c r="Q91" s="1273">
        <f>'Cantidades de Obra'!S91</f>
        <v>0</v>
      </c>
      <c r="R91" s="1273">
        <f>'Cantidades de Obra'!T91</f>
        <v>0</v>
      </c>
      <c r="S91" s="1272" t="str">
        <f>'Cantidades de Obra'!U91</f>
        <v>m²</v>
      </c>
      <c r="T91" s="1272">
        <f>'Cantidades de Obra'!G91</f>
        <v>0</v>
      </c>
      <c r="U91" s="1271" t="s">
        <v>1168</v>
      </c>
    </row>
    <row r="92" spans="1:21" s="385" customFormat="1" ht="15" customHeight="1" x14ac:dyDescent="0.25">
      <c r="A92" s="1268" t="s">
        <v>1251</v>
      </c>
      <c r="B92" s="1269" t="str">
        <f>'Cantidades de Obra'!A92</f>
        <v>MQ-084</v>
      </c>
      <c r="C92" s="1270" t="str">
        <f>'Cantidades de Obra'!D92</f>
        <v>12.01.02</v>
      </c>
      <c r="D92" s="1271" t="str">
        <f>'Cantidades de Obra'!E92</f>
        <v>Vidrio laminado</v>
      </c>
      <c r="E92" s="1271">
        <f>'Cantidades de Obra'!F92</f>
        <v>0</v>
      </c>
      <c r="F92" s="1271">
        <f>'Cantidades de Obra'!G92</f>
        <v>0</v>
      </c>
      <c r="G92" s="1272">
        <f>'Cantidades de Obra'!H92</f>
        <v>0</v>
      </c>
      <c r="H92" s="1272" t="str">
        <f>'Cantidades de Obra'!I92</f>
        <v>m²</v>
      </c>
      <c r="I92" s="1273">
        <f>'Cantidades de Obra'!J92</f>
        <v>0</v>
      </c>
      <c r="J92" s="1273">
        <f>'Cantidades de Obra'!K92</f>
        <v>0</v>
      </c>
      <c r="K92" s="1273">
        <f>'Cantidades de Obra'!L92</f>
        <v>0</v>
      </c>
      <c r="L92" s="1273">
        <f>'Cantidades de Obra'!N92</f>
        <v>1</v>
      </c>
      <c r="M92" s="1273">
        <f>'Cantidades de Obra'!O92</f>
        <v>1</v>
      </c>
      <c r="N92" s="1273">
        <f>'Cantidades de Obra'!P92</f>
        <v>1</v>
      </c>
      <c r="O92" s="1273">
        <f>'Cantidades de Obra'!Q92</f>
        <v>0</v>
      </c>
      <c r="P92" s="1274">
        <f>'Cantidades de Obra'!R92</f>
        <v>0</v>
      </c>
      <c r="Q92" s="1273">
        <f>'Cantidades de Obra'!S92</f>
        <v>0</v>
      </c>
      <c r="R92" s="1273">
        <f>'Cantidades de Obra'!T92</f>
        <v>0</v>
      </c>
      <c r="S92" s="1272" t="str">
        <f>'Cantidades de Obra'!U92</f>
        <v>m²</v>
      </c>
      <c r="T92" s="1272">
        <f>'Cantidades de Obra'!G92</f>
        <v>0</v>
      </c>
      <c r="U92" s="1271" t="s">
        <v>1168</v>
      </c>
    </row>
    <row r="93" spans="1:21" s="385" customFormat="1" ht="15" customHeight="1" x14ac:dyDescent="0.25">
      <c r="A93" s="1268" t="s">
        <v>1252</v>
      </c>
      <c r="B93" s="1269" t="str">
        <f>'Cantidades de Obra'!A93</f>
        <v>MQ-085</v>
      </c>
      <c r="C93" s="1270" t="str">
        <f>'Cantidades de Obra'!D93</f>
        <v>12.01.03</v>
      </c>
      <c r="D93" s="1271" t="str">
        <f>'Cantidades de Obra'!E93</f>
        <v>Espejos</v>
      </c>
      <c r="E93" s="1271">
        <f>'Cantidades de Obra'!F93</f>
        <v>0</v>
      </c>
      <c r="F93" s="1271">
        <f>'Cantidades de Obra'!G93</f>
        <v>0</v>
      </c>
      <c r="G93" s="1272">
        <f>'Cantidades de Obra'!H93</f>
        <v>0</v>
      </c>
      <c r="H93" s="1272" t="str">
        <f>'Cantidades de Obra'!I93</f>
        <v>m²</v>
      </c>
      <c r="I93" s="1273">
        <f>'Cantidades de Obra'!J93</f>
        <v>0</v>
      </c>
      <c r="J93" s="1273">
        <f>'Cantidades de Obra'!K93</f>
        <v>0</v>
      </c>
      <c r="K93" s="1273">
        <f>'Cantidades de Obra'!L93</f>
        <v>0</v>
      </c>
      <c r="L93" s="1273">
        <f>'Cantidades de Obra'!N93</f>
        <v>1</v>
      </c>
      <c r="M93" s="1273">
        <f>'Cantidades de Obra'!O93</f>
        <v>1</v>
      </c>
      <c r="N93" s="1273">
        <f>'Cantidades de Obra'!P93</f>
        <v>1</v>
      </c>
      <c r="O93" s="1273">
        <f>'Cantidades de Obra'!Q93</f>
        <v>0</v>
      </c>
      <c r="P93" s="1274">
        <f>'Cantidades de Obra'!R93</f>
        <v>0</v>
      </c>
      <c r="Q93" s="1273">
        <f>'Cantidades de Obra'!S93</f>
        <v>0</v>
      </c>
      <c r="R93" s="1273">
        <f>'Cantidades de Obra'!T93</f>
        <v>0</v>
      </c>
      <c r="S93" s="1272" t="str">
        <f>'Cantidades de Obra'!U93</f>
        <v>m²</v>
      </c>
      <c r="T93" s="1272">
        <f>'Cantidades de Obra'!G93</f>
        <v>0</v>
      </c>
      <c r="U93" s="1271" t="s">
        <v>1168</v>
      </c>
    </row>
    <row r="94" spans="1:21" s="385" customFormat="1" ht="15" customHeight="1" x14ac:dyDescent="0.25">
      <c r="A94" s="1268" t="s">
        <v>1253</v>
      </c>
      <c r="B94" s="1269" t="str">
        <f>'Cantidades de Obra'!A94</f>
        <v>MQ-086</v>
      </c>
      <c r="C94" s="1270" t="str">
        <f>'Cantidades de Obra'!D94</f>
        <v>12.01.04</v>
      </c>
      <c r="D94" s="1271" t="str">
        <f>'Cantidades de Obra'!E94</f>
        <v>Sellos y silicona</v>
      </c>
      <c r="E94" s="1271">
        <f>'Cantidades de Obra'!F94</f>
        <v>0</v>
      </c>
      <c r="F94" s="1271">
        <f>'Cantidades de Obra'!G94</f>
        <v>0</v>
      </c>
      <c r="G94" s="1272">
        <f>'Cantidades de Obra'!H94</f>
        <v>0</v>
      </c>
      <c r="H94" s="1272" t="str">
        <f>'Cantidades de Obra'!I94</f>
        <v>ml</v>
      </c>
      <c r="I94" s="1273">
        <f>'Cantidades de Obra'!J94</f>
        <v>0</v>
      </c>
      <c r="J94" s="1273">
        <f>'Cantidades de Obra'!K94</f>
        <v>0</v>
      </c>
      <c r="K94" s="1273">
        <f>'Cantidades de Obra'!L94</f>
        <v>0</v>
      </c>
      <c r="L94" s="1273">
        <f>'Cantidades de Obra'!N94</f>
        <v>1</v>
      </c>
      <c r="M94" s="1273">
        <f>'Cantidades de Obra'!O94</f>
        <v>1</v>
      </c>
      <c r="N94" s="1273">
        <f>'Cantidades de Obra'!P94</f>
        <v>1</v>
      </c>
      <c r="O94" s="1273">
        <f>'Cantidades de Obra'!Q94</f>
        <v>0</v>
      </c>
      <c r="P94" s="1274">
        <f>'Cantidades de Obra'!R94</f>
        <v>0</v>
      </c>
      <c r="Q94" s="1273">
        <f>'Cantidades de Obra'!S94</f>
        <v>0</v>
      </c>
      <c r="R94" s="1273">
        <f>'Cantidades de Obra'!T94</f>
        <v>0</v>
      </c>
      <c r="S94" s="1272" t="str">
        <f>'Cantidades de Obra'!U94</f>
        <v>ml</v>
      </c>
      <c r="T94" s="1272">
        <f>'Cantidades de Obra'!G94</f>
        <v>0</v>
      </c>
      <c r="U94" s="1271" t="s">
        <v>1168</v>
      </c>
    </row>
    <row r="95" spans="1:21" s="385" customFormat="1" ht="15" customHeight="1" x14ac:dyDescent="0.25">
      <c r="A95" s="1268" t="s">
        <v>1254</v>
      </c>
      <c r="B95" s="1269" t="str">
        <f>'Cantidades de Obra'!A95</f>
        <v>MQ-087</v>
      </c>
      <c r="C95" s="1270" t="str">
        <f>'Cantidades de Obra'!D95</f>
        <v>13.01.01</v>
      </c>
      <c r="D95" s="1271" t="str">
        <f>'Cantidades de Obra'!E95</f>
        <v>Tubería de agua fría</v>
      </c>
      <c r="E95" s="1271">
        <f>'Cantidades de Obra'!F95</f>
        <v>0</v>
      </c>
      <c r="F95" s="1271">
        <f>'Cantidades de Obra'!G95</f>
        <v>0</v>
      </c>
      <c r="G95" s="1272">
        <f>'Cantidades de Obra'!H95</f>
        <v>0</v>
      </c>
      <c r="H95" s="1272" t="str">
        <f>'Cantidades de Obra'!I95</f>
        <v>ml</v>
      </c>
      <c r="I95" s="1273">
        <f>'Cantidades de Obra'!J95</f>
        <v>0</v>
      </c>
      <c r="J95" s="1273">
        <f>'Cantidades de Obra'!K95</f>
        <v>0</v>
      </c>
      <c r="K95" s="1273">
        <f>'Cantidades de Obra'!L95</f>
        <v>0</v>
      </c>
      <c r="L95" s="1273">
        <f>'Cantidades de Obra'!N95</f>
        <v>1</v>
      </c>
      <c r="M95" s="1273">
        <f>'Cantidades de Obra'!O95</f>
        <v>1</v>
      </c>
      <c r="N95" s="1273">
        <f>'Cantidades de Obra'!P95</f>
        <v>1</v>
      </c>
      <c r="O95" s="1273">
        <f>'Cantidades de Obra'!Q95</f>
        <v>0</v>
      </c>
      <c r="P95" s="1274">
        <f>'Cantidades de Obra'!R95</f>
        <v>0</v>
      </c>
      <c r="Q95" s="1273">
        <f>'Cantidades de Obra'!S95</f>
        <v>0</v>
      </c>
      <c r="R95" s="1273">
        <f>'Cantidades de Obra'!T95</f>
        <v>0</v>
      </c>
      <c r="S95" s="1272" t="str">
        <f>'Cantidades de Obra'!U95</f>
        <v>ml</v>
      </c>
      <c r="T95" s="1272">
        <f>'Cantidades de Obra'!G95</f>
        <v>0</v>
      </c>
      <c r="U95" s="1271" t="s">
        <v>1168</v>
      </c>
    </row>
    <row r="96" spans="1:21" s="385" customFormat="1" ht="15" customHeight="1" x14ac:dyDescent="0.25">
      <c r="A96" s="1268" t="s">
        <v>1255</v>
      </c>
      <c r="B96" s="1269" t="str">
        <f>'Cantidades de Obra'!A96</f>
        <v>MQ-088</v>
      </c>
      <c r="C96" s="1270" t="str">
        <f>'Cantidades de Obra'!D96</f>
        <v>13.01.02</v>
      </c>
      <c r="D96" s="1271" t="str">
        <f>'Cantidades de Obra'!E96</f>
        <v>Tubería de agua caliente</v>
      </c>
      <c r="E96" s="1271">
        <f>'Cantidades de Obra'!F96</f>
        <v>0</v>
      </c>
      <c r="F96" s="1271">
        <f>'Cantidades de Obra'!G96</f>
        <v>0</v>
      </c>
      <c r="G96" s="1272">
        <f>'Cantidades de Obra'!H96</f>
        <v>0</v>
      </c>
      <c r="H96" s="1272" t="str">
        <f>'Cantidades de Obra'!I96</f>
        <v>ml</v>
      </c>
      <c r="I96" s="1273">
        <f>'Cantidades de Obra'!J96</f>
        <v>0</v>
      </c>
      <c r="J96" s="1273">
        <f>'Cantidades de Obra'!K96</f>
        <v>0</v>
      </c>
      <c r="K96" s="1273">
        <f>'Cantidades de Obra'!L96</f>
        <v>0</v>
      </c>
      <c r="L96" s="1273">
        <f>'Cantidades de Obra'!N96</f>
        <v>1</v>
      </c>
      <c r="M96" s="1273">
        <f>'Cantidades de Obra'!O96</f>
        <v>1</v>
      </c>
      <c r="N96" s="1273">
        <f>'Cantidades de Obra'!P96</f>
        <v>1</v>
      </c>
      <c r="O96" s="1273">
        <f>'Cantidades de Obra'!Q96</f>
        <v>0</v>
      </c>
      <c r="P96" s="1274">
        <f>'Cantidades de Obra'!R96</f>
        <v>0</v>
      </c>
      <c r="Q96" s="1273">
        <f>'Cantidades de Obra'!S96</f>
        <v>0</v>
      </c>
      <c r="R96" s="1273">
        <f>'Cantidades de Obra'!T96</f>
        <v>0</v>
      </c>
      <c r="S96" s="1272" t="str">
        <f>'Cantidades de Obra'!U96</f>
        <v>ml</v>
      </c>
      <c r="T96" s="1272">
        <f>'Cantidades de Obra'!G96</f>
        <v>0</v>
      </c>
      <c r="U96" s="1271" t="s">
        <v>1168</v>
      </c>
    </row>
    <row r="97" spans="1:21" s="385" customFormat="1" ht="15" customHeight="1" x14ac:dyDescent="0.25">
      <c r="A97" s="1268" t="s">
        <v>1256</v>
      </c>
      <c r="B97" s="1269" t="str">
        <f>'Cantidades de Obra'!A97</f>
        <v>MQ-089</v>
      </c>
      <c r="C97" s="1270" t="str">
        <f>'Cantidades de Obra'!D97</f>
        <v>13.01.03</v>
      </c>
      <c r="D97" s="1271" t="str">
        <f>'Cantidades de Obra'!E97</f>
        <v>Válvulas y accesorios</v>
      </c>
      <c r="E97" s="1271">
        <f>'Cantidades de Obra'!F97</f>
        <v>0</v>
      </c>
      <c r="F97" s="1271">
        <f>'Cantidades de Obra'!G97</f>
        <v>0</v>
      </c>
      <c r="G97" s="1272">
        <f>'Cantidades de Obra'!H97</f>
        <v>0</v>
      </c>
      <c r="H97" s="1272" t="str">
        <f>'Cantidades de Obra'!I97</f>
        <v>und</v>
      </c>
      <c r="I97" s="1273">
        <f>'Cantidades de Obra'!J97</f>
        <v>0</v>
      </c>
      <c r="J97" s="1273">
        <f>'Cantidades de Obra'!K97</f>
        <v>0</v>
      </c>
      <c r="K97" s="1273">
        <f>'Cantidades de Obra'!L97</f>
        <v>0</v>
      </c>
      <c r="L97" s="1273">
        <f>'Cantidades de Obra'!N97</f>
        <v>1</v>
      </c>
      <c r="M97" s="1273">
        <f>'Cantidades de Obra'!O97</f>
        <v>1</v>
      </c>
      <c r="N97" s="1273">
        <f>'Cantidades de Obra'!P97</f>
        <v>1</v>
      </c>
      <c r="O97" s="1273">
        <f>'Cantidades de Obra'!Q97</f>
        <v>0</v>
      </c>
      <c r="P97" s="1274">
        <f>'Cantidades de Obra'!R97</f>
        <v>0</v>
      </c>
      <c r="Q97" s="1273">
        <f>'Cantidades de Obra'!S97</f>
        <v>1</v>
      </c>
      <c r="R97" s="1273">
        <f>'Cantidades de Obra'!T97</f>
        <v>1</v>
      </c>
      <c r="S97" s="1272" t="str">
        <f>'Cantidades de Obra'!U97</f>
        <v>und</v>
      </c>
      <c r="T97" s="1272">
        <f>'Cantidades de Obra'!G97</f>
        <v>0</v>
      </c>
      <c r="U97" s="1271" t="s">
        <v>1168</v>
      </c>
    </row>
    <row r="98" spans="1:21" s="385" customFormat="1" ht="15" customHeight="1" x14ac:dyDescent="0.25">
      <c r="A98" s="1268" t="s">
        <v>1257</v>
      </c>
      <c r="B98" s="1269" t="str">
        <f>'Cantidades de Obra'!A98</f>
        <v>MQ-090</v>
      </c>
      <c r="C98" s="1270" t="str">
        <f>'Cantidades de Obra'!D98</f>
        <v>13.02.01</v>
      </c>
      <c r="D98" s="1271" t="str">
        <f>'Cantidades de Obra'!E98</f>
        <v>Tubería sanitaria</v>
      </c>
      <c r="E98" s="1271">
        <f>'Cantidades de Obra'!F98</f>
        <v>0</v>
      </c>
      <c r="F98" s="1271">
        <f>'Cantidades de Obra'!G98</f>
        <v>0</v>
      </c>
      <c r="G98" s="1272">
        <f>'Cantidades de Obra'!H98</f>
        <v>0</v>
      </c>
      <c r="H98" s="1272" t="str">
        <f>'Cantidades de Obra'!I98</f>
        <v>ml</v>
      </c>
      <c r="I98" s="1273">
        <f>'Cantidades de Obra'!J98</f>
        <v>0</v>
      </c>
      <c r="J98" s="1273">
        <f>'Cantidades de Obra'!K98</f>
        <v>0</v>
      </c>
      <c r="K98" s="1273">
        <f>'Cantidades de Obra'!L98</f>
        <v>0</v>
      </c>
      <c r="L98" s="1273">
        <f>'Cantidades de Obra'!N98</f>
        <v>1</v>
      </c>
      <c r="M98" s="1273">
        <f>'Cantidades de Obra'!O98</f>
        <v>1</v>
      </c>
      <c r="N98" s="1273">
        <f>'Cantidades de Obra'!P98</f>
        <v>1</v>
      </c>
      <c r="O98" s="1273">
        <f>'Cantidades de Obra'!Q98</f>
        <v>0</v>
      </c>
      <c r="P98" s="1274">
        <f>'Cantidades de Obra'!R98</f>
        <v>0</v>
      </c>
      <c r="Q98" s="1273">
        <f>'Cantidades de Obra'!S98</f>
        <v>0</v>
      </c>
      <c r="R98" s="1273">
        <f>'Cantidades de Obra'!T98</f>
        <v>0</v>
      </c>
      <c r="S98" s="1272" t="str">
        <f>'Cantidades de Obra'!U98</f>
        <v>ml</v>
      </c>
      <c r="T98" s="1272">
        <f>'Cantidades de Obra'!G98</f>
        <v>0</v>
      </c>
      <c r="U98" s="1271" t="s">
        <v>1168</v>
      </c>
    </row>
    <row r="99" spans="1:21" s="385" customFormat="1" ht="15" customHeight="1" x14ac:dyDescent="0.25">
      <c r="A99" s="1268" t="s">
        <v>1258</v>
      </c>
      <c r="B99" s="1269" t="str">
        <f>'Cantidades de Obra'!A99</f>
        <v>MQ-091</v>
      </c>
      <c r="C99" s="1270" t="str">
        <f>'Cantidades de Obra'!D99</f>
        <v>13.02.02</v>
      </c>
      <c r="D99" s="1271" t="str">
        <f>'Cantidades de Obra'!E99</f>
        <v>Tubería de aguas lluvias</v>
      </c>
      <c r="E99" s="1271">
        <f>'Cantidades de Obra'!F99</f>
        <v>0</v>
      </c>
      <c r="F99" s="1271">
        <f>'Cantidades de Obra'!G99</f>
        <v>0</v>
      </c>
      <c r="G99" s="1272">
        <f>'Cantidades de Obra'!H99</f>
        <v>0</v>
      </c>
      <c r="H99" s="1272" t="str">
        <f>'Cantidades de Obra'!I99</f>
        <v>ml</v>
      </c>
      <c r="I99" s="1273">
        <f>'Cantidades de Obra'!J99</f>
        <v>0</v>
      </c>
      <c r="J99" s="1273">
        <f>'Cantidades de Obra'!K99</f>
        <v>0</v>
      </c>
      <c r="K99" s="1273">
        <f>'Cantidades de Obra'!L99</f>
        <v>0</v>
      </c>
      <c r="L99" s="1273">
        <f>'Cantidades de Obra'!N99</f>
        <v>1</v>
      </c>
      <c r="M99" s="1273">
        <f>'Cantidades de Obra'!O99</f>
        <v>1</v>
      </c>
      <c r="N99" s="1273">
        <f>'Cantidades de Obra'!P99</f>
        <v>1</v>
      </c>
      <c r="O99" s="1273">
        <f>'Cantidades de Obra'!Q99</f>
        <v>0</v>
      </c>
      <c r="P99" s="1274">
        <f>'Cantidades de Obra'!R99</f>
        <v>0</v>
      </c>
      <c r="Q99" s="1273">
        <f>'Cantidades de Obra'!S99</f>
        <v>0</v>
      </c>
      <c r="R99" s="1273">
        <f>'Cantidades de Obra'!T99</f>
        <v>0</v>
      </c>
      <c r="S99" s="1272" t="str">
        <f>'Cantidades de Obra'!U99</f>
        <v>ml</v>
      </c>
      <c r="T99" s="1272">
        <f>'Cantidades de Obra'!G99</f>
        <v>0</v>
      </c>
      <c r="U99" s="1271" t="s">
        <v>1168</v>
      </c>
    </row>
    <row r="100" spans="1:21" s="385" customFormat="1" ht="15" customHeight="1" x14ac:dyDescent="0.25">
      <c r="A100" s="1268" t="s">
        <v>1259</v>
      </c>
      <c r="B100" s="1269" t="str">
        <f>'Cantidades de Obra'!A100</f>
        <v>MQ-092</v>
      </c>
      <c r="C100" s="1270" t="str">
        <f>'Cantidades de Obra'!D100</f>
        <v>13.02.03</v>
      </c>
      <c r="D100" s="1271" t="str">
        <f>'Cantidades de Obra'!E100</f>
        <v>Cajas de inspección</v>
      </c>
      <c r="E100" s="1271">
        <f>'Cantidades de Obra'!F100</f>
        <v>0</v>
      </c>
      <c r="F100" s="1271">
        <f>'Cantidades de Obra'!G100</f>
        <v>0</v>
      </c>
      <c r="G100" s="1272">
        <f>'Cantidades de Obra'!H100</f>
        <v>0</v>
      </c>
      <c r="H100" s="1272" t="str">
        <f>'Cantidades de Obra'!I100</f>
        <v>und</v>
      </c>
      <c r="I100" s="1273">
        <f>'Cantidades de Obra'!J100</f>
        <v>0</v>
      </c>
      <c r="J100" s="1273">
        <f>'Cantidades de Obra'!K100</f>
        <v>0</v>
      </c>
      <c r="K100" s="1273">
        <f>'Cantidades de Obra'!L100</f>
        <v>0</v>
      </c>
      <c r="L100" s="1273">
        <f>'Cantidades de Obra'!N100</f>
        <v>1</v>
      </c>
      <c r="M100" s="1273">
        <f>'Cantidades de Obra'!O100</f>
        <v>1</v>
      </c>
      <c r="N100" s="1273">
        <f>'Cantidades de Obra'!P100</f>
        <v>1</v>
      </c>
      <c r="O100" s="1273">
        <f>'Cantidades de Obra'!Q100</f>
        <v>0</v>
      </c>
      <c r="P100" s="1274">
        <f>'Cantidades de Obra'!R100</f>
        <v>0</v>
      </c>
      <c r="Q100" s="1273">
        <f>'Cantidades de Obra'!S100</f>
        <v>1</v>
      </c>
      <c r="R100" s="1273">
        <f>'Cantidades de Obra'!T100</f>
        <v>1</v>
      </c>
      <c r="S100" s="1272" t="str">
        <f>'Cantidades de Obra'!U100</f>
        <v>und</v>
      </c>
      <c r="T100" s="1272">
        <f>'Cantidades de Obra'!G100</f>
        <v>0</v>
      </c>
      <c r="U100" s="1271" t="s">
        <v>1168</v>
      </c>
    </row>
    <row r="101" spans="1:21" s="385" customFormat="1" ht="15" customHeight="1" x14ac:dyDescent="0.25">
      <c r="A101" s="1268" t="s">
        <v>1260</v>
      </c>
      <c r="B101" s="1269" t="str">
        <f>'Cantidades de Obra'!A101</f>
        <v>MQ-093</v>
      </c>
      <c r="C101" s="1270" t="str">
        <f>'Cantidades de Obra'!D101</f>
        <v>13.03.01</v>
      </c>
      <c r="D101" s="1271" t="str">
        <f>'Cantidades de Obra'!E101</f>
        <v>Aparatos sanitarios</v>
      </c>
      <c r="E101" s="1271">
        <f>'Cantidades de Obra'!F101</f>
        <v>0</v>
      </c>
      <c r="F101" s="1271">
        <f>'Cantidades de Obra'!G101</f>
        <v>0</v>
      </c>
      <c r="G101" s="1272">
        <f>'Cantidades de Obra'!H101</f>
        <v>0</v>
      </c>
      <c r="H101" s="1272" t="str">
        <f>'Cantidades de Obra'!I101</f>
        <v>und</v>
      </c>
      <c r="I101" s="1273">
        <f>'Cantidades de Obra'!J101</f>
        <v>0</v>
      </c>
      <c r="J101" s="1273">
        <f>'Cantidades de Obra'!K101</f>
        <v>0</v>
      </c>
      <c r="K101" s="1273">
        <f>'Cantidades de Obra'!L101</f>
        <v>0</v>
      </c>
      <c r="L101" s="1273">
        <f>'Cantidades de Obra'!N101</f>
        <v>1</v>
      </c>
      <c r="M101" s="1273">
        <f>'Cantidades de Obra'!O101</f>
        <v>1</v>
      </c>
      <c r="N101" s="1273">
        <f>'Cantidades de Obra'!P101</f>
        <v>1</v>
      </c>
      <c r="O101" s="1273">
        <f>'Cantidades de Obra'!Q101</f>
        <v>0</v>
      </c>
      <c r="P101" s="1274">
        <f>'Cantidades de Obra'!R101</f>
        <v>0</v>
      </c>
      <c r="Q101" s="1273">
        <f>'Cantidades de Obra'!S101</f>
        <v>1</v>
      </c>
      <c r="R101" s="1273">
        <f>'Cantidades de Obra'!T101</f>
        <v>1</v>
      </c>
      <c r="S101" s="1272" t="str">
        <f>'Cantidades de Obra'!U101</f>
        <v>und</v>
      </c>
      <c r="T101" s="1272">
        <f>'Cantidades de Obra'!G101</f>
        <v>0</v>
      </c>
      <c r="U101" s="1271" t="s">
        <v>1168</v>
      </c>
    </row>
    <row r="102" spans="1:21" s="385" customFormat="1" ht="15" customHeight="1" x14ac:dyDescent="0.25">
      <c r="A102" s="1268" t="s">
        <v>1261</v>
      </c>
      <c r="B102" s="1269" t="str">
        <f>'Cantidades de Obra'!A102</f>
        <v>MQ-094</v>
      </c>
      <c r="C102" s="1270" t="str">
        <f>'Cantidades de Obra'!D102</f>
        <v>13.03.02</v>
      </c>
      <c r="D102" s="1271" t="str">
        <f>'Cantidades de Obra'!E102</f>
        <v>Lavamanos</v>
      </c>
      <c r="E102" s="1271">
        <f>'Cantidades de Obra'!F102</f>
        <v>0</v>
      </c>
      <c r="F102" s="1271">
        <f>'Cantidades de Obra'!G102</f>
        <v>0</v>
      </c>
      <c r="G102" s="1272">
        <f>'Cantidades de Obra'!H102</f>
        <v>0</v>
      </c>
      <c r="H102" s="1272" t="str">
        <f>'Cantidades de Obra'!I102</f>
        <v>und</v>
      </c>
      <c r="I102" s="1273">
        <f>'Cantidades de Obra'!J102</f>
        <v>0</v>
      </c>
      <c r="J102" s="1273">
        <f>'Cantidades de Obra'!K102</f>
        <v>0</v>
      </c>
      <c r="K102" s="1273">
        <f>'Cantidades de Obra'!L102</f>
        <v>0</v>
      </c>
      <c r="L102" s="1273">
        <f>'Cantidades de Obra'!N102</f>
        <v>1</v>
      </c>
      <c r="M102" s="1273">
        <f>'Cantidades de Obra'!O102</f>
        <v>1</v>
      </c>
      <c r="N102" s="1273">
        <f>'Cantidades de Obra'!P102</f>
        <v>1</v>
      </c>
      <c r="O102" s="1273">
        <f>'Cantidades de Obra'!Q102</f>
        <v>0</v>
      </c>
      <c r="P102" s="1274">
        <f>'Cantidades de Obra'!R102</f>
        <v>0</v>
      </c>
      <c r="Q102" s="1273">
        <f>'Cantidades de Obra'!S102</f>
        <v>1</v>
      </c>
      <c r="R102" s="1273">
        <f>'Cantidades de Obra'!T102</f>
        <v>1</v>
      </c>
      <c r="S102" s="1272" t="str">
        <f>'Cantidades de Obra'!U102</f>
        <v>und</v>
      </c>
      <c r="T102" s="1272">
        <f>'Cantidades de Obra'!G102</f>
        <v>0</v>
      </c>
      <c r="U102" s="1271" t="s">
        <v>1168</v>
      </c>
    </row>
    <row r="103" spans="1:21" s="385" customFormat="1" ht="15" customHeight="1" x14ac:dyDescent="0.25">
      <c r="A103" s="1268" t="s">
        <v>1262</v>
      </c>
      <c r="B103" s="1269" t="str">
        <f>'Cantidades de Obra'!A103</f>
        <v>MQ-095</v>
      </c>
      <c r="C103" s="1270" t="str">
        <f>'Cantidades de Obra'!D103</f>
        <v>13.03.03</v>
      </c>
      <c r="D103" s="1271" t="str">
        <f>'Cantidades de Obra'!E103</f>
        <v>Griferías</v>
      </c>
      <c r="E103" s="1271">
        <f>'Cantidades de Obra'!F103</f>
        <v>0</v>
      </c>
      <c r="F103" s="1271">
        <f>'Cantidades de Obra'!G103</f>
        <v>0</v>
      </c>
      <c r="G103" s="1272">
        <f>'Cantidades de Obra'!H103</f>
        <v>0</v>
      </c>
      <c r="H103" s="1272" t="str">
        <f>'Cantidades de Obra'!I103</f>
        <v>und</v>
      </c>
      <c r="I103" s="1273">
        <f>'Cantidades de Obra'!J103</f>
        <v>0</v>
      </c>
      <c r="J103" s="1273">
        <f>'Cantidades de Obra'!K103</f>
        <v>0</v>
      </c>
      <c r="K103" s="1273">
        <f>'Cantidades de Obra'!L103</f>
        <v>0</v>
      </c>
      <c r="L103" s="1273">
        <f>'Cantidades de Obra'!N103</f>
        <v>1</v>
      </c>
      <c r="M103" s="1273">
        <f>'Cantidades de Obra'!O103</f>
        <v>1</v>
      </c>
      <c r="N103" s="1273">
        <f>'Cantidades de Obra'!P103</f>
        <v>1</v>
      </c>
      <c r="O103" s="1273">
        <f>'Cantidades de Obra'!Q103</f>
        <v>0</v>
      </c>
      <c r="P103" s="1274">
        <f>'Cantidades de Obra'!R103</f>
        <v>0</v>
      </c>
      <c r="Q103" s="1273">
        <f>'Cantidades de Obra'!S103</f>
        <v>1</v>
      </c>
      <c r="R103" s="1273">
        <f>'Cantidades de Obra'!T103</f>
        <v>1</v>
      </c>
      <c r="S103" s="1272" t="str">
        <f>'Cantidades de Obra'!U103</f>
        <v>und</v>
      </c>
      <c r="T103" s="1272">
        <f>'Cantidades de Obra'!G103</f>
        <v>0</v>
      </c>
      <c r="U103" s="1271" t="s">
        <v>1168</v>
      </c>
    </row>
    <row r="104" spans="1:21" s="385" customFormat="1" ht="15" customHeight="1" x14ac:dyDescent="0.25">
      <c r="A104" s="1268" t="s">
        <v>1263</v>
      </c>
      <c r="B104" s="1269" t="str">
        <f>'Cantidades de Obra'!A104</f>
        <v>MQ-096</v>
      </c>
      <c r="C104" s="1270" t="str">
        <f>'Cantidades de Obra'!D104</f>
        <v>13.03.04</v>
      </c>
      <c r="D104" s="1271" t="str">
        <f>'Cantidades de Obra'!E104</f>
        <v>Duchas</v>
      </c>
      <c r="E104" s="1271">
        <f>'Cantidades de Obra'!F104</f>
        <v>0</v>
      </c>
      <c r="F104" s="1271">
        <f>'Cantidades de Obra'!G104</f>
        <v>0</v>
      </c>
      <c r="G104" s="1272">
        <f>'Cantidades de Obra'!H104</f>
        <v>0</v>
      </c>
      <c r="H104" s="1272" t="str">
        <f>'Cantidades de Obra'!I104</f>
        <v>und</v>
      </c>
      <c r="I104" s="1273">
        <f>'Cantidades de Obra'!J104</f>
        <v>0</v>
      </c>
      <c r="J104" s="1273">
        <f>'Cantidades de Obra'!K104</f>
        <v>0</v>
      </c>
      <c r="K104" s="1273">
        <f>'Cantidades de Obra'!L104</f>
        <v>0</v>
      </c>
      <c r="L104" s="1273">
        <f>'Cantidades de Obra'!N104</f>
        <v>1</v>
      </c>
      <c r="M104" s="1273">
        <f>'Cantidades de Obra'!O104</f>
        <v>1</v>
      </c>
      <c r="N104" s="1273">
        <f>'Cantidades de Obra'!P104</f>
        <v>1</v>
      </c>
      <c r="O104" s="1273">
        <f>'Cantidades de Obra'!Q104</f>
        <v>0</v>
      </c>
      <c r="P104" s="1274">
        <f>'Cantidades de Obra'!R104</f>
        <v>0</v>
      </c>
      <c r="Q104" s="1273">
        <f>'Cantidades de Obra'!S104</f>
        <v>1</v>
      </c>
      <c r="R104" s="1273">
        <f>'Cantidades de Obra'!T104</f>
        <v>1</v>
      </c>
      <c r="S104" s="1272" t="str">
        <f>'Cantidades de Obra'!U104</f>
        <v>und</v>
      </c>
      <c r="T104" s="1272">
        <f>'Cantidades de Obra'!G104</f>
        <v>0</v>
      </c>
      <c r="U104" s="1271" t="s">
        <v>1168</v>
      </c>
    </row>
    <row r="105" spans="1:21" s="385" customFormat="1" ht="15" customHeight="1" x14ac:dyDescent="0.25">
      <c r="A105" s="1268" t="s">
        <v>1264</v>
      </c>
      <c r="B105" s="1269" t="str">
        <f>'Cantidades de Obra'!A105</f>
        <v>MQ-097</v>
      </c>
      <c r="C105" s="1270" t="str">
        <f>'Cantidades de Obra'!D105</f>
        <v>13.04.01</v>
      </c>
      <c r="D105" s="1271" t="str">
        <f>'Cantidades de Obra'!E105</f>
        <v>Pruebas hidráulicas y de estanqueidad</v>
      </c>
      <c r="E105" s="1271">
        <f>'Cantidades de Obra'!F105</f>
        <v>0</v>
      </c>
      <c r="F105" s="1271">
        <f>'Cantidades de Obra'!G105</f>
        <v>0</v>
      </c>
      <c r="G105" s="1272">
        <f>'Cantidades de Obra'!H105</f>
        <v>0</v>
      </c>
      <c r="H105" s="1272" t="str">
        <f>'Cantidades de Obra'!I105</f>
        <v>gl</v>
      </c>
      <c r="I105" s="1273">
        <f>'Cantidades de Obra'!J105</f>
        <v>0</v>
      </c>
      <c r="J105" s="1273">
        <f>'Cantidades de Obra'!K105</f>
        <v>0</v>
      </c>
      <c r="K105" s="1273">
        <f>'Cantidades de Obra'!L105</f>
        <v>0</v>
      </c>
      <c r="L105" s="1273">
        <f>'Cantidades de Obra'!N105</f>
        <v>1</v>
      </c>
      <c r="M105" s="1273">
        <f>'Cantidades de Obra'!O105</f>
        <v>1</v>
      </c>
      <c r="N105" s="1273">
        <f>'Cantidades de Obra'!P105</f>
        <v>1</v>
      </c>
      <c r="O105" s="1273">
        <f>'Cantidades de Obra'!Q105</f>
        <v>0</v>
      </c>
      <c r="P105" s="1274">
        <f>'Cantidades de Obra'!R105</f>
        <v>0</v>
      </c>
      <c r="Q105" s="1273">
        <f>'Cantidades de Obra'!S105</f>
        <v>0</v>
      </c>
      <c r="R105" s="1273">
        <f>'Cantidades de Obra'!T105</f>
        <v>0</v>
      </c>
      <c r="S105" s="1272" t="str">
        <f>'Cantidades de Obra'!U105</f>
        <v>gl</v>
      </c>
      <c r="T105" s="1272">
        <f>'Cantidades de Obra'!G105</f>
        <v>0</v>
      </c>
      <c r="U105" s="1271" t="s">
        <v>1168</v>
      </c>
    </row>
    <row r="106" spans="1:21" s="385" customFormat="1" ht="15" customHeight="1" x14ac:dyDescent="0.25">
      <c r="A106" s="1268" t="s">
        <v>1265</v>
      </c>
      <c r="B106" s="1269" t="str">
        <f>'Cantidades de Obra'!A106</f>
        <v>MQ-098</v>
      </c>
      <c r="C106" s="1270" t="str">
        <f>'Cantidades de Obra'!D106</f>
        <v>14.01.01</v>
      </c>
      <c r="D106" s="1271" t="str">
        <f>'Cantidades de Obra'!E106</f>
        <v>Tubería/conduit eléctrica</v>
      </c>
      <c r="E106" s="1271">
        <f>'Cantidades de Obra'!F106</f>
        <v>0</v>
      </c>
      <c r="F106" s="1271">
        <f>'Cantidades de Obra'!G106</f>
        <v>0</v>
      </c>
      <c r="G106" s="1272">
        <f>'Cantidades de Obra'!H106</f>
        <v>0</v>
      </c>
      <c r="H106" s="1272" t="str">
        <f>'Cantidades de Obra'!I106</f>
        <v>ml</v>
      </c>
      <c r="I106" s="1273">
        <f>'Cantidades de Obra'!J106</f>
        <v>0</v>
      </c>
      <c r="J106" s="1273">
        <f>'Cantidades de Obra'!K106</f>
        <v>0</v>
      </c>
      <c r="K106" s="1273">
        <f>'Cantidades de Obra'!L106</f>
        <v>0</v>
      </c>
      <c r="L106" s="1273">
        <f>'Cantidades de Obra'!N106</f>
        <v>1</v>
      </c>
      <c r="M106" s="1273">
        <f>'Cantidades de Obra'!O106</f>
        <v>1</v>
      </c>
      <c r="N106" s="1273">
        <f>'Cantidades de Obra'!P106</f>
        <v>1</v>
      </c>
      <c r="O106" s="1273">
        <f>'Cantidades de Obra'!Q106</f>
        <v>0</v>
      </c>
      <c r="P106" s="1274">
        <f>'Cantidades de Obra'!R106</f>
        <v>0</v>
      </c>
      <c r="Q106" s="1273">
        <f>'Cantidades de Obra'!S106</f>
        <v>0</v>
      </c>
      <c r="R106" s="1273">
        <f>'Cantidades de Obra'!T106</f>
        <v>0</v>
      </c>
      <c r="S106" s="1272" t="str">
        <f>'Cantidades de Obra'!U106</f>
        <v>ml</v>
      </c>
      <c r="T106" s="1272">
        <f>'Cantidades de Obra'!G106</f>
        <v>0</v>
      </c>
      <c r="U106" s="1271" t="s">
        <v>1168</v>
      </c>
    </row>
    <row r="107" spans="1:21" s="385" customFormat="1" ht="15" customHeight="1" x14ac:dyDescent="0.25">
      <c r="A107" s="1268" t="s">
        <v>1266</v>
      </c>
      <c r="B107" s="1269" t="str">
        <f>'Cantidades de Obra'!A107</f>
        <v>MQ-099</v>
      </c>
      <c r="C107" s="1270" t="str">
        <f>'Cantidades de Obra'!D107</f>
        <v>14.01.02</v>
      </c>
      <c r="D107" s="1271" t="str">
        <f>'Cantidades de Obra'!E107</f>
        <v>Bandejas portacables</v>
      </c>
      <c r="E107" s="1271">
        <f>'Cantidades de Obra'!F107</f>
        <v>0</v>
      </c>
      <c r="F107" s="1271">
        <f>'Cantidades de Obra'!G107</f>
        <v>0</v>
      </c>
      <c r="G107" s="1272">
        <f>'Cantidades de Obra'!H107</f>
        <v>0</v>
      </c>
      <c r="H107" s="1272" t="str">
        <f>'Cantidades de Obra'!I107</f>
        <v>ml</v>
      </c>
      <c r="I107" s="1273">
        <f>'Cantidades de Obra'!J107</f>
        <v>0</v>
      </c>
      <c r="J107" s="1273">
        <f>'Cantidades de Obra'!K107</f>
        <v>0</v>
      </c>
      <c r="K107" s="1273">
        <f>'Cantidades de Obra'!L107</f>
        <v>0</v>
      </c>
      <c r="L107" s="1273">
        <f>'Cantidades de Obra'!N107</f>
        <v>1</v>
      </c>
      <c r="M107" s="1273">
        <f>'Cantidades de Obra'!O107</f>
        <v>1</v>
      </c>
      <c r="N107" s="1273">
        <f>'Cantidades de Obra'!P107</f>
        <v>1</v>
      </c>
      <c r="O107" s="1273">
        <f>'Cantidades de Obra'!Q107</f>
        <v>0</v>
      </c>
      <c r="P107" s="1274">
        <f>'Cantidades de Obra'!R107</f>
        <v>0</v>
      </c>
      <c r="Q107" s="1273">
        <f>'Cantidades de Obra'!S107</f>
        <v>0</v>
      </c>
      <c r="R107" s="1273">
        <f>'Cantidades de Obra'!T107</f>
        <v>0</v>
      </c>
      <c r="S107" s="1272" t="str">
        <f>'Cantidades de Obra'!U107</f>
        <v>ml</v>
      </c>
      <c r="T107" s="1272">
        <f>'Cantidades de Obra'!G107</f>
        <v>0</v>
      </c>
      <c r="U107" s="1271" t="s">
        <v>1168</v>
      </c>
    </row>
    <row r="108" spans="1:21" s="385" customFormat="1" ht="15" customHeight="1" x14ac:dyDescent="0.25">
      <c r="A108" s="1268" t="s">
        <v>1267</v>
      </c>
      <c r="B108" s="1269" t="str">
        <f>'Cantidades de Obra'!A108</f>
        <v>MQ-100</v>
      </c>
      <c r="C108" s="1270" t="str">
        <f>'Cantidades de Obra'!D108</f>
        <v>14.01.03</v>
      </c>
      <c r="D108" s="1271" t="str">
        <f>'Cantidades de Obra'!E108</f>
        <v>Cajas eléctricas</v>
      </c>
      <c r="E108" s="1271">
        <f>'Cantidades de Obra'!F108</f>
        <v>0</v>
      </c>
      <c r="F108" s="1271">
        <f>'Cantidades de Obra'!G108</f>
        <v>0</v>
      </c>
      <c r="G108" s="1272">
        <f>'Cantidades de Obra'!H108</f>
        <v>0</v>
      </c>
      <c r="H108" s="1272" t="str">
        <f>'Cantidades de Obra'!I108</f>
        <v>und</v>
      </c>
      <c r="I108" s="1273">
        <f>'Cantidades de Obra'!J108</f>
        <v>0</v>
      </c>
      <c r="J108" s="1273">
        <f>'Cantidades de Obra'!K108</f>
        <v>0</v>
      </c>
      <c r="K108" s="1273">
        <f>'Cantidades de Obra'!L108</f>
        <v>0</v>
      </c>
      <c r="L108" s="1273">
        <f>'Cantidades de Obra'!N108</f>
        <v>1</v>
      </c>
      <c r="M108" s="1273">
        <f>'Cantidades de Obra'!O108</f>
        <v>1</v>
      </c>
      <c r="N108" s="1273">
        <f>'Cantidades de Obra'!P108</f>
        <v>1</v>
      </c>
      <c r="O108" s="1273">
        <f>'Cantidades de Obra'!Q108</f>
        <v>0</v>
      </c>
      <c r="P108" s="1274">
        <f>'Cantidades de Obra'!R108</f>
        <v>0</v>
      </c>
      <c r="Q108" s="1273">
        <f>'Cantidades de Obra'!S108</f>
        <v>1</v>
      </c>
      <c r="R108" s="1273">
        <f>'Cantidades de Obra'!T108</f>
        <v>1</v>
      </c>
      <c r="S108" s="1272" t="str">
        <f>'Cantidades de Obra'!U108</f>
        <v>und</v>
      </c>
      <c r="T108" s="1272">
        <f>'Cantidades de Obra'!G108</f>
        <v>0</v>
      </c>
      <c r="U108" s="1271" t="s">
        <v>1168</v>
      </c>
    </row>
    <row r="109" spans="1:21" s="385" customFormat="1" ht="15" customHeight="1" x14ac:dyDescent="0.25">
      <c r="A109" s="1268" t="s">
        <v>1268</v>
      </c>
      <c r="B109" s="1269" t="str">
        <f>'Cantidades de Obra'!A109</f>
        <v>MQ-101</v>
      </c>
      <c r="C109" s="1270" t="str">
        <f>'Cantidades de Obra'!D109</f>
        <v>14.02.01</v>
      </c>
      <c r="D109" s="1271" t="str">
        <f>'Cantidades de Obra'!E109</f>
        <v>Cableado de fuerza</v>
      </c>
      <c r="E109" s="1271">
        <f>'Cantidades de Obra'!F109</f>
        <v>0</v>
      </c>
      <c r="F109" s="1271">
        <f>'Cantidades de Obra'!G109</f>
        <v>0</v>
      </c>
      <c r="G109" s="1272">
        <f>'Cantidades de Obra'!H109</f>
        <v>0</v>
      </c>
      <c r="H109" s="1272" t="str">
        <f>'Cantidades de Obra'!I109</f>
        <v>ml</v>
      </c>
      <c r="I109" s="1273">
        <f>'Cantidades de Obra'!J109</f>
        <v>0</v>
      </c>
      <c r="J109" s="1273">
        <f>'Cantidades de Obra'!K109</f>
        <v>0</v>
      </c>
      <c r="K109" s="1273">
        <f>'Cantidades de Obra'!L109</f>
        <v>0</v>
      </c>
      <c r="L109" s="1273">
        <f>'Cantidades de Obra'!N109</f>
        <v>1</v>
      </c>
      <c r="M109" s="1273">
        <f>'Cantidades de Obra'!O109</f>
        <v>1</v>
      </c>
      <c r="N109" s="1273">
        <f>'Cantidades de Obra'!P109</f>
        <v>1</v>
      </c>
      <c r="O109" s="1273">
        <f>'Cantidades de Obra'!Q109</f>
        <v>0</v>
      </c>
      <c r="P109" s="1274">
        <f>'Cantidades de Obra'!R109</f>
        <v>0</v>
      </c>
      <c r="Q109" s="1273">
        <f>'Cantidades de Obra'!S109</f>
        <v>0</v>
      </c>
      <c r="R109" s="1273">
        <f>'Cantidades de Obra'!T109</f>
        <v>0</v>
      </c>
      <c r="S109" s="1272" t="str">
        <f>'Cantidades de Obra'!U109</f>
        <v>ml</v>
      </c>
      <c r="T109" s="1272">
        <f>'Cantidades de Obra'!G109</f>
        <v>0</v>
      </c>
      <c r="U109" s="1271" t="s">
        <v>1168</v>
      </c>
    </row>
    <row r="110" spans="1:21" s="385" customFormat="1" ht="15" customHeight="1" x14ac:dyDescent="0.25">
      <c r="A110" s="1268" t="s">
        <v>1269</v>
      </c>
      <c r="B110" s="1269" t="str">
        <f>'Cantidades de Obra'!A110</f>
        <v>MQ-102</v>
      </c>
      <c r="C110" s="1270" t="str">
        <f>'Cantidades de Obra'!D110</f>
        <v>14.02.02</v>
      </c>
      <c r="D110" s="1271" t="str">
        <f>'Cantidades de Obra'!E110</f>
        <v>Cableado de iluminación</v>
      </c>
      <c r="E110" s="1271">
        <f>'Cantidades de Obra'!F110</f>
        <v>0</v>
      </c>
      <c r="F110" s="1271">
        <f>'Cantidades de Obra'!G110</f>
        <v>0</v>
      </c>
      <c r="G110" s="1272">
        <f>'Cantidades de Obra'!H110</f>
        <v>0</v>
      </c>
      <c r="H110" s="1272" t="str">
        <f>'Cantidades de Obra'!I110</f>
        <v>ml</v>
      </c>
      <c r="I110" s="1273">
        <f>'Cantidades de Obra'!J110</f>
        <v>0</v>
      </c>
      <c r="J110" s="1273">
        <f>'Cantidades de Obra'!K110</f>
        <v>0</v>
      </c>
      <c r="K110" s="1273">
        <f>'Cantidades de Obra'!L110</f>
        <v>0</v>
      </c>
      <c r="L110" s="1273">
        <f>'Cantidades de Obra'!N110</f>
        <v>1</v>
      </c>
      <c r="M110" s="1273">
        <f>'Cantidades de Obra'!O110</f>
        <v>1</v>
      </c>
      <c r="N110" s="1273">
        <f>'Cantidades de Obra'!P110</f>
        <v>1</v>
      </c>
      <c r="O110" s="1273">
        <f>'Cantidades de Obra'!Q110</f>
        <v>0</v>
      </c>
      <c r="P110" s="1274">
        <f>'Cantidades de Obra'!R110</f>
        <v>0</v>
      </c>
      <c r="Q110" s="1273">
        <f>'Cantidades de Obra'!S110</f>
        <v>0</v>
      </c>
      <c r="R110" s="1273">
        <f>'Cantidades de Obra'!T110</f>
        <v>0</v>
      </c>
      <c r="S110" s="1272" t="str">
        <f>'Cantidades de Obra'!U110</f>
        <v>ml</v>
      </c>
      <c r="T110" s="1272">
        <f>'Cantidades de Obra'!G110</f>
        <v>0</v>
      </c>
      <c r="U110" s="1271" t="s">
        <v>1168</v>
      </c>
    </row>
    <row r="111" spans="1:21" s="385" customFormat="1" ht="15" customHeight="1" x14ac:dyDescent="0.25">
      <c r="A111" s="1268" t="s">
        <v>1270</v>
      </c>
      <c r="B111" s="1269" t="str">
        <f>'Cantidades de Obra'!A111</f>
        <v>MQ-103</v>
      </c>
      <c r="C111" s="1270" t="str">
        <f>'Cantidades de Obra'!D111</f>
        <v>14.02.03</v>
      </c>
      <c r="D111" s="1271" t="str">
        <f>'Cantidades de Obra'!E111</f>
        <v>Tableros eléctricos</v>
      </c>
      <c r="E111" s="1271">
        <f>'Cantidades de Obra'!F111</f>
        <v>0</v>
      </c>
      <c r="F111" s="1271">
        <f>'Cantidades de Obra'!G111</f>
        <v>0</v>
      </c>
      <c r="G111" s="1272">
        <f>'Cantidades de Obra'!H111</f>
        <v>0</v>
      </c>
      <c r="H111" s="1272" t="str">
        <f>'Cantidades de Obra'!I111</f>
        <v>und</v>
      </c>
      <c r="I111" s="1273">
        <f>'Cantidades de Obra'!J111</f>
        <v>0</v>
      </c>
      <c r="J111" s="1273">
        <f>'Cantidades de Obra'!K111</f>
        <v>0</v>
      </c>
      <c r="K111" s="1273">
        <f>'Cantidades de Obra'!L111</f>
        <v>0</v>
      </c>
      <c r="L111" s="1273">
        <f>'Cantidades de Obra'!N111</f>
        <v>1</v>
      </c>
      <c r="M111" s="1273">
        <f>'Cantidades de Obra'!O111</f>
        <v>1</v>
      </c>
      <c r="N111" s="1273">
        <f>'Cantidades de Obra'!P111</f>
        <v>1</v>
      </c>
      <c r="O111" s="1273">
        <f>'Cantidades de Obra'!Q111</f>
        <v>0</v>
      </c>
      <c r="P111" s="1274">
        <f>'Cantidades de Obra'!R111</f>
        <v>0</v>
      </c>
      <c r="Q111" s="1273">
        <f>'Cantidades de Obra'!S111</f>
        <v>1</v>
      </c>
      <c r="R111" s="1273">
        <f>'Cantidades de Obra'!T111</f>
        <v>1</v>
      </c>
      <c r="S111" s="1272" t="str">
        <f>'Cantidades de Obra'!U111</f>
        <v>und</v>
      </c>
      <c r="T111" s="1272">
        <f>'Cantidades de Obra'!G111</f>
        <v>0</v>
      </c>
      <c r="U111" s="1271" t="s">
        <v>1168</v>
      </c>
    </row>
    <row r="112" spans="1:21" s="385" customFormat="1" ht="15" customHeight="1" x14ac:dyDescent="0.25">
      <c r="A112" s="1268" t="s">
        <v>1271</v>
      </c>
      <c r="B112" s="1269" t="str">
        <f>'Cantidades de Obra'!A112</f>
        <v>MQ-104</v>
      </c>
      <c r="C112" s="1270" t="str">
        <f>'Cantidades de Obra'!D112</f>
        <v>14.03.01</v>
      </c>
      <c r="D112" s="1271" t="str">
        <f>'Cantidades de Obra'!E112</f>
        <v>Tomacorrientes</v>
      </c>
      <c r="E112" s="1271">
        <f>'Cantidades de Obra'!F112</f>
        <v>0</v>
      </c>
      <c r="F112" s="1271">
        <f>'Cantidades de Obra'!G112</f>
        <v>0</v>
      </c>
      <c r="G112" s="1272">
        <f>'Cantidades de Obra'!H112</f>
        <v>0</v>
      </c>
      <c r="H112" s="1272" t="str">
        <f>'Cantidades de Obra'!I112</f>
        <v>und</v>
      </c>
      <c r="I112" s="1273">
        <f>'Cantidades de Obra'!J112</f>
        <v>0</v>
      </c>
      <c r="J112" s="1273">
        <f>'Cantidades de Obra'!K112</f>
        <v>0</v>
      </c>
      <c r="K112" s="1273">
        <f>'Cantidades de Obra'!L112</f>
        <v>0</v>
      </c>
      <c r="L112" s="1273">
        <f>'Cantidades de Obra'!N112</f>
        <v>1</v>
      </c>
      <c r="M112" s="1273">
        <f>'Cantidades de Obra'!O112</f>
        <v>1</v>
      </c>
      <c r="N112" s="1273">
        <f>'Cantidades de Obra'!P112</f>
        <v>1</v>
      </c>
      <c r="O112" s="1273">
        <f>'Cantidades de Obra'!Q112</f>
        <v>0</v>
      </c>
      <c r="P112" s="1274">
        <f>'Cantidades de Obra'!R112</f>
        <v>0</v>
      </c>
      <c r="Q112" s="1273">
        <f>'Cantidades de Obra'!S112</f>
        <v>1</v>
      </c>
      <c r="R112" s="1273">
        <f>'Cantidades de Obra'!T112</f>
        <v>1</v>
      </c>
      <c r="S112" s="1272" t="str">
        <f>'Cantidades de Obra'!U112</f>
        <v>und</v>
      </c>
      <c r="T112" s="1272">
        <f>'Cantidades de Obra'!G112</f>
        <v>0</v>
      </c>
      <c r="U112" s="1271" t="s">
        <v>1168</v>
      </c>
    </row>
    <row r="113" spans="1:21" s="385" customFormat="1" ht="15" customHeight="1" x14ac:dyDescent="0.25">
      <c r="A113" s="1268" t="s">
        <v>1272</v>
      </c>
      <c r="B113" s="1269" t="str">
        <f>'Cantidades de Obra'!A113</f>
        <v>MQ-105</v>
      </c>
      <c r="C113" s="1270" t="str">
        <f>'Cantidades de Obra'!D113</f>
        <v>14.03.02</v>
      </c>
      <c r="D113" s="1271" t="str">
        <f>'Cantidades de Obra'!E113</f>
        <v>Interruptores</v>
      </c>
      <c r="E113" s="1271">
        <f>'Cantidades de Obra'!F113</f>
        <v>0</v>
      </c>
      <c r="F113" s="1271">
        <f>'Cantidades de Obra'!G113</f>
        <v>0</v>
      </c>
      <c r="G113" s="1272">
        <f>'Cantidades de Obra'!H113</f>
        <v>0</v>
      </c>
      <c r="H113" s="1272" t="str">
        <f>'Cantidades de Obra'!I113</f>
        <v>und</v>
      </c>
      <c r="I113" s="1273">
        <f>'Cantidades de Obra'!J113</f>
        <v>0</v>
      </c>
      <c r="J113" s="1273">
        <f>'Cantidades de Obra'!K113</f>
        <v>0</v>
      </c>
      <c r="K113" s="1273">
        <f>'Cantidades de Obra'!L113</f>
        <v>0</v>
      </c>
      <c r="L113" s="1273">
        <f>'Cantidades de Obra'!N113</f>
        <v>1</v>
      </c>
      <c r="M113" s="1273">
        <f>'Cantidades de Obra'!O113</f>
        <v>1</v>
      </c>
      <c r="N113" s="1273">
        <f>'Cantidades de Obra'!P113</f>
        <v>1</v>
      </c>
      <c r="O113" s="1273">
        <f>'Cantidades de Obra'!Q113</f>
        <v>0</v>
      </c>
      <c r="P113" s="1274">
        <f>'Cantidades de Obra'!R113</f>
        <v>0</v>
      </c>
      <c r="Q113" s="1273">
        <f>'Cantidades de Obra'!S113</f>
        <v>1</v>
      </c>
      <c r="R113" s="1273">
        <f>'Cantidades de Obra'!T113</f>
        <v>1</v>
      </c>
      <c r="S113" s="1272" t="str">
        <f>'Cantidades de Obra'!U113</f>
        <v>und</v>
      </c>
      <c r="T113" s="1272">
        <f>'Cantidades de Obra'!G113</f>
        <v>0</v>
      </c>
      <c r="U113" s="1271" t="s">
        <v>1168</v>
      </c>
    </row>
    <row r="114" spans="1:21" s="385" customFormat="1" ht="15" customHeight="1" x14ac:dyDescent="0.25">
      <c r="A114" s="1268" t="s">
        <v>1273</v>
      </c>
      <c r="B114" s="1269" t="str">
        <f>'Cantidades de Obra'!A114</f>
        <v>MQ-106</v>
      </c>
      <c r="C114" s="1270" t="str">
        <f>'Cantidades de Obra'!D114</f>
        <v>14.03.03</v>
      </c>
      <c r="D114" s="1271" t="str">
        <f>'Cantidades de Obra'!E114</f>
        <v>Luminarias</v>
      </c>
      <c r="E114" s="1271">
        <f>'Cantidades de Obra'!F114</f>
        <v>0</v>
      </c>
      <c r="F114" s="1271">
        <f>'Cantidades de Obra'!G114</f>
        <v>0</v>
      </c>
      <c r="G114" s="1272">
        <f>'Cantidades de Obra'!H114</f>
        <v>0</v>
      </c>
      <c r="H114" s="1272" t="str">
        <f>'Cantidades de Obra'!I114</f>
        <v>und</v>
      </c>
      <c r="I114" s="1273">
        <f>'Cantidades de Obra'!J114</f>
        <v>0</v>
      </c>
      <c r="J114" s="1273">
        <f>'Cantidades de Obra'!K114</f>
        <v>0</v>
      </c>
      <c r="K114" s="1273">
        <f>'Cantidades de Obra'!L114</f>
        <v>0</v>
      </c>
      <c r="L114" s="1273">
        <f>'Cantidades de Obra'!N114</f>
        <v>1</v>
      </c>
      <c r="M114" s="1273">
        <f>'Cantidades de Obra'!O114</f>
        <v>1</v>
      </c>
      <c r="N114" s="1273">
        <f>'Cantidades de Obra'!P114</f>
        <v>1</v>
      </c>
      <c r="O114" s="1273">
        <f>'Cantidades de Obra'!Q114</f>
        <v>0</v>
      </c>
      <c r="P114" s="1274">
        <f>'Cantidades de Obra'!R114</f>
        <v>0</v>
      </c>
      <c r="Q114" s="1273">
        <f>'Cantidades de Obra'!S114</f>
        <v>1</v>
      </c>
      <c r="R114" s="1273">
        <f>'Cantidades de Obra'!T114</f>
        <v>1</v>
      </c>
      <c r="S114" s="1272" t="str">
        <f>'Cantidades de Obra'!U114</f>
        <v>und</v>
      </c>
      <c r="T114" s="1272">
        <f>'Cantidades de Obra'!G114</f>
        <v>0</v>
      </c>
      <c r="U114" s="1271" t="s">
        <v>1168</v>
      </c>
    </row>
    <row r="115" spans="1:21" s="385" customFormat="1" ht="15" customHeight="1" x14ac:dyDescent="0.25">
      <c r="A115" s="1268" t="s">
        <v>1274</v>
      </c>
      <c r="B115" s="1269" t="str">
        <f>'Cantidades de Obra'!A115</f>
        <v>MQ-107</v>
      </c>
      <c r="C115" s="1270" t="str">
        <f>'Cantidades de Obra'!D115</f>
        <v>14.04.01</v>
      </c>
      <c r="D115" s="1271" t="str">
        <f>'Cantidades de Obra'!E115</f>
        <v>Sistema de puesta a tierra</v>
      </c>
      <c r="E115" s="1271">
        <f>'Cantidades de Obra'!F115</f>
        <v>0</v>
      </c>
      <c r="F115" s="1271">
        <f>'Cantidades de Obra'!G115</f>
        <v>0</v>
      </c>
      <c r="G115" s="1272">
        <f>'Cantidades de Obra'!H115</f>
        <v>0</v>
      </c>
      <c r="H115" s="1272" t="str">
        <f>'Cantidades de Obra'!I115</f>
        <v>gl</v>
      </c>
      <c r="I115" s="1273">
        <f>'Cantidades de Obra'!J115</f>
        <v>0</v>
      </c>
      <c r="J115" s="1273">
        <f>'Cantidades de Obra'!K115</f>
        <v>0</v>
      </c>
      <c r="K115" s="1273">
        <f>'Cantidades de Obra'!L115</f>
        <v>0</v>
      </c>
      <c r="L115" s="1273">
        <f>'Cantidades de Obra'!N115</f>
        <v>1</v>
      </c>
      <c r="M115" s="1273">
        <f>'Cantidades de Obra'!O115</f>
        <v>1</v>
      </c>
      <c r="N115" s="1273">
        <f>'Cantidades de Obra'!P115</f>
        <v>1</v>
      </c>
      <c r="O115" s="1273">
        <f>'Cantidades de Obra'!Q115</f>
        <v>0</v>
      </c>
      <c r="P115" s="1274">
        <f>'Cantidades de Obra'!R115</f>
        <v>0</v>
      </c>
      <c r="Q115" s="1273">
        <f>'Cantidades de Obra'!S115</f>
        <v>0</v>
      </c>
      <c r="R115" s="1273">
        <f>'Cantidades de Obra'!T115</f>
        <v>0</v>
      </c>
      <c r="S115" s="1272" t="str">
        <f>'Cantidades de Obra'!U115</f>
        <v>gl</v>
      </c>
      <c r="T115" s="1272">
        <f>'Cantidades de Obra'!G115</f>
        <v>0</v>
      </c>
      <c r="U115" s="1271" t="s">
        <v>1168</v>
      </c>
    </row>
    <row r="116" spans="1:21" s="385" customFormat="1" ht="15" customHeight="1" x14ac:dyDescent="0.25">
      <c r="A116" s="1268" t="s">
        <v>1275</v>
      </c>
      <c r="B116" s="1269" t="str">
        <f>'Cantidades de Obra'!A116</f>
        <v>MQ-108</v>
      </c>
      <c r="C116" s="1270" t="str">
        <f>'Cantidades de Obra'!D116</f>
        <v>14.05.01</v>
      </c>
      <c r="D116" s="1271" t="str">
        <f>'Cantidades de Obra'!E116</f>
        <v>Pruebas y certificaciones</v>
      </c>
      <c r="E116" s="1271">
        <f>'Cantidades de Obra'!F116</f>
        <v>0</v>
      </c>
      <c r="F116" s="1271">
        <f>'Cantidades de Obra'!G116</f>
        <v>0</v>
      </c>
      <c r="G116" s="1272">
        <f>'Cantidades de Obra'!H116</f>
        <v>0</v>
      </c>
      <c r="H116" s="1272" t="str">
        <f>'Cantidades de Obra'!I116</f>
        <v>gl</v>
      </c>
      <c r="I116" s="1273">
        <f>'Cantidades de Obra'!J116</f>
        <v>0</v>
      </c>
      <c r="J116" s="1273">
        <f>'Cantidades de Obra'!K116</f>
        <v>0</v>
      </c>
      <c r="K116" s="1273">
        <f>'Cantidades de Obra'!L116</f>
        <v>0</v>
      </c>
      <c r="L116" s="1273">
        <f>'Cantidades de Obra'!N116</f>
        <v>1</v>
      </c>
      <c r="M116" s="1273">
        <f>'Cantidades de Obra'!O116</f>
        <v>1</v>
      </c>
      <c r="N116" s="1273">
        <f>'Cantidades de Obra'!P116</f>
        <v>1</v>
      </c>
      <c r="O116" s="1273">
        <f>'Cantidades de Obra'!Q116</f>
        <v>0</v>
      </c>
      <c r="P116" s="1274">
        <f>'Cantidades de Obra'!R116</f>
        <v>0</v>
      </c>
      <c r="Q116" s="1273">
        <f>'Cantidades de Obra'!S116</f>
        <v>0</v>
      </c>
      <c r="R116" s="1273">
        <f>'Cantidades de Obra'!T116</f>
        <v>0</v>
      </c>
      <c r="S116" s="1272" t="str">
        <f>'Cantidades de Obra'!U116</f>
        <v>gl</v>
      </c>
      <c r="T116" s="1272">
        <f>'Cantidades de Obra'!G116</f>
        <v>0</v>
      </c>
      <c r="U116" s="1271" t="s">
        <v>1168</v>
      </c>
    </row>
    <row r="117" spans="1:21" s="385" customFormat="1" ht="15" customHeight="1" x14ac:dyDescent="0.25">
      <c r="A117" s="1268" t="s">
        <v>1276</v>
      </c>
      <c r="B117" s="1269" t="str">
        <f>'Cantidades de Obra'!A117</f>
        <v>MQ-109</v>
      </c>
      <c r="C117" s="1270" t="str">
        <f>'Cantidades de Obra'!D117</f>
        <v>15.01.01</v>
      </c>
      <c r="D117" s="1271" t="str">
        <f>'Cantidades de Obra'!E117</f>
        <v>Cableado estructurado de datos</v>
      </c>
      <c r="E117" s="1271">
        <f>'Cantidades de Obra'!F117</f>
        <v>0</v>
      </c>
      <c r="F117" s="1271">
        <f>'Cantidades de Obra'!G117</f>
        <v>0</v>
      </c>
      <c r="G117" s="1272">
        <f>'Cantidades de Obra'!H117</f>
        <v>0</v>
      </c>
      <c r="H117" s="1272" t="str">
        <f>'Cantidades de Obra'!I117</f>
        <v>ml</v>
      </c>
      <c r="I117" s="1273">
        <f>'Cantidades de Obra'!J117</f>
        <v>0</v>
      </c>
      <c r="J117" s="1273">
        <f>'Cantidades de Obra'!K117</f>
        <v>0</v>
      </c>
      <c r="K117" s="1273">
        <f>'Cantidades de Obra'!L117</f>
        <v>0</v>
      </c>
      <c r="L117" s="1273">
        <f>'Cantidades de Obra'!N117</f>
        <v>1</v>
      </c>
      <c r="M117" s="1273">
        <f>'Cantidades de Obra'!O117</f>
        <v>1</v>
      </c>
      <c r="N117" s="1273">
        <f>'Cantidades de Obra'!P117</f>
        <v>1</v>
      </c>
      <c r="O117" s="1273">
        <f>'Cantidades de Obra'!Q117</f>
        <v>0</v>
      </c>
      <c r="P117" s="1274">
        <f>'Cantidades de Obra'!R117</f>
        <v>0</v>
      </c>
      <c r="Q117" s="1273">
        <f>'Cantidades de Obra'!S117</f>
        <v>0</v>
      </c>
      <c r="R117" s="1273">
        <f>'Cantidades de Obra'!T117</f>
        <v>0</v>
      </c>
      <c r="S117" s="1272" t="str">
        <f>'Cantidades de Obra'!U117</f>
        <v>ml</v>
      </c>
      <c r="T117" s="1272">
        <f>'Cantidades de Obra'!G117</f>
        <v>0</v>
      </c>
      <c r="U117" s="1271" t="s">
        <v>1168</v>
      </c>
    </row>
    <row r="118" spans="1:21" s="385" customFormat="1" ht="15" customHeight="1" x14ac:dyDescent="0.25">
      <c r="A118" s="1268" t="s">
        <v>1277</v>
      </c>
      <c r="B118" s="1269" t="str">
        <f>'Cantidades de Obra'!A118</f>
        <v>MQ-110</v>
      </c>
      <c r="C118" s="1270" t="str">
        <f>'Cantidades de Obra'!D118</f>
        <v>15.01.02</v>
      </c>
      <c r="D118" s="1271" t="str">
        <f>'Cantidades de Obra'!E118</f>
        <v>Rack de comunicaciones</v>
      </c>
      <c r="E118" s="1271">
        <f>'Cantidades de Obra'!F118</f>
        <v>0</v>
      </c>
      <c r="F118" s="1271">
        <f>'Cantidades de Obra'!G118</f>
        <v>0</v>
      </c>
      <c r="G118" s="1272">
        <f>'Cantidades de Obra'!H118</f>
        <v>0</v>
      </c>
      <c r="H118" s="1272" t="str">
        <f>'Cantidades de Obra'!I118</f>
        <v>und</v>
      </c>
      <c r="I118" s="1273">
        <f>'Cantidades de Obra'!J118</f>
        <v>0</v>
      </c>
      <c r="J118" s="1273">
        <f>'Cantidades de Obra'!K118</f>
        <v>0</v>
      </c>
      <c r="K118" s="1273">
        <f>'Cantidades de Obra'!L118</f>
        <v>0</v>
      </c>
      <c r="L118" s="1273">
        <f>'Cantidades de Obra'!N118</f>
        <v>1</v>
      </c>
      <c r="M118" s="1273">
        <f>'Cantidades de Obra'!O118</f>
        <v>1</v>
      </c>
      <c r="N118" s="1273">
        <f>'Cantidades de Obra'!P118</f>
        <v>1</v>
      </c>
      <c r="O118" s="1273">
        <f>'Cantidades de Obra'!Q118</f>
        <v>0</v>
      </c>
      <c r="P118" s="1274">
        <f>'Cantidades de Obra'!R118</f>
        <v>0</v>
      </c>
      <c r="Q118" s="1273">
        <f>'Cantidades de Obra'!S118</f>
        <v>1</v>
      </c>
      <c r="R118" s="1273">
        <f>'Cantidades de Obra'!T118</f>
        <v>1</v>
      </c>
      <c r="S118" s="1272" t="str">
        <f>'Cantidades de Obra'!U118</f>
        <v>und</v>
      </c>
      <c r="T118" s="1272">
        <f>'Cantidades de Obra'!G118</f>
        <v>0</v>
      </c>
      <c r="U118" s="1271" t="s">
        <v>1168</v>
      </c>
    </row>
    <row r="119" spans="1:21" s="385" customFormat="1" ht="15" customHeight="1" x14ac:dyDescent="0.25">
      <c r="A119" s="1268" t="s">
        <v>1278</v>
      </c>
      <c r="B119" s="1269" t="str">
        <f>'Cantidades de Obra'!A119</f>
        <v>MQ-111</v>
      </c>
      <c r="C119" s="1270" t="str">
        <f>'Cantidades de Obra'!D119</f>
        <v>15.02.01</v>
      </c>
      <c r="D119" s="1271" t="str">
        <f>'Cantidades de Obra'!E119</f>
        <v>Cámaras y sistema CCTV</v>
      </c>
      <c r="E119" s="1271">
        <f>'Cantidades de Obra'!F119</f>
        <v>0</v>
      </c>
      <c r="F119" s="1271">
        <f>'Cantidades de Obra'!G119</f>
        <v>0</v>
      </c>
      <c r="G119" s="1272">
        <f>'Cantidades de Obra'!H119</f>
        <v>0</v>
      </c>
      <c r="H119" s="1272" t="str">
        <f>'Cantidades de Obra'!I119</f>
        <v>und</v>
      </c>
      <c r="I119" s="1273">
        <f>'Cantidades de Obra'!J119</f>
        <v>0</v>
      </c>
      <c r="J119" s="1273">
        <f>'Cantidades de Obra'!K119</f>
        <v>0</v>
      </c>
      <c r="K119" s="1273">
        <f>'Cantidades de Obra'!L119</f>
        <v>0</v>
      </c>
      <c r="L119" s="1273">
        <f>'Cantidades de Obra'!N119</f>
        <v>1</v>
      </c>
      <c r="M119" s="1273">
        <f>'Cantidades de Obra'!O119</f>
        <v>1</v>
      </c>
      <c r="N119" s="1273">
        <f>'Cantidades de Obra'!P119</f>
        <v>1</v>
      </c>
      <c r="O119" s="1273">
        <f>'Cantidades de Obra'!Q119</f>
        <v>0</v>
      </c>
      <c r="P119" s="1274">
        <f>'Cantidades de Obra'!R119</f>
        <v>0</v>
      </c>
      <c r="Q119" s="1273">
        <f>'Cantidades de Obra'!S119</f>
        <v>1</v>
      </c>
      <c r="R119" s="1273">
        <f>'Cantidades de Obra'!T119</f>
        <v>1</v>
      </c>
      <c r="S119" s="1272" t="str">
        <f>'Cantidades de Obra'!U119</f>
        <v>und</v>
      </c>
      <c r="T119" s="1272">
        <f>'Cantidades de Obra'!G119</f>
        <v>0</v>
      </c>
      <c r="U119" s="1271" t="s">
        <v>1168</v>
      </c>
    </row>
    <row r="120" spans="1:21" s="385" customFormat="1" ht="15" customHeight="1" x14ac:dyDescent="0.25">
      <c r="A120" s="1268" t="s">
        <v>1279</v>
      </c>
      <c r="B120" s="1269" t="str">
        <f>'Cantidades de Obra'!A120</f>
        <v>MQ-112</v>
      </c>
      <c r="C120" s="1270" t="str">
        <f>'Cantidades de Obra'!D120</f>
        <v>15.02.02</v>
      </c>
      <c r="D120" s="1271" t="str">
        <f>'Cantidades de Obra'!E120</f>
        <v>Control de acceso</v>
      </c>
      <c r="E120" s="1271">
        <f>'Cantidades de Obra'!F120</f>
        <v>0</v>
      </c>
      <c r="F120" s="1271">
        <f>'Cantidades de Obra'!G120</f>
        <v>0</v>
      </c>
      <c r="G120" s="1272">
        <f>'Cantidades de Obra'!H120</f>
        <v>0</v>
      </c>
      <c r="H120" s="1272" t="str">
        <f>'Cantidades de Obra'!I120</f>
        <v>und</v>
      </c>
      <c r="I120" s="1273">
        <f>'Cantidades de Obra'!J120</f>
        <v>0</v>
      </c>
      <c r="J120" s="1273">
        <f>'Cantidades de Obra'!K120</f>
        <v>0</v>
      </c>
      <c r="K120" s="1273">
        <f>'Cantidades de Obra'!L120</f>
        <v>0</v>
      </c>
      <c r="L120" s="1273">
        <f>'Cantidades de Obra'!N120</f>
        <v>1</v>
      </c>
      <c r="M120" s="1273">
        <f>'Cantidades de Obra'!O120</f>
        <v>1</v>
      </c>
      <c r="N120" s="1273">
        <f>'Cantidades de Obra'!P120</f>
        <v>1</v>
      </c>
      <c r="O120" s="1273">
        <f>'Cantidades de Obra'!Q120</f>
        <v>0</v>
      </c>
      <c r="P120" s="1274">
        <f>'Cantidades de Obra'!R120</f>
        <v>0</v>
      </c>
      <c r="Q120" s="1273">
        <f>'Cantidades de Obra'!S120</f>
        <v>1</v>
      </c>
      <c r="R120" s="1273">
        <f>'Cantidades de Obra'!T120</f>
        <v>1</v>
      </c>
      <c r="S120" s="1272" t="str">
        <f>'Cantidades de Obra'!U120</f>
        <v>und</v>
      </c>
      <c r="T120" s="1272">
        <f>'Cantidades de Obra'!G120</f>
        <v>0</v>
      </c>
      <c r="U120" s="1271" t="s">
        <v>1168</v>
      </c>
    </row>
    <row r="121" spans="1:21" s="385" customFormat="1" ht="15" customHeight="1" x14ac:dyDescent="0.25">
      <c r="A121" s="1268" t="s">
        <v>1280</v>
      </c>
      <c r="B121" s="1269" t="str">
        <f>'Cantidades de Obra'!A121</f>
        <v>MQ-113</v>
      </c>
      <c r="C121" s="1270" t="str">
        <f>'Cantidades de Obra'!D121</f>
        <v>15.02.03</v>
      </c>
      <c r="D121" s="1271" t="str">
        <f>'Cantidades de Obra'!E121</f>
        <v>Sistema de citofonía</v>
      </c>
      <c r="E121" s="1271">
        <f>'Cantidades de Obra'!F121</f>
        <v>0</v>
      </c>
      <c r="F121" s="1271">
        <f>'Cantidades de Obra'!G121</f>
        <v>0</v>
      </c>
      <c r="G121" s="1272">
        <f>'Cantidades de Obra'!H121</f>
        <v>0</v>
      </c>
      <c r="H121" s="1272" t="str">
        <f>'Cantidades de Obra'!I121</f>
        <v>und</v>
      </c>
      <c r="I121" s="1273">
        <f>'Cantidades de Obra'!J121</f>
        <v>0</v>
      </c>
      <c r="J121" s="1273">
        <f>'Cantidades de Obra'!K121</f>
        <v>0</v>
      </c>
      <c r="K121" s="1273">
        <f>'Cantidades de Obra'!L121</f>
        <v>0</v>
      </c>
      <c r="L121" s="1273">
        <f>'Cantidades de Obra'!N121</f>
        <v>1</v>
      </c>
      <c r="M121" s="1273">
        <f>'Cantidades de Obra'!O121</f>
        <v>1</v>
      </c>
      <c r="N121" s="1273">
        <f>'Cantidades de Obra'!P121</f>
        <v>1</v>
      </c>
      <c r="O121" s="1273">
        <f>'Cantidades de Obra'!Q121</f>
        <v>0</v>
      </c>
      <c r="P121" s="1274">
        <f>'Cantidades de Obra'!R121</f>
        <v>0</v>
      </c>
      <c r="Q121" s="1273">
        <f>'Cantidades de Obra'!S121</f>
        <v>1</v>
      </c>
      <c r="R121" s="1273">
        <f>'Cantidades de Obra'!T121</f>
        <v>1</v>
      </c>
      <c r="S121" s="1272" t="str">
        <f>'Cantidades de Obra'!U121</f>
        <v>und</v>
      </c>
      <c r="T121" s="1272">
        <f>'Cantidades de Obra'!G121</f>
        <v>0</v>
      </c>
      <c r="U121" s="1271" t="s">
        <v>1168</v>
      </c>
    </row>
    <row r="122" spans="1:21" s="385" customFormat="1" ht="15" customHeight="1" x14ac:dyDescent="0.25">
      <c r="A122" s="1268" t="s">
        <v>1281</v>
      </c>
      <c r="B122" s="1269" t="str">
        <f>'Cantidades de Obra'!A122</f>
        <v>MQ-114</v>
      </c>
      <c r="C122" s="1270" t="str">
        <f>'Cantidades de Obra'!D122</f>
        <v>15.03.01</v>
      </c>
      <c r="D122" s="1271" t="str">
        <f>'Cantidades de Obra'!E122</f>
        <v>Sistema de detección de incendios</v>
      </c>
      <c r="E122" s="1271">
        <f>'Cantidades de Obra'!F122</f>
        <v>0</v>
      </c>
      <c r="F122" s="1271">
        <f>'Cantidades de Obra'!G122</f>
        <v>0</v>
      </c>
      <c r="G122" s="1272">
        <f>'Cantidades de Obra'!H122</f>
        <v>0</v>
      </c>
      <c r="H122" s="1272" t="str">
        <f>'Cantidades de Obra'!I122</f>
        <v>gl</v>
      </c>
      <c r="I122" s="1273">
        <f>'Cantidades de Obra'!J122</f>
        <v>0</v>
      </c>
      <c r="J122" s="1273">
        <f>'Cantidades de Obra'!K122</f>
        <v>0</v>
      </c>
      <c r="K122" s="1273">
        <f>'Cantidades de Obra'!L122</f>
        <v>0</v>
      </c>
      <c r="L122" s="1273">
        <f>'Cantidades de Obra'!N122</f>
        <v>1</v>
      </c>
      <c r="M122" s="1273">
        <f>'Cantidades de Obra'!O122</f>
        <v>1</v>
      </c>
      <c r="N122" s="1273">
        <f>'Cantidades de Obra'!P122</f>
        <v>1</v>
      </c>
      <c r="O122" s="1273">
        <f>'Cantidades de Obra'!Q122</f>
        <v>0</v>
      </c>
      <c r="P122" s="1274">
        <f>'Cantidades de Obra'!R122</f>
        <v>0</v>
      </c>
      <c r="Q122" s="1273">
        <f>'Cantidades de Obra'!S122</f>
        <v>0</v>
      </c>
      <c r="R122" s="1273">
        <f>'Cantidades de Obra'!T122</f>
        <v>0</v>
      </c>
      <c r="S122" s="1272" t="str">
        <f>'Cantidades de Obra'!U122</f>
        <v>gl</v>
      </c>
      <c r="T122" s="1272">
        <f>'Cantidades de Obra'!G122</f>
        <v>0</v>
      </c>
      <c r="U122" s="1271" t="s">
        <v>1168</v>
      </c>
    </row>
    <row r="123" spans="1:21" s="385" customFormat="1" ht="15" customHeight="1" x14ac:dyDescent="0.25">
      <c r="A123" s="1268" t="s">
        <v>1282</v>
      </c>
      <c r="B123" s="1269" t="str">
        <f>'Cantidades de Obra'!A123</f>
        <v>MQ-115</v>
      </c>
      <c r="C123" s="1270" t="str">
        <f>'Cantidades de Obra'!D123</f>
        <v>16.01.01</v>
      </c>
      <c r="D123" s="1271" t="str">
        <f>'Cantidades de Obra'!E123</f>
        <v>Equipos de aire acondicionado</v>
      </c>
      <c r="E123" s="1271">
        <f>'Cantidades de Obra'!F123</f>
        <v>0</v>
      </c>
      <c r="F123" s="1271">
        <f>'Cantidades de Obra'!G123</f>
        <v>0</v>
      </c>
      <c r="G123" s="1272">
        <f>'Cantidades de Obra'!H123</f>
        <v>0</v>
      </c>
      <c r="H123" s="1272" t="str">
        <f>'Cantidades de Obra'!I123</f>
        <v>und</v>
      </c>
      <c r="I123" s="1273">
        <f>'Cantidades de Obra'!J123</f>
        <v>0</v>
      </c>
      <c r="J123" s="1273">
        <f>'Cantidades de Obra'!K123</f>
        <v>0</v>
      </c>
      <c r="K123" s="1273">
        <f>'Cantidades de Obra'!L123</f>
        <v>0</v>
      </c>
      <c r="L123" s="1273">
        <f>'Cantidades de Obra'!N123</f>
        <v>1</v>
      </c>
      <c r="M123" s="1273">
        <f>'Cantidades de Obra'!O123</f>
        <v>1</v>
      </c>
      <c r="N123" s="1273">
        <f>'Cantidades de Obra'!P123</f>
        <v>1</v>
      </c>
      <c r="O123" s="1273">
        <f>'Cantidades de Obra'!Q123</f>
        <v>0</v>
      </c>
      <c r="P123" s="1274">
        <f>'Cantidades de Obra'!R123</f>
        <v>0</v>
      </c>
      <c r="Q123" s="1273">
        <f>'Cantidades de Obra'!S123</f>
        <v>1</v>
      </c>
      <c r="R123" s="1273">
        <f>'Cantidades de Obra'!T123</f>
        <v>1</v>
      </c>
      <c r="S123" s="1272" t="str">
        <f>'Cantidades de Obra'!U123</f>
        <v>und</v>
      </c>
      <c r="T123" s="1272">
        <f>'Cantidades de Obra'!G123</f>
        <v>0</v>
      </c>
      <c r="U123" s="1271" t="s">
        <v>1168</v>
      </c>
    </row>
    <row r="124" spans="1:21" s="385" customFormat="1" ht="15" customHeight="1" x14ac:dyDescent="0.25">
      <c r="A124" s="1268" t="s">
        <v>1283</v>
      </c>
      <c r="B124" s="1269" t="str">
        <f>'Cantidades de Obra'!A124</f>
        <v>MQ-116</v>
      </c>
      <c r="C124" s="1270" t="str">
        <f>'Cantidades de Obra'!D124</f>
        <v>16.01.02</v>
      </c>
      <c r="D124" s="1271" t="str">
        <f>'Cantidades de Obra'!E124</f>
        <v>Ductos de ventilación</v>
      </c>
      <c r="E124" s="1271">
        <f>'Cantidades de Obra'!F124</f>
        <v>0</v>
      </c>
      <c r="F124" s="1271">
        <f>'Cantidades de Obra'!G124</f>
        <v>0</v>
      </c>
      <c r="G124" s="1272">
        <f>'Cantidades de Obra'!H124</f>
        <v>0</v>
      </c>
      <c r="H124" s="1272" t="str">
        <f>'Cantidades de Obra'!I124</f>
        <v>m²</v>
      </c>
      <c r="I124" s="1273">
        <f>'Cantidades de Obra'!J124</f>
        <v>0</v>
      </c>
      <c r="J124" s="1273">
        <f>'Cantidades de Obra'!K124</f>
        <v>0</v>
      </c>
      <c r="K124" s="1273">
        <f>'Cantidades de Obra'!L124</f>
        <v>0</v>
      </c>
      <c r="L124" s="1273">
        <f>'Cantidades de Obra'!N124</f>
        <v>1</v>
      </c>
      <c r="M124" s="1273">
        <f>'Cantidades de Obra'!O124</f>
        <v>1</v>
      </c>
      <c r="N124" s="1273">
        <f>'Cantidades de Obra'!P124</f>
        <v>1</v>
      </c>
      <c r="O124" s="1273">
        <f>'Cantidades de Obra'!Q124</f>
        <v>0</v>
      </c>
      <c r="P124" s="1274">
        <f>'Cantidades de Obra'!R124</f>
        <v>0</v>
      </c>
      <c r="Q124" s="1273">
        <f>'Cantidades de Obra'!S124</f>
        <v>0</v>
      </c>
      <c r="R124" s="1273">
        <f>'Cantidades de Obra'!T124</f>
        <v>0</v>
      </c>
      <c r="S124" s="1272" t="str">
        <f>'Cantidades de Obra'!U124</f>
        <v>m²</v>
      </c>
      <c r="T124" s="1272">
        <f>'Cantidades de Obra'!G124</f>
        <v>0</v>
      </c>
      <c r="U124" s="1271" t="s">
        <v>1168</v>
      </c>
    </row>
    <row r="125" spans="1:21" s="385" customFormat="1" ht="15" customHeight="1" x14ac:dyDescent="0.25">
      <c r="A125" s="1268" t="s">
        <v>1284</v>
      </c>
      <c r="B125" s="1269" t="str">
        <f>'Cantidades de Obra'!A125</f>
        <v>MQ-117</v>
      </c>
      <c r="C125" s="1270" t="str">
        <f>'Cantidades de Obra'!D125</f>
        <v>16.01.03</v>
      </c>
      <c r="D125" s="1271" t="str">
        <f>'Cantidades de Obra'!E125</f>
        <v>Tubería de refrigerante</v>
      </c>
      <c r="E125" s="1271">
        <f>'Cantidades de Obra'!F125</f>
        <v>0</v>
      </c>
      <c r="F125" s="1271">
        <f>'Cantidades de Obra'!G125</f>
        <v>0</v>
      </c>
      <c r="G125" s="1272">
        <f>'Cantidades de Obra'!H125</f>
        <v>0</v>
      </c>
      <c r="H125" s="1272" t="str">
        <f>'Cantidades de Obra'!I125</f>
        <v>ml</v>
      </c>
      <c r="I125" s="1273">
        <f>'Cantidades de Obra'!J125</f>
        <v>0</v>
      </c>
      <c r="J125" s="1273">
        <f>'Cantidades de Obra'!K125</f>
        <v>0</v>
      </c>
      <c r="K125" s="1273">
        <f>'Cantidades de Obra'!L125</f>
        <v>0</v>
      </c>
      <c r="L125" s="1273">
        <f>'Cantidades de Obra'!N125</f>
        <v>1</v>
      </c>
      <c r="M125" s="1273">
        <f>'Cantidades de Obra'!O125</f>
        <v>1</v>
      </c>
      <c r="N125" s="1273">
        <f>'Cantidades de Obra'!P125</f>
        <v>1</v>
      </c>
      <c r="O125" s="1273">
        <f>'Cantidades de Obra'!Q125</f>
        <v>0</v>
      </c>
      <c r="P125" s="1274">
        <f>'Cantidades de Obra'!R125</f>
        <v>0</v>
      </c>
      <c r="Q125" s="1273">
        <f>'Cantidades de Obra'!S125</f>
        <v>0</v>
      </c>
      <c r="R125" s="1273">
        <f>'Cantidades de Obra'!T125</f>
        <v>0</v>
      </c>
      <c r="S125" s="1272" t="str">
        <f>'Cantidades de Obra'!U125</f>
        <v>ml</v>
      </c>
      <c r="T125" s="1272">
        <f>'Cantidades de Obra'!G125</f>
        <v>0</v>
      </c>
      <c r="U125" s="1271" t="s">
        <v>1168</v>
      </c>
    </row>
    <row r="126" spans="1:21" s="385" customFormat="1" ht="15" customHeight="1" x14ac:dyDescent="0.25">
      <c r="A126" s="1268" t="s">
        <v>1285</v>
      </c>
      <c r="B126" s="1269" t="str">
        <f>'Cantidades de Obra'!A126</f>
        <v>MQ-118</v>
      </c>
      <c r="C126" s="1270" t="str">
        <f>'Cantidades de Obra'!D126</f>
        <v>16.01.04</v>
      </c>
      <c r="D126" s="1271" t="str">
        <f>'Cantidades de Obra'!E126</f>
        <v>Rejillas y difusores</v>
      </c>
      <c r="E126" s="1271">
        <f>'Cantidades de Obra'!F126</f>
        <v>0</v>
      </c>
      <c r="F126" s="1271">
        <f>'Cantidades de Obra'!G126</f>
        <v>0</v>
      </c>
      <c r="G126" s="1272">
        <f>'Cantidades de Obra'!H126</f>
        <v>0</v>
      </c>
      <c r="H126" s="1272" t="str">
        <f>'Cantidades de Obra'!I126</f>
        <v>und</v>
      </c>
      <c r="I126" s="1273">
        <f>'Cantidades de Obra'!J126</f>
        <v>0</v>
      </c>
      <c r="J126" s="1273">
        <f>'Cantidades de Obra'!K126</f>
        <v>0</v>
      </c>
      <c r="K126" s="1273">
        <f>'Cantidades de Obra'!L126</f>
        <v>0</v>
      </c>
      <c r="L126" s="1273">
        <f>'Cantidades de Obra'!N126</f>
        <v>1</v>
      </c>
      <c r="M126" s="1273">
        <f>'Cantidades de Obra'!O126</f>
        <v>1</v>
      </c>
      <c r="N126" s="1273">
        <f>'Cantidades de Obra'!P126</f>
        <v>1</v>
      </c>
      <c r="O126" s="1273">
        <f>'Cantidades de Obra'!Q126</f>
        <v>0</v>
      </c>
      <c r="P126" s="1274">
        <f>'Cantidades de Obra'!R126</f>
        <v>0</v>
      </c>
      <c r="Q126" s="1273">
        <f>'Cantidades de Obra'!S126</f>
        <v>1</v>
      </c>
      <c r="R126" s="1273">
        <f>'Cantidades de Obra'!T126</f>
        <v>1</v>
      </c>
      <c r="S126" s="1272" t="str">
        <f>'Cantidades de Obra'!U126</f>
        <v>und</v>
      </c>
      <c r="T126" s="1272">
        <f>'Cantidades de Obra'!G126</f>
        <v>0</v>
      </c>
      <c r="U126" s="1271" t="s">
        <v>1168</v>
      </c>
    </row>
    <row r="127" spans="1:21" s="385" customFormat="1" ht="15" customHeight="1" x14ac:dyDescent="0.25">
      <c r="A127" s="1268" t="s">
        <v>1286</v>
      </c>
      <c r="B127" s="1269" t="str">
        <f>'Cantidades de Obra'!A127</f>
        <v>MQ-119</v>
      </c>
      <c r="C127" s="1270" t="str">
        <f>'Cantidades de Obra'!D127</f>
        <v>17.01.01</v>
      </c>
      <c r="D127" s="1271" t="str">
        <f>'Cantidades de Obra'!E127</f>
        <v>Red interna de gas</v>
      </c>
      <c r="E127" s="1271">
        <f>'Cantidades de Obra'!F127</f>
        <v>0</v>
      </c>
      <c r="F127" s="1271">
        <f>'Cantidades de Obra'!G127</f>
        <v>0</v>
      </c>
      <c r="G127" s="1272">
        <f>'Cantidades de Obra'!H127</f>
        <v>0</v>
      </c>
      <c r="H127" s="1272" t="str">
        <f>'Cantidades de Obra'!I127</f>
        <v>ml</v>
      </c>
      <c r="I127" s="1273">
        <f>'Cantidades de Obra'!J127</f>
        <v>0</v>
      </c>
      <c r="J127" s="1273">
        <f>'Cantidades de Obra'!K127</f>
        <v>0</v>
      </c>
      <c r="K127" s="1273">
        <f>'Cantidades de Obra'!L127</f>
        <v>0</v>
      </c>
      <c r="L127" s="1273">
        <f>'Cantidades de Obra'!N127</f>
        <v>1</v>
      </c>
      <c r="M127" s="1273">
        <f>'Cantidades de Obra'!O127</f>
        <v>1</v>
      </c>
      <c r="N127" s="1273">
        <f>'Cantidades de Obra'!P127</f>
        <v>1</v>
      </c>
      <c r="O127" s="1273">
        <f>'Cantidades de Obra'!Q127</f>
        <v>0</v>
      </c>
      <c r="P127" s="1274">
        <f>'Cantidades de Obra'!R127</f>
        <v>0</v>
      </c>
      <c r="Q127" s="1273">
        <f>'Cantidades de Obra'!S127</f>
        <v>0</v>
      </c>
      <c r="R127" s="1273">
        <f>'Cantidades de Obra'!T127</f>
        <v>0</v>
      </c>
      <c r="S127" s="1272" t="str">
        <f>'Cantidades de Obra'!U127</f>
        <v>ml</v>
      </c>
      <c r="T127" s="1272">
        <f>'Cantidades de Obra'!G127</f>
        <v>0</v>
      </c>
      <c r="U127" s="1271" t="s">
        <v>1168</v>
      </c>
    </row>
    <row r="128" spans="1:21" s="385" customFormat="1" ht="15" customHeight="1" x14ac:dyDescent="0.25">
      <c r="A128" s="1268" t="s">
        <v>1287</v>
      </c>
      <c r="B128" s="1269" t="str">
        <f>'Cantidades de Obra'!A128</f>
        <v>MQ-120</v>
      </c>
      <c r="C128" s="1270" t="str">
        <f>'Cantidades de Obra'!D128</f>
        <v>17.01.02</v>
      </c>
      <c r="D128" s="1271" t="str">
        <f>'Cantidades de Obra'!E128</f>
        <v>Válvulas y accesorios</v>
      </c>
      <c r="E128" s="1271">
        <f>'Cantidades de Obra'!F128</f>
        <v>0</v>
      </c>
      <c r="F128" s="1271">
        <f>'Cantidades de Obra'!G128</f>
        <v>0</v>
      </c>
      <c r="G128" s="1272">
        <f>'Cantidades de Obra'!H128</f>
        <v>0</v>
      </c>
      <c r="H128" s="1272" t="str">
        <f>'Cantidades de Obra'!I128</f>
        <v>und</v>
      </c>
      <c r="I128" s="1273">
        <f>'Cantidades de Obra'!J128</f>
        <v>0</v>
      </c>
      <c r="J128" s="1273">
        <f>'Cantidades de Obra'!K128</f>
        <v>0</v>
      </c>
      <c r="K128" s="1273">
        <f>'Cantidades de Obra'!L128</f>
        <v>0</v>
      </c>
      <c r="L128" s="1273">
        <f>'Cantidades de Obra'!N128</f>
        <v>1</v>
      </c>
      <c r="M128" s="1273">
        <f>'Cantidades de Obra'!O128</f>
        <v>1</v>
      </c>
      <c r="N128" s="1273">
        <f>'Cantidades de Obra'!P128</f>
        <v>1</v>
      </c>
      <c r="O128" s="1273">
        <f>'Cantidades de Obra'!Q128</f>
        <v>0</v>
      </c>
      <c r="P128" s="1274">
        <f>'Cantidades de Obra'!R128</f>
        <v>0</v>
      </c>
      <c r="Q128" s="1273">
        <f>'Cantidades de Obra'!S128</f>
        <v>1</v>
      </c>
      <c r="R128" s="1273">
        <f>'Cantidades de Obra'!T128</f>
        <v>1</v>
      </c>
      <c r="S128" s="1272" t="str">
        <f>'Cantidades de Obra'!U128</f>
        <v>und</v>
      </c>
      <c r="T128" s="1272">
        <f>'Cantidades de Obra'!G128</f>
        <v>0</v>
      </c>
      <c r="U128" s="1271" t="s">
        <v>1168</v>
      </c>
    </row>
    <row r="129" spans="1:21" s="385" customFormat="1" ht="15" customHeight="1" x14ac:dyDescent="0.25">
      <c r="A129" s="1268" t="s">
        <v>1288</v>
      </c>
      <c r="B129" s="1269" t="str">
        <f>'Cantidades de Obra'!A129</f>
        <v>MQ-121</v>
      </c>
      <c r="C129" s="1270" t="str">
        <f>'Cantidades de Obra'!D129</f>
        <v>17.01.03</v>
      </c>
      <c r="D129" s="1271" t="str">
        <f>'Cantidades de Obra'!E129</f>
        <v>Pruebas y certificación</v>
      </c>
      <c r="E129" s="1271">
        <f>'Cantidades de Obra'!F129</f>
        <v>0</v>
      </c>
      <c r="F129" s="1271">
        <f>'Cantidades de Obra'!G129</f>
        <v>0</v>
      </c>
      <c r="G129" s="1272">
        <f>'Cantidades de Obra'!H129</f>
        <v>0</v>
      </c>
      <c r="H129" s="1272" t="str">
        <f>'Cantidades de Obra'!I129</f>
        <v>gl</v>
      </c>
      <c r="I129" s="1273">
        <f>'Cantidades de Obra'!J129</f>
        <v>0</v>
      </c>
      <c r="J129" s="1273">
        <f>'Cantidades de Obra'!K129</f>
        <v>0</v>
      </c>
      <c r="K129" s="1273">
        <f>'Cantidades de Obra'!L129</f>
        <v>0</v>
      </c>
      <c r="L129" s="1273">
        <f>'Cantidades de Obra'!N129</f>
        <v>1</v>
      </c>
      <c r="M129" s="1273">
        <f>'Cantidades de Obra'!O129</f>
        <v>1</v>
      </c>
      <c r="N129" s="1273">
        <f>'Cantidades de Obra'!P129</f>
        <v>1</v>
      </c>
      <c r="O129" s="1273">
        <f>'Cantidades de Obra'!Q129</f>
        <v>0</v>
      </c>
      <c r="P129" s="1274">
        <f>'Cantidades de Obra'!R129</f>
        <v>0</v>
      </c>
      <c r="Q129" s="1273">
        <f>'Cantidades de Obra'!S129</f>
        <v>0</v>
      </c>
      <c r="R129" s="1273">
        <f>'Cantidades de Obra'!T129</f>
        <v>0</v>
      </c>
      <c r="S129" s="1272" t="str">
        <f>'Cantidades de Obra'!U129</f>
        <v>gl</v>
      </c>
      <c r="T129" s="1272">
        <f>'Cantidades de Obra'!G129</f>
        <v>0</v>
      </c>
      <c r="U129" s="1271" t="s">
        <v>1168</v>
      </c>
    </row>
    <row r="130" spans="1:21" s="385" customFormat="1" ht="15" customHeight="1" x14ac:dyDescent="0.25">
      <c r="A130" s="1268" t="s">
        <v>1289</v>
      </c>
      <c r="B130" s="1269" t="str">
        <f>'Cantidades de Obra'!A130</f>
        <v>MQ-122</v>
      </c>
      <c r="C130" s="1270" t="str">
        <f>'Cantidades de Obra'!D130</f>
        <v>18.01.01</v>
      </c>
      <c r="D130" s="1271" t="str">
        <f>'Cantidades de Obra'!E130</f>
        <v>Construcción de andenes</v>
      </c>
      <c r="E130" s="1271">
        <f>'Cantidades de Obra'!F130</f>
        <v>0</v>
      </c>
      <c r="F130" s="1271">
        <f>'Cantidades de Obra'!G130</f>
        <v>0</v>
      </c>
      <c r="G130" s="1272">
        <f>'Cantidades de Obra'!H130</f>
        <v>0</v>
      </c>
      <c r="H130" s="1272" t="str">
        <f>'Cantidades de Obra'!I130</f>
        <v>m²</v>
      </c>
      <c r="I130" s="1273">
        <f>'Cantidades de Obra'!J130</f>
        <v>0</v>
      </c>
      <c r="J130" s="1273">
        <f>'Cantidades de Obra'!K130</f>
        <v>0</v>
      </c>
      <c r="K130" s="1273">
        <f>'Cantidades de Obra'!L130</f>
        <v>0</v>
      </c>
      <c r="L130" s="1273">
        <f>'Cantidades de Obra'!N130</f>
        <v>1</v>
      </c>
      <c r="M130" s="1273">
        <f>'Cantidades de Obra'!O130</f>
        <v>1</v>
      </c>
      <c r="N130" s="1273">
        <f>'Cantidades de Obra'!P130</f>
        <v>1</v>
      </c>
      <c r="O130" s="1273">
        <f>'Cantidades de Obra'!Q130</f>
        <v>0</v>
      </c>
      <c r="P130" s="1274">
        <f>'Cantidades de Obra'!R130</f>
        <v>0</v>
      </c>
      <c r="Q130" s="1273">
        <f>'Cantidades de Obra'!S130</f>
        <v>0</v>
      </c>
      <c r="R130" s="1273">
        <f>'Cantidades de Obra'!T130</f>
        <v>0</v>
      </c>
      <c r="S130" s="1272" t="str">
        <f>'Cantidades de Obra'!U130</f>
        <v>m²</v>
      </c>
      <c r="T130" s="1272">
        <f>'Cantidades de Obra'!G130</f>
        <v>0</v>
      </c>
      <c r="U130" s="1271" t="s">
        <v>1168</v>
      </c>
    </row>
    <row r="131" spans="1:21" s="385" customFormat="1" ht="15" customHeight="1" x14ac:dyDescent="0.25">
      <c r="A131" s="1268" t="s">
        <v>1290</v>
      </c>
      <c r="B131" s="1269" t="str">
        <f>'Cantidades de Obra'!A131</f>
        <v>MQ-123</v>
      </c>
      <c r="C131" s="1270" t="str">
        <f>'Cantidades de Obra'!D131</f>
        <v>18.01.02</v>
      </c>
      <c r="D131" s="1271" t="str">
        <f>'Cantidades de Obra'!E131</f>
        <v>Placas de concreto exteriores</v>
      </c>
      <c r="E131" s="1271">
        <f>'Cantidades de Obra'!F131</f>
        <v>0</v>
      </c>
      <c r="F131" s="1271">
        <f>'Cantidades de Obra'!G131</f>
        <v>0</v>
      </c>
      <c r="G131" s="1272">
        <f>'Cantidades de Obra'!H131</f>
        <v>0</v>
      </c>
      <c r="H131" s="1272" t="str">
        <f>'Cantidades de Obra'!I131</f>
        <v>m³</v>
      </c>
      <c r="I131" s="1273">
        <f>'Cantidades de Obra'!J131</f>
        <v>0</v>
      </c>
      <c r="J131" s="1273">
        <f>'Cantidades de Obra'!K131</f>
        <v>0</v>
      </c>
      <c r="K131" s="1273">
        <f>'Cantidades de Obra'!L131</f>
        <v>0</v>
      </c>
      <c r="L131" s="1273">
        <f>'Cantidades de Obra'!N131</f>
        <v>1</v>
      </c>
      <c r="M131" s="1273">
        <f>'Cantidades de Obra'!O131</f>
        <v>1</v>
      </c>
      <c r="N131" s="1273">
        <f>'Cantidades de Obra'!P131</f>
        <v>1</v>
      </c>
      <c r="O131" s="1273">
        <f>'Cantidades de Obra'!Q131</f>
        <v>0</v>
      </c>
      <c r="P131" s="1274">
        <f>'Cantidades de Obra'!R131</f>
        <v>0</v>
      </c>
      <c r="Q131" s="1273">
        <f>'Cantidades de Obra'!S131</f>
        <v>0</v>
      </c>
      <c r="R131" s="1273">
        <f>'Cantidades de Obra'!T131</f>
        <v>0</v>
      </c>
      <c r="S131" s="1272" t="str">
        <f>'Cantidades de Obra'!U131</f>
        <v>m³</v>
      </c>
      <c r="T131" s="1272">
        <f>'Cantidades de Obra'!G131</f>
        <v>0</v>
      </c>
      <c r="U131" s="1271" t="s">
        <v>1168</v>
      </c>
    </row>
    <row r="132" spans="1:21" s="385" customFormat="1" ht="15" customHeight="1" x14ac:dyDescent="0.25">
      <c r="A132" s="1268" t="s">
        <v>1291</v>
      </c>
      <c r="B132" s="1269" t="str">
        <f>'Cantidades de Obra'!A132</f>
        <v>MQ-124</v>
      </c>
      <c r="C132" s="1270" t="str">
        <f>'Cantidades de Obra'!D132</f>
        <v>18.01.03</v>
      </c>
      <c r="D132" s="1271" t="str">
        <f>'Cantidades de Obra'!E132</f>
        <v>Pavimento en adoquín</v>
      </c>
      <c r="E132" s="1271">
        <f>'Cantidades de Obra'!F132</f>
        <v>0</v>
      </c>
      <c r="F132" s="1271">
        <f>'Cantidades de Obra'!G132</f>
        <v>0</v>
      </c>
      <c r="G132" s="1272">
        <f>'Cantidades de Obra'!H132</f>
        <v>0</v>
      </c>
      <c r="H132" s="1272" t="str">
        <f>'Cantidades de Obra'!I132</f>
        <v>m²</v>
      </c>
      <c r="I132" s="1273">
        <f>'Cantidades de Obra'!J132</f>
        <v>0</v>
      </c>
      <c r="J132" s="1273">
        <f>'Cantidades de Obra'!K132</f>
        <v>0</v>
      </c>
      <c r="K132" s="1273">
        <f>'Cantidades de Obra'!L132</f>
        <v>0</v>
      </c>
      <c r="L132" s="1273">
        <f>'Cantidades de Obra'!N132</f>
        <v>1</v>
      </c>
      <c r="M132" s="1273">
        <f>'Cantidades de Obra'!O132</f>
        <v>1</v>
      </c>
      <c r="N132" s="1273">
        <f>'Cantidades de Obra'!P132</f>
        <v>1</v>
      </c>
      <c r="O132" s="1273">
        <f>'Cantidades de Obra'!Q132</f>
        <v>0</v>
      </c>
      <c r="P132" s="1274">
        <f>'Cantidades de Obra'!R132</f>
        <v>0</v>
      </c>
      <c r="Q132" s="1273">
        <f>'Cantidades de Obra'!S132</f>
        <v>0</v>
      </c>
      <c r="R132" s="1273">
        <f>'Cantidades de Obra'!T132</f>
        <v>0</v>
      </c>
      <c r="S132" s="1272" t="str">
        <f>'Cantidades de Obra'!U132</f>
        <v>m²</v>
      </c>
      <c r="T132" s="1272">
        <f>'Cantidades de Obra'!G132</f>
        <v>0</v>
      </c>
      <c r="U132" s="1271" t="s">
        <v>1168</v>
      </c>
    </row>
    <row r="133" spans="1:21" s="385" customFormat="1" ht="15" customHeight="1" x14ac:dyDescent="0.25">
      <c r="A133" s="1268" t="s">
        <v>1292</v>
      </c>
      <c r="B133" s="1269" t="str">
        <f>'Cantidades de Obra'!A133</f>
        <v>MQ-125</v>
      </c>
      <c r="C133" s="1270" t="str">
        <f>'Cantidades de Obra'!D133</f>
        <v>18.02.01</v>
      </c>
      <c r="D133" s="1271" t="str">
        <f>'Cantidades de Obra'!E133</f>
        <v>Sardineles y bordillos</v>
      </c>
      <c r="E133" s="1271">
        <f>'Cantidades de Obra'!F133</f>
        <v>0</v>
      </c>
      <c r="F133" s="1271">
        <f>'Cantidades de Obra'!G133</f>
        <v>0</v>
      </c>
      <c r="G133" s="1272">
        <f>'Cantidades de Obra'!H133</f>
        <v>0</v>
      </c>
      <c r="H133" s="1272" t="str">
        <f>'Cantidades de Obra'!I133</f>
        <v>ml</v>
      </c>
      <c r="I133" s="1273">
        <f>'Cantidades de Obra'!J133</f>
        <v>0</v>
      </c>
      <c r="J133" s="1273">
        <f>'Cantidades de Obra'!K133</f>
        <v>0</v>
      </c>
      <c r="K133" s="1273">
        <f>'Cantidades de Obra'!L133</f>
        <v>0</v>
      </c>
      <c r="L133" s="1273">
        <f>'Cantidades de Obra'!N133</f>
        <v>1</v>
      </c>
      <c r="M133" s="1273">
        <f>'Cantidades de Obra'!O133</f>
        <v>1</v>
      </c>
      <c r="N133" s="1273">
        <f>'Cantidades de Obra'!P133</f>
        <v>1</v>
      </c>
      <c r="O133" s="1273">
        <f>'Cantidades de Obra'!Q133</f>
        <v>0</v>
      </c>
      <c r="P133" s="1274">
        <f>'Cantidades de Obra'!R133</f>
        <v>0</v>
      </c>
      <c r="Q133" s="1273">
        <f>'Cantidades de Obra'!S133</f>
        <v>0</v>
      </c>
      <c r="R133" s="1273">
        <f>'Cantidades de Obra'!T133</f>
        <v>0</v>
      </c>
      <c r="S133" s="1272" t="str">
        <f>'Cantidades de Obra'!U133</f>
        <v>ml</v>
      </c>
      <c r="T133" s="1272">
        <f>'Cantidades de Obra'!G133</f>
        <v>0</v>
      </c>
      <c r="U133" s="1271" t="s">
        <v>1168</v>
      </c>
    </row>
    <row r="134" spans="1:21" s="385" customFormat="1" ht="15" customHeight="1" x14ac:dyDescent="0.25">
      <c r="A134" s="1268" t="s">
        <v>1293</v>
      </c>
      <c r="B134" s="1269" t="str">
        <f>'Cantidades de Obra'!A134</f>
        <v>MQ-126</v>
      </c>
      <c r="C134" s="1270" t="str">
        <f>'Cantidades de Obra'!D134</f>
        <v>18.03.01</v>
      </c>
      <c r="D134" s="1271" t="str">
        <f>'Cantidades de Obra'!E134</f>
        <v>Sumideros exteriores</v>
      </c>
      <c r="E134" s="1271">
        <f>'Cantidades de Obra'!F134</f>
        <v>0</v>
      </c>
      <c r="F134" s="1271">
        <f>'Cantidades de Obra'!G134</f>
        <v>0</v>
      </c>
      <c r="G134" s="1272">
        <f>'Cantidades de Obra'!H134</f>
        <v>0</v>
      </c>
      <c r="H134" s="1272" t="str">
        <f>'Cantidades de Obra'!I134</f>
        <v>und</v>
      </c>
      <c r="I134" s="1273">
        <f>'Cantidades de Obra'!J134</f>
        <v>0</v>
      </c>
      <c r="J134" s="1273">
        <f>'Cantidades de Obra'!K134</f>
        <v>0</v>
      </c>
      <c r="K134" s="1273">
        <f>'Cantidades de Obra'!L134</f>
        <v>0</v>
      </c>
      <c r="L134" s="1273">
        <f>'Cantidades de Obra'!N134</f>
        <v>1</v>
      </c>
      <c r="M134" s="1273">
        <f>'Cantidades de Obra'!O134</f>
        <v>1</v>
      </c>
      <c r="N134" s="1273">
        <f>'Cantidades de Obra'!P134</f>
        <v>1</v>
      </c>
      <c r="O134" s="1273">
        <f>'Cantidades de Obra'!Q134</f>
        <v>0</v>
      </c>
      <c r="P134" s="1274">
        <f>'Cantidades de Obra'!R134</f>
        <v>0</v>
      </c>
      <c r="Q134" s="1273">
        <f>'Cantidades de Obra'!S134</f>
        <v>1</v>
      </c>
      <c r="R134" s="1273">
        <f>'Cantidades de Obra'!T134</f>
        <v>1</v>
      </c>
      <c r="S134" s="1272" t="str">
        <f>'Cantidades de Obra'!U134</f>
        <v>und</v>
      </c>
      <c r="T134" s="1272">
        <f>'Cantidades de Obra'!G134</f>
        <v>0</v>
      </c>
      <c r="U134" s="1271" t="s">
        <v>1168</v>
      </c>
    </row>
    <row r="135" spans="1:21" s="385" customFormat="1" ht="15" customHeight="1" x14ac:dyDescent="0.25">
      <c r="A135" s="1268" t="s">
        <v>1294</v>
      </c>
      <c r="B135" s="1269" t="str">
        <f>'Cantidades de Obra'!A135</f>
        <v>MQ-127</v>
      </c>
      <c r="C135" s="1270" t="str">
        <f>'Cantidades de Obra'!D135</f>
        <v>18.04.01</v>
      </c>
      <c r="D135" s="1271" t="str">
        <f>'Cantidades de Obra'!E135</f>
        <v>Suministro y extendido de tierra vegetal</v>
      </c>
      <c r="E135" s="1271">
        <f>'Cantidades de Obra'!F135</f>
        <v>0</v>
      </c>
      <c r="F135" s="1271">
        <f>'Cantidades de Obra'!G135</f>
        <v>0</v>
      </c>
      <c r="G135" s="1272">
        <f>'Cantidades de Obra'!H135</f>
        <v>0</v>
      </c>
      <c r="H135" s="1272" t="str">
        <f>'Cantidades de Obra'!I135</f>
        <v>m³</v>
      </c>
      <c r="I135" s="1273">
        <f>'Cantidades de Obra'!J135</f>
        <v>0</v>
      </c>
      <c r="J135" s="1273">
        <f>'Cantidades de Obra'!K135</f>
        <v>0</v>
      </c>
      <c r="K135" s="1273">
        <f>'Cantidades de Obra'!L135</f>
        <v>0</v>
      </c>
      <c r="L135" s="1273">
        <f>'Cantidades de Obra'!N135</f>
        <v>1</v>
      </c>
      <c r="M135" s="1273">
        <f>'Cantidades de Obra'!O135</f>
        <v>1</v>
      </c>
      <c r="N135" s="1273">
        <f>'Cantidades de Obra'!P135</f>
        <v>1</v>
      </c>
      <c r="O135" s="1273">
        <f>'Cantidades de Obra'!Q135</f>
        <v>0</v>
      </c>
      <c r="P135" s="1274">
        <f>'Cantidades de Obra'!R135</f>
        <v>0</v>
      </c>
      <c r="Q135" s="1273">
        <f>'Cantidades de Obra'!S135</f>
        <v>0</v>
      </c>
      <c r="R135" s="1273">
        <f>'Cantidades de Obra'!T135</f>
        <v>0</v>
      </c>
      <c r="S135" s="1272" t="str">
        <f>'Cantidades de Obra'!U135</f>
        <v>m³</v>
      </c>
      <c r="T135" s="1272">
        <f>'Cantidades de Obra'!G135</f>
        <v>0</v>
      </c>
      <c r="U135" s="1271" t="s">
        <v>1168</v>
      </c>
    </row>
    <row r="136" spans="1:21" s="385" customFormat="1" ht="15" customHeight="1" x14ac:dyDescent="0.25">
      <c r="A136" s="1268" t="s">
        <v>1295</v>
      </c>
      <c r="B136" s="1269" t="str">
        <f>'Cantidades de Obra'!A136</f>
        <v>MQ-128</v>
      </c>
      <c r="C136" s="1270" t="str">
        <f>'Cantidades de Obra'!D136</f>
        <v>18.04.02</v>
      </c>
      <c r="D136" s="1271" t="str">
        <f>'Cantidades de Obra'!E136</f>
        <v>Siembra y jardinería</v>
      </c>
      <c r="E136" s="1271">
        <f>'Cantidades de Obra'!F136</f>
        <v>0</v>
      </c>
      <c r="F136" s="1271">
        <f>'Cantidades de Obra'!G136</f>
        <v>0</v>
      </c>
      <c r="G136" s="1272">
        <f>'Cantidades de Obra'!H136</f>
        <v>0</v>
      </c>
      <c r="H136" s="1272" t="str">
        <f>'Cantidades de Obra'!I136</f>
        <v>m²</v>
      </c>
      <c r="I136" s="1273">
        <f>'Cantidades de Obra'!J136</f>
        <v>0</v>
      </c>
      <c r="J136" s="1273">
        <f>'Cantidades de Obra'!K136</f>
        <v>0</v>
      </c>
      <c r="K136" s="1273">
        <f>'Cantidades de Obra'!L136</f>
        <v>0</v>
      </c>
      <c r="L136" s="1273">
        <f>'Cantidades de Obra'!N136</f>
        <v>1</v>
      </c>
      <c r="M136" s="1273">
        <f>'Cantidades de Obra'!O136</f>
        <v>1</v>
      </c>
      <c r="N136" s="1273">
        <f>'Cantidades de Obra'!P136</f>
        <v>1</v>
      </c>
      <c r="O136" s="1273">
        <f>'Cantidades de Obra'!Q136</f>
        <v>0</v>
      </c>
      <c r="P136" s="1274">
        <f>'Cantidades de Obra'!R136</f>
        <v>0</v>
      </c>
      <c r="Q136" s="1273">
        <f>'Cantidades de Obra'!S136</f>
        <v>0</v>
      </c>
      <c r="R136" s="1273">
        <f>'Cantidades de Obra'!T136</f>
        <v>0</v>
      </c>
      <c r="S136" s="1272" t="str">
        <f>'Cantidades de Obra'!U136</f>
        <v>m²</v>
      </c>
      <c r="T136" s="1272">
        <f>'Cantidades de Obra'!G136</f>
        <v>0</v>
      </c>
      <c r="U136" s="1271" t="s">
        <v>1168</v>
      </c>
    </row>
    <row r="137" spans="1:21" s="385" customFormat="1" ht="15" customHeight="1" x14ac:dyDescent="0.25">
      <c r="A137" s="1268" t="s">
        <v>1296</v>
      </c>
      <c r="B137" s="1269" t="str">
        <f>'Cantidades de Obra'!A137</f>
        <v>MQ-129</v>
      </c>
      <c r="C137" s="1270" t="str">
        <f>'Cantidades de Obra'!D137</f>
        <v>19.01.01</v>
      </c>
      <c r="D137" s="1271" t="str">
        <f>'Cantidades de Obra'!E137</f>
        <v>Rejas metálicas</v>
      </c>
      <c r="E137" s="1271">
        <f>'Cantidades de Obra'!F137</f>
        <v>0</v>
      </c>
      <c r="F137" s="1271">
        <f>'Cantidades de Obra'!G137</f>
        <v>0</v>
      </c>
      <c r="G137" s="1272">
        <f>'Cantidades de Obra'!H137</f>
        <v>0</v>
      </c>
      <c r="H137" s="1272" t="str">
        <f>'Cantidades de Obra'!I137</f>
        <v>m²</v>
      </c>
      <c r="I137" s="1273">
        <f>'Cantidades de Obra'!J137</f>
        <v>0</v>
      </c>
      <c r="J137" s="1273">
        <f>'Cantidades de Obra'!K137</f>
        <v>0</v>
      </c>
      <c r="K137" s="1273">
        <f>'Cantidades de Obra'!L137</f>
        <v>0</v>
      </c>
      <c r="L137" s="1273">
        <f>'Cantidades de Obra'!N137</f>
        <v>1</v>
      </c>
      <c r="M137" s="1273">
        <f>'Cantidades de Obra'!O137</f>
        <v>1</v>
      </c>
      <c r="N137" s="1273">
        <f>'Cantidades de Obra'!P137</f>
        <v>1</v>
      </c>
      <c r="O137" s="1273">
        <f>'Cantidades de Obra'!Q137</f>
        <v>0</v>
      </c>
      <c r="P137" s="1274">
        <f>'Cantidades de Obra'!R137</f>
        <v>0</v>
      </c>
      <c r="Q137" s="1273">
        <f>'Cantidades de Obra'!S137</f>
        <v>0</v>
      </c>
      <c r="R137" s="1273">
        <f>'Cantidades de Obra'!T137</f>
        <v>0</v>
      </c>
      <c r="S137" s="1272" t="str">
        <f>'Cantidades de Obra'!U137</f>
        <v>m²</v>
      </c>
      <c r="T137" s="1272">
        <f>'Cantidades de Obra'!G137</f>
        <v>0</v>
      </c>
      <c r="U137" s="1271" t="s">
        <v>1168</v>
      </c>
    </row>
    <row r="138" spans="1:21" s="385" customFormat="1" ht="15" customHeight="1" x14ac:dyDescent="0.25">
      <c r="A138" s="1268" t="s">
        <v>1297</v>
      </c>
      <c r="B138" s="1269" t="str">
        <f>'Cantidades de Obra'!A138</f>
        <v>MQ-130</v>
      </c>
      <c r="C138" s="1270" t="str">
        <f>'Cantidades de Obra'!D138</f>
        <v>19.01.02</v>
      </c>
      <c r="D138" s="1271" t="str">
        <f>'Cantidades de Obra'!E138</f>
        <v>Escaleras metálicas</v>
      </c>
      <c r="E138" s="1271">
        <f>'Cantidades de Obra'!F138</f>
        <v>0</v>
      </c>
      <c r="F138" s="1271">
        <f>'Cantidades de Obra'!G138</f>
        <v>0</v>
      </c>
      <c r="G138" s="1272">
        <f>'Cantidades de Obra'!H138</f>
        <v>0</v>
      </c>
      <c r="H138" s="1272" t="str">
        <f>'Cantidades de Obra'!I138</f>
        <v>kg</v>
      </c>
      <c r="I138" s="1273">
        <f>'Cantidades de Obra'!J138</f>
        <v>0</v>
      </c>
      <c r="J138" s="1273">
        <f>'Cantidades de Obra'!K138</f>
        <v>0</v>
      </c>
      <c r="K138" s="1273">
        <f>'Cantidades de Obra'!L138</f>
        <v>0</v>
      </c>
      <c r="L138" s="1273">
        <f>'Cantidades de Obra'!N138</f>
        <v>1</v>
      </c>
      <c r="M138" s="1273">
        <f>'Cantidades de Obra'!O138</f>
        <v>1</v>
      </c>
      <c r="N138" s="1273">
        <f>'Cantidades de Obra'!P138</f>
        <v>1</v>
      </c>
      <c r="O138" s="1273">
        <f>'Cantidades de Obra'!Q138</f>
        <v>0</v>
      </c>
      <c r="P138" s="1274">
        <f>'Cantidades de Obra'!R138</f>
        <v>0</v>
      </c>
      <c r="Q138" s="1273">
        <f>'Cantidades de Obra'!S138</f>
        <v>0</v>
      </c>
      <c r="R138" s="1273">
        <f>'Cantidades de Obra'!T138</f>
        <v>0</v>
      </c>
      <c r="S138" s="1272" t="str">
        <f>'Cantidades de Obra'!U138</f>
        <v>kg</v>
      </c>
      <c r="T138" s="1272">
        <f>'Cantidades de Obra'!G138</f>
        <v>0</v>
      </c>
      <c r="U138" s="1271" t="s">
        <v>1168</v>
      </c>
    </row>
    <row r="139" spans="1:21" s="385" customFormat="1" ht="15" customHeight="1" x14ac:dyDescent="0.25">
      <c r="A139" s="1268" t="s">
        <v>1298</v>
      </c>
      <c r="B139" s="1269" t="str">
        <f>'Cantidades de Obra'!A139</f>
        <v>MQ-131</v>
      </c>
      <c r="C139" s="1270" t="str">
        <f>'Cantidades de Obra'!D139</f>
        <v>19.01.03</v>
      </c>
      <c r="D139" s="1271" t="str">
        <f>'Cantidades de Obra'!E139</f>
        <v>Elementos metálicos especiales</v>
      </c>
      <c r="E139" s="1271">
        <f>'Cantidades de Obra'!F139</f>
        <v>0</v>
      </c>
      <c r="F139" s="1271">
        <f>'Cantidades de Obra'!G139</f>
        <v>0</v>
      </c>
      <c r="G139" s="1272">
        <f>'Cantidades de Obra'!H139</f>
        <v>0</v>
      </c>
      <c r="H139" s="1272" t="str">
        <f>'Cantidades de Obra'!I139</f>
        <v>kg</v>
      </c>
      <c r="I139" s="1273">
        <f>'Cantidades de Obra'!J139</f>
        <v>0</v>
      </c>
      <c r="J139" s="1273">
        <f>'Cantidades de Obra'!K139</f>
        <v>0</v>
      </c>
      <c r="K139" s="1273">
        <f>'Cantidades de Obra'!L139</f>
        <v>0</v>
      </c>
      <c r="L139" s="1273">
        <f>'Cantidades de Obra'!N139</f>
        <v>1</v>
      </c>
      <c r="M139" s="1273">
        <f>'Cantidades de Obra'!O139</f>
        <v>1</v>
      </c>
      <c r="N139" s="1273">
        <f>'Cantidades de Obra'!P139</f>
        <v>1</v>
      </c>
      <c r="O139" s="1273">
        <f>'Cantidades de Obra'!Q139</f>
        <v>0</v>
      </c>
      <c r="P139" s="1274">
        <f>'Cantidades de Obra'!R139</f>
        <v>0</v>
      </c>
      <c r="Q139" s="1273">
        <f>'Cantidades de Obra'!S139</f>
        <v>0</v>
      </c>
      <c r="R139" s="1273">
        <f>'Cantidades de Obra'!T139</f>
        <v>0</v>
      </c>
      <c r="S139" s="1272" t="str">
        <f>'Cantidades de Obra'!U139</f>
        <v>kg</v>
      </c>
      <c r="T139" s="1272">
        <f>'Cantidades de Obra'!G139</f>
        <v>0</v>
      </c>
      <c r="U139" s="1271" t="s">
        <v>1168</v>
      </c>
    </row>
    <row r="140" spans="1:21" s="385" customFormat="1" ht="15" customHeight="1" x14ac:dyDescent="0.25">
      <c r="A140" s="1268" t="s">
        <v>1299</v>
      </c>
      <c r="B140" s="1269" t="str">
        <f>'Cantidades de Obra'!A140</f>
        <v>MQ-132</v>
      </c>
      <c r="C140" s="1270" t="str">
        <f>'Cantidades de Obra'!D140</f>
        <v>19.02.01</v>
      </c>
      <c r="D140" s="1271" t="str">
        <f>'Cantidades de Obra'!E140</f>
        <v>Mobiliario fijo de obra</v>
      </c>
      <c r="E140" s="1271">
        <f>'Cantidades de Obra'!F140</f>
        <v>0</v>
      </c>
      <c r="F140" s="1271">
        <f>'Cantidades de Obra'!G140</f>
        <v>0</v>
      </c>
      <c r="G140" s="1272">
        <f>'Cantidades de Obra'!H140</f>
        <v>0</v>
      </c>
      <c r="H140" s="1272" t="str">
        <f>'Cantidades de Obra'!I140</f>
        <v>und</v>
      </c>
      <c r="I140" s="1273">
        <f>'Cantidades de Obra'!J140</f>
        <v>0</v>
      </c>
      <c r="J140" s="1273">
        <f>'Cantidades de Obra'!K140</f>
        <v>0</v>
      </c>
      <c r="K140" s="1273">
        <f>'Cantidades de Obra'!L140</f>
        <v>0</v>
      </c>
      <c r="L140" s="1273">
        <f>'Cantidades de Obra'!N140</f>
        <v>1</v>
      </c>
      <c r="M140" s="1273">
        <f>'Cantidades de Obra'!O140</f>
        <v>1</v>
      </c>
      <c r="N140" s="1273">
        <f>'Cantidades de Obra'!P140</f>
        <v>1</v>
      </c>
      <c r="O140" s="1273">
        <f>'Cantidades de Obra'!Q140</f>
        <v>0</v>
      </c>
      <c r="P140" s="1274">
        <f>'Cantidades de Obra'!R140</f>
        <v>0</v>
      </c>
      <c r="Q140" s="1273">
        <f>'Cantidades de Obra'!S140</f>
        <v>1</v>
      </c>
      <c r="R140" s="1273">
        <f>'Cantidades de Obra'!T140</f>
        <v>1</v>
      </c>
      <c r="S140" s="1272" t="str">
        <f>'Cantidades de Obra'!U140</f>
        <v>und</v>
      </c>
      <c r="T140" s="1272">
        <f>'Cantidades de Obra'!G140</f>
        <v>0</v>
      </c>
      <c r="U140" s="1271" t="s">
        <v>1168</v>
      </c>
    </row>
    <row r="141" spans="1:21" s="385" customFormat="1" ht="15" customHeight="1" x14ac:dyDescent="0.25">
      <c r="A141" s="1268" t="s">
        <v>1300</v>
      </c>
      <c r="B141" s="1269" t="str">
        <f>'Cantidades de Obra'!A141</f>
        <v>MQ-133</v>
      </c>
      <c r="C141" s="1270" t="str">
        <f>'Cantidades de Obra'!D141</f>
        <v>20.01.01</v>
      </c>
      <c r="D141" s="1271" t="str">
        <f>'Cantidades de Obra'!E141</f>
        <v>Limpieza gruesa y fina de obra</v>
      </c>
      <c r="E141" s="1271">
        <f>'Cantidades de Obra'!F141</f>
        <v>0</v>
      </c>
      <c r="F141" s="1271">
        <f>'Cantidades de Obra'!G141</f>
        <v>0</v>
      </c>
      <c r="G141" s="1272">
        <f>'Cantidades de Obra'!H141</f>
        <v>0</v>
      </c>
      <c r="H141" s="1272" t="str">
        <f>'Cantidades de Obra'!I141</f>
        <v>m²</v>
      </c>
      <c r="I141" s="1273">
        <f>'Cantidades de Obra'!J141</f>
        <v>0</v>
      </c>
      <c r="J141" s="1273">
        <f>'Cantidades de Obra'!K141</f>
        <v>0</v>
      </c>
      <c r="K141" s="1273">
        <f>'Cantidades de Obra'!L141</f>
        <v>0</v>
      </c>
      <c r="L141" s="1273">
        <f>'Cantidades de Obra'!N141</f>
        <v>1</v>
      </c>
      <c r="M141" s="1273">
        <f>'Cantidades de Obra'!O141</f>
        <v>1</v>
      </c>
      <c r="N141" s="1273">
        <f>'Cantidades de Obra'!P141</f>
        <v>1</v>
      </c>
      <c r="O141" s="1273">
        <f>'Cantidades de Obra'!Q141</f>
        <v>0</v>
      </c>
      <c r="P141" s="1274">
        <f>'Cantidades de Obra'!R141</f>
        <v>0</v>
      </c>
      <c r="Q141" s="1273">
        <f>'Cantidades de Obra'!S141</f>
        <v>0</v>
      </c>
      <c r="R141" s="1273">
        <f>'Cantidades de Obra'!T141</f>
        <v>0</v>
      </c>
      <c r="S141" s="1272" t="str">
        <f>'Cantidades de Obra'!U141</f>
        <v>m²</v>
      </c>
      <c r="T141" s="1272">
        <f>'Cantidades de Obra'!G141</f>
        <v>0</v>
      </c>
      <c r="U141" s="1271" t="s">
        <v>1168</v>
      </c>
    </row>
    <row r="142" spans="1:21" s="385" customFormat="1" ht="15" customHeight="1" x14ac:dyDescent="0.25">
      <c r="A142" s="1268" t="s">
        <v>1301</v>
      </c>
      <c r="B142" s="1269" t="str">
        <f>'Cantidades de Obra'!A142</f>
        <v>MQ-134</v>
      </c>
      <c r="C142" s="1270" t="str">
        <f>'Cantidades de Obra'!D142</f>
        <v>20.01.02</v>
      </c>
      <c r="D142" s="1271" t="str">
        <f>'Cantidades de Obra'!E142</f>
        <v>Limpieza final para entrega</v>
      </c>
      <c r="E142" s="1271">
        <f>'Cantidades de Obra'!F142</f>
        <v>0</v>
      </c>
      <c r="F142" s="1271">
        <f>'Cantidades de Obra'!G142</f>
        <v>0</v>
      </c>
      <c r="G142" s="1272">
        <f>'Cantidades de Obra'!H142</f>
        <v>0</v>
      </c>
      <c r="H142" s="1272" t="str">
        <f>'Cantidades de Obra'!I142</f>
        <v>m²</v>
      </c>
      <c r="I142" s="1273">
        <f>'Cantidades de Obra'!J142</f>
        <v>0</v>
      </c>
      <c r="J142" s="1273">
        <f>'Cantidades de Obra'!K142</f>
        <v>0</v>
      </c>
      <c r="K142" s="1273">
        <f>'Cantidades de Obra'!L142</f>
        <v>0</v>
      </c>
      <c r="L142" s="1273">
        <f>'Cantidades de Obra'!N142</f>
        <v>1</v>
      </c>
      <c r="M142" s="1273">
        <f>'Cantidades de Obra'!O142</f>
        <v>1</v>
      </c>
      <c r="N142" s="1273">
        <f>'Cantidades de Obra'!P142</f>
        <v>1</v>
      </c>
      <c r="O142" s="1273">
        <f>'Cantidades de Obra'!Q142</f>
        <v>0</v>
      </c>
      <c r="P142" s="1274">
        <f>'Cantidades de Obra'!R142</f>
        <v>0</v>
      </c>
      <c r="Q142" s="1273">
        <f>'Cantidades de Obra'!S142</f>
        <v>0</v>
      </c>
      <c r="R142" s="1273">
        <f>'Cantidades de Obra'!T142</f>
        <v>0</v>
      </c>
      <c r="S142" s="1272" t="str">
        <f>'Cantidades de Obra'!U142</f>
        <v>m²</v>
      </c>
      <c r="T142" s="1272">
        <f>'Cantidades de Obra'!G142</f>
        <v>0</v>
      </c>
      <c r="U142" s="1271" t="s">
        <v>1168</v>
      </c>
    </row>
    <row r="143" spans="1:21" s="385" customFormat="1" ht="15" customHeight="1" x14ac:dyDescent="0.25">
      <c r="A143" s="1268" t="s">
        <v>1302</v>
      </c>
      <c r="B143" s="1269" t="str">
        <f>'Cantidades de Obra'!A143</f>
        <v>MQ-135</v>
      </c>
      <c r="C143" s="1270" t="str">
        <f>'Cantidades de Obra'!D143</f>
        <v>20.02.01</v>
      </c>
      <c r="D143" s="1271" t="str">
        <f>'Cantidades de Obra'!E143</f>
        <v>Pruebas, puesta en marcha y ajustes</v>
      </c>
      <c r="E143" s="1271">
        <f>'Cantidades de Obra'!F143</f>
        <v>0</v>
      </c>
      <c r="F143" s="1271">
        <f>'Cantidades de Obra'!G143</f>
        <v>0</v>
      </c>
      <c r="G143" s="1272">
        <f>'Cantidades de Obra'!H143</f>
        <v>0</v>
      </c>
      <c r="H143" s="1272" t="str">
        <f>'Cantidades de Obra'!I143</f>
        <v>gl</v>
      </c>
      <c r="I143" s="1273">
        <f>'Cantidades de Obra'!J143</f>
        <v>0</v>
      </c>
      <c r="J143" s="1273">
        <f>'Cantidades de Obra'!K143</f>
        <v>0</v>
      </c>
      <c r="K143" s="1273">
        <f>'Cantidades de Obra'!L143</f>
        <v>0</v>
      </c>
      <c r="L143" s="1273">
        <f>'Cantidades de Obra'!N143</f>
        <v>1</v>
      </c>
      <c r="M143" s="1273">
        <f>'Cantidades de Obra'!O143</f>
        <v>1</v>
      </c>
      <c r="N143" s="1273">
        <f>'Cantidades de Obra'!P143</f>
        <v>1</v>
      </c>
      <c r="O143" s="1273">
        <f>'Cantidades de Obra'!Q143</f>
        <v>0</v>
      </c>
      <c r="P143" s="1274">
        <f>'Cantidades de Obra'!R143</f>
        <v>0</v>
      </c>
      <c r="Q143" s="1273">
        <f>'Cantidades de Obra'!S143</f>
        <v>0</v>
      </c>
      <c r="R143" s="1273">
        <f>'Cantidades de Obra'!T143</f>
        <v>0</v>
      </c>
      <c r="S143" s="1272" t="str">
        <f>'Cantidades de Obra'!U143</f>
        <v>gl</v>
      </c>
      <c r="T143" s="1272">
        <f>'Cantidades de Obra'!G143</f>
        <v>0</v>
      </c>
      <c r="U143" s="1271" t="s">
        <v>1168</v>
      </c>
    </row>
    <row r="144" spans="1:21" s="385" customFormat="1" ht="15" customHeight="1" x14ac:dyDescent="0.25">
      <c r="A144" s="1268" t="s">
        <v>1303</v>
      </c>
      <c r="B144" s="1269" t="str">
        <f>'Cantidades de Obra'!A144</f>
        <v>MQ-136</v>
      </c>
      <c r="C144" s="1270" t="str">
        <f>'Cantidades de Obra'!D144</f>
        <v>20.02.01</v>
      </c>
      <c r="D144" s="1271" t="str">
        <f>'Cantidades de Obra'!E144</f>
        <v>Actualización de planos récord / as-built</v>
      </c>
      <c r="E144" s="1271">
        <f>'Cantidades de Obra'!F144</f>
        <v>0</v>
      </c>
      <c r="F144" s="1271">
        <f>'Cantidades de Obra'!G144</f>
        <v>0</v>
      </c>
      <c r="G144" s="1272">
        <f>'Cantidades de Obra'!H144</f>
        <v>0</v>
      </c>
      <c r="H144" s="1272" t="str">
        <f>'Cantidades de Obra'!I144</f>
        <v>gl</v>
      </c>
      <c r="I144" s="1273">
        <f>'Cantidades de Obra'!J144</f>
        <v>0</v>
      </c>
      <c r="J144" s="1273">
        <f>'Cantidades de Obra'!K144</f>
        <v>0</v>
      </c>
      <c r="K144" s="1273">
        <f>'Cantidades de Obra'!L144</f>
        <v>0</v>
      </c>
      <c r="L144" s="1273">
        <f>'Cantidades de Obra'!N144</f>
        <v>1</v>
      </c>
      <c r="M144" s="1273">
        <f>'Cantidades de Obra'!O144</f>
        <v>1</v>
      </c>
      <c r="N144" s="1273">
        <f>'Cantidades de Obra'!P144</f>
        <v>1</v>
      </c>
      <c r="O144" s="1273">
        <f>'Cantidades de Obra'!Q144</f>
        <v>0</v>
      </c>
      <c r="P144" s="1274">
        <f>'Cantidades de Obra'!R144</f>
        <v>0</v>
      </c>
      <c r="Q144" s="1273">
        <f>'Cantidades de Obra'!S144</f>
        <v>0</v>
      </c>
      <c r="R144" s="1273">
        <f>'Cantidades de Obra'!T144</f>
        <v>0</v>
      </c>
      <c r="S144" s="1272" t="str">
        <f>'Cantidades de Obra'!U144</f>
        <v>gl</v>
      </c>
      <c r="T144" s="1272">
        <f>'Cantidades de Obra'!G144</f>
        <v>0</v>
      </c>
      <c r="U144" s="1271" t="s">
        <v>1168</v>
      </c>
    </row>
    <row r="145" spans="1:21" s="385" customFormat="1" ht="15" customHeight="1" x14ac:dyDescent="0.25">
      <c r="A145" s="1268" t="s">
        <v>1304</v>
      </c>
      <c r="B145" s="1269" t="str">
        <f>'Cantidades de Obra'!A145</f>
        <v>MQ-137</v>
      </c>
      <c r="C145" s="1270" t="str">
        <f>'Cantidades de Obra'!D145</f>
        <v>20.02.02</v>
      </c>
      <c r="D145" s="1271" t="str">
        <f>'Cantidades de Obra'!E145</f>
        <v>Entrega, manuales y acta de recibo</v>
      </c>
      <c r="E145" s="1271">
        <f>'Cantidades de Obra'!F145</f>
        <v>0</v>
      </c>
      <c r="F145" s="1271">
        <f>'Cantidades de Obra'!G145</f>
        <v>0</v>
      </c>
      <c r="G145" s="1272">
        <f>'Cantidades de Obra'!H145</f>
        <v>0</v>
      </c>
      <c r="H145" s="1272" t="str">
        <f>'Cantidades de Obra'!I145</f>
        <v>gl</v>
      </c>
      <c r="I145" s="1273">
        <f>'Cantidades de Obra'!J145</f>
        <v>0</v>
      </c>
      <c r="J145" s="1273">
        <f>'Cantidades de Obra'!K145</f>
        <v>0</v>
      </c>
      <c r="K145" s="1273">
        <f>'Cantidades de Obra'!L145</f>
        <v>0</v>
      </c>
      <c r="L145" s="1273">
        <f>'Cantidades de Obra'!N145</f>
        <v>1</v>
      </c>
      <c r="M145" s="1273">
        <f>'Cantidades de Obra'!O145</f>
        <v>1</v>
      </c>
      <c r="N145" s="1273">
        <f>'Cantidades de Obra'!P145</f>
        <v>1</v>
      </c>
      <c r="O145" s="1273">
        <f>'Cantidades de Obra'!Q145</f>
        <v>0</v>
      </c>
      <c r="P145" s="1274">
        <f>'Cantidades de Obra'!R145</f>
        <v>0</v>
      </c>
      <c r="Q145" s="1273">
        <f>'Cantidades de Obra'!S145</f>
        <v>0</v>
      </c>
      <c r="R145" s="1273">
        <f>'Cantidades de Obra'!T145</f>
        <v>0</v>
      </c>
      <c r="S145" s="1272" t="str">
        <f>'Cantidades de Obra'!U145</f>
        <v>gl</v>
      </c>
      <c r="T145" s="1272">
        <f>'Cantidades de Obra'!G145</f>
        <v>0</v>
      </c>
      <c r="U145" s="1271" t="s">
        <v>1168</v>
      </c>
    </row>
  </sheetData>
  <mergeCells count="11">
    <mergeCell ref="D6:G7"/>
    <mergeCell ref="I6:J6"/>
    <mergeCell ref="I7:J7"/>
    <mergeCell ref="K1:U7"/>
    <mergeCell ref="D1:J1"/>
    <mergeCell ref="D3:G3"/>
    <mergeCell ref="H3:J3"/>
    <mergeCell ref="D4:G4"/>
    <mergeCell ref="I4:J4"/>
    <mergeCell ref="D5:G5"/>
    <mergeCell ref="I5:J5"/>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565C0"/>
  </sheetPr>
  <dimension ref="A1:I176"/>
  <sheetViews>
    <sheetView topLeftCell="A25" zoomScale="89" zoomScaleNormal="89" workbookViewId="0">
      <selection activeCell="A41" sqref="A41:F41"/>
    </sheetView>
  </sheetViews>
  <sheetFormatPr baseColWidth="10" defaultColWidth="8.88671875" defaultRowHeight="14.4" x14ac:dyDescent="0.3"/>
  <cols>
    <col min="1" max="1" width="15.77734375" style="217" customWidth="1"/>
    <col min="2" max="2" width="26" style="217" customWidth="1"/>
    <col min="3" max="3" width="25.77734375" style="217" customWidth="1"/>
    <col min="4" max="4" width="40" style="217" customWidth="1"/>
    <col min="5" max="5" width="15.77734375" style="246" customWidth="1"/>
    <col min="6" max="6" width="15.77734375" style="217" customWidth="1"/>
    <col min="7" max="8" width="15.77734375" customWidth="1"/>
  </cols>
  <sheetData>
    <row r="1" spans="1:9" s="3" customFormat="1" ht="40.049999999999997" customHeight="1" x14ac:dyDescent="0.3">
      <c r="A1" s="535"/>
      <c r="B1" s="535"/>
      <c r="C1" s="470" t="s">
        <v>1305</v>
      </c>
      <c r="D1" s="470"/>
      <c r="E1" s="470"/>
      <c r="F1" s="470"/>
      <c r="G1" s="470"/>
      <c r="H1" s="470"/>
    </row>
    <row r="2" spans="1:9" s="3" customFormat="1" ht="4.95" customHeight="1" x14ac:dyDescent="0.3">
      <c r="A2" s="535"/>
      <c r="B2" s="535"/>
      <c r="C2" s="395"/>
      <c r="D2" s="395"/>
      <c r="E2" s="394"/>
      <c r="F2" s="394"/>
      <c r="G2" s="394"/>
      <c r="H2" s="394"/>
    </row>
    <row r="3" spans="1:9" ht="15" customHeight="1" x14ac:dyDescent="0.3">
      <c r="A3" s="535"/>
      <c r="B3" s="535"/>
      <c r="C3" s="459"/>
      <c r="D3" s="459"/>
      <c r="E3" s="459"/>
      <c r="F3" s="539" t="s">
        <v>1</v>
      </c>
      <c r="G3" s="539"/>
      <c r="H3" s="539"/>
    </row>
    <row r="4" spans="1:9" ht="15" customHeight="1" x14ac:dyDescent="0.3">
      <c r="A4" s="535"/>
      <c r="B4" s="535"/>
      <c r="C4" s="459" t="s">
        <v>6</v>
      </c>
      <c r="D4" s="459"/>
      <c r="E4" s="459"/>
      <c r="F4" s="382" t="s">
        <v>2</v>
      </c>
      <c r="G4" s="538" t="s">
        <v>1524</v>
      </c>
      <c r="H4" s="538"/>
    </row>
    <row r="5" spans="1:9" ht="15" customHeight="1" x14ac:dyDescent="0.3">
      <c r="A5" s="535"/>
      <c r="B5" s="535"/>
      <c r="C5" s="537" t="s">
        <v>46</v>
      </c>
      <c r="D5" s="537"/>
      <c r="E5" s="537"/>
      <c r="F5" s="380" t="s">
        <v>9</v>
      </c>
      <c r="G5" s="538">
        <v>1</v>
      </c>
      <c r="H5" s="538"/>
    </row>
    <row r="6" spans="1:9" ht="15" customHeight="1" x14ac:dyDescent="0.3">
      <c r="A6" s="535"/>
      <c r="B6" s="535"/>
      <c r="C6" s="537"/>
      <c r="D6" s="537"/>
      <c r="E6" s="537"/>
      <c r="F6" s="380" t="s">
        <v>10</v>
      </c>
      <c r="G6" s="538" t="s">
        <v>11</v>
      </c>
      <c r="H6" s="538"/>
    </row>
    <row r="7" spans="1:9" ht="15" customHeight="1" x14ac:dyDescent="0.3">
      <c r="A7" s="536"/>
      <c r="B7" s="536"/>
      <c r="C7" s="537"/>
      <c r="D7" s="537"/>
      <c r="E7" s="537"/>
      <c r="F7" s="381" t="s">
        <v>12</v>
      </c>
      <c r="G7" s="538" t="s">
        <v>13</v>
      </c>
      <c r="H7" s="538"/>
    </row>
    <row r="8" spans="1:9" s="361" customFormat="1" ht="15" customHeight="1" x14ac:dyDescent="0.3">
      <c r="A8" s="543" t="s">
        <v>1306</v>
      </c>
      <c r="B8" s="543"/>
      <c r="C8" s="543"/>
      <c r="D8" s="543"/>
      <c r="E8" s="543"/>
      <c r="F8" s="543"/>
      <c r="G8" s="543"/>
      <c r="H8" s="543"/>
      <c r="I8" s="540"/>
    </row>
    <row r="9" spans="1:9" s="384" customFormat="1" ht="15" customHeight="1" x14ac:dyDescent="0.25">
      <c r="A9" s="386"/>
      <c r="B9" s="386"/>
      <c r="C9" s="386"/>
      <c r="D9" s="386"/>
      <c r="E9" s="387"/>
      <c r="F9" s="386"/>
      <c r="I9" s="540"/>
    </row>
    <row r="10" spans="1:9" s="361" customFormat="1" ht="15" customHeight="1" x14ac:dyDescent="0.3">
      <c r="A10" s="391" t="s">
        <v>1307</v>
      </c>
      <c r="B10" s="391" t="s">
        <v>1308</v>
      </c>
      <c r="C10" s="391" t="s">
        <v>1309</v>
      </c>
      <c r="D10" s="391" t="s">
        <v>1310</v>
      </c>
      <c r="E10" s="391" t="s">
        <v>467</v>
      </c>
      <c r="F10" s="544" t="s">
        <v>1311</v>
      </c>
      <c r="G10" s="544"/>
      <c r="H10" s="544"/>
    </row>
    <row r="11" spans="1:9" s="388" customFormat="1" ht="15" customHeight="1" x14ac:dyDescent="0.3">
      <c r="A11" s="542" t="s">
        <v>1312</v>
      </c>
      <c r="B11" s="542"/>
      <c r="C11" s="542"/>
      <c r="D11" s="542"/>
      <c r="E11" s="542"/>
      <c r="F11" s="542"/>
      <c r="G11" s="542"/>
      <c r="H11" s="542"/>
    </row>
    <row r="12" spans="1:9" s="388" customFormat="1" ht="15" customHeight="1" x14ac:dyDescent="0.3">
      <c r="A12" s="389" t="s">
        <v>702</v>
      </c>
      <c r="B12" s="389" t="s">
        <v>701</v>
      </c>
      <c r="C12" s="389" t="s">
        <v>1313</v>
      </c>
      <c r="D12" s="389" t="s">
        <v>703</v>
      </c>
      <c r="E12" s="390" t="s">
        <v>704</v>
      </c>
      <c r="F12" s="389" t="s">
        <v>1314</v>
      </c>
    </row>
    <row r="13" spans="1:9" s="388" customFormat="1" ht="15" customHeight="1" x14ac:dyDescent="0.3">
      <c r="A13" s="389" t="s">
        <v>707</v>
      </c>
      <c r="B13" s="389" t="s">
        <v>701</v>
      </c>
      <c r="C13" s="389" t="s">
        <v>1315</v>
      </c>
      <c r="D13" s="389" t="s">
        <v>708</v>
      </c>
      <c r="E13" s="390" t="s">
        <v>704</v>
      </c>
      <c r="F13" s="389" t="s">
        <v>1314</v>
      </c>
    </row>
    <row r="14" spans="1:9" s="388" customFormat="1" ht="15" customHeight="1" x14ac:dyDescent="0.3">
      <c r="A14" s="389" t="s">
        <v>710</v>
      </c>
      <c r="B14" s="389" t="s">
        <v>701</v>
      </c>
      <c r="C14" s="389" t="s">
        <v>1316</v>
      </c>
      <c r="D14" s="389" t="s">
        <v>711</v>
      </c>
      <c r="E14" s="390" t="s">
        <v>53</v>
      </c>
      <c r="F14" s="389" t="s">
        <v>1317</v>
      </c>
    </row>
    <row r="15" spans="1:9" s="388" customFormat="1" ht="15" customHeight="1" x14ac:dyDescent="0.3">
      <c r="A15" s="389" t="s">
        <v>713</v>
      </c>
      <c r="B15" s="389" t="s">
        <v>701</v>
      </c>
      <c r="C15" s="389" t="s">
        <v>1318</v>
      </c>
      <c r="D15" s="389" t="s">
        <v>714</v>
      </c>
      <c r="E15" s="390" t="s">
        <v>53</v>
      </c>
      <c r="F15" s="389" t="s">
        <v>1317</v>
      </c>
    </row>
    <row r="16" spans="1:9" s="388" customFormat="1" ht="15" customHeight="1" x14ac:dyDescent="0.3">
      <c r="A16" s="389" t="s">
        <v>716</v>
      </c>
      <c r="B16" s="389" t="s">
        <v>701</v>
      </c>
      <c r="C16" s="389" t="s">
        <v>1319</v>
      </c>
      <c r="D16" s="389" t="s">
        <v>717</v>
      </c>
      <c r="E16" s="390" t="s">
        <v>60</v>
      </c>
      <c r="F16" s="389" t="s">
        <v>1320</v>
      </c>
    </row>
    <row r="17" spans="1:8" s="388" customFormat="1" ht="15" customHeight="1" x14ac:dyDescent="0.3">
      <c r="A17" s="389" t="s">
        <v>719</v>
      </c>
      <c r="B17" s="389" t="s">
        <v>701</v>
      </c>
      <c r="C17" s="389" t="s">
        <v>1321</v>
      </c>
      <c r="D17" s="389" t="s">
        <v>720</v>
      </c>
      <c r="E17" s="390" t="s">
        <v>721</v>
      </c>
      <c r="F17" s="389" t="s">
        <v>1322</v>
      </c>
    </row>
    <row r="18" spans="1:8" s="388" customFormat="1" ht="15" customHeight="1" x14ac:dyDescent="0.3">
      <c r="A18" s="389" t="s">
        <v>723</v>
      </c>
      <c r="B18" s="389" t="s">
        <v>701</v>
      </c>
      <c r="C18" s="389" t="s">
        <v>1323</v>
      </c>
      <c r="D18" s="389" t="s">
        <v>724</v>
      </c>
      <c r="E18" s="390" t="s">
        <v>53</v>
      </c>
      <c r="F18" s="389" t="s">
        <v>1317</v>
      </c>
    </row>
    <row r="19" spans="1:8" s="388" customFormat="1" ht="15" customHeight="1" x14ac:dyDescent="0.3">
      <c r="A19" s="389" t="s">
        <v>726</v>
      </c>
      <c r="B19" s="389" t="s">
        <v>701</v>
      </c>
      <c r="C19" s="389" t="s">
        <v>1324</v>
      </c>
      <c r="D19" s="389" t="s">
        <v>727</v>
      </c>
      <c r="E19" s="390" t="s">
        <v>53</v>
      </c>
      <c r="F19" s="389" t="s">
        <v>1317</v>
      </c>
    </row>
    <row r="20" spans="1:8" s="388" customFormat="1" ht="15" customHeight="1" x14ac:dyDescent="0.3">
      <c r="A20" s="389" t="s">
        <v>729</v>
      </c>
      <c r="B20" s="389" t="s">
        <v>701</v>
      </c>
      <c r="C20" s="389" t="s">
        <v>1325</v>
      </c>
      <c r="D20" s="389" t="s">
        <v>730</v>
      </c>
      <c r="E20" s="390" t="s">
        <v>731</v>
      </c>
      <c r="F20" s="389" t="s">
        <v>1326</v>
      </c>
    </row>
    <row r="21" spans="1:8" s="388" customFormat="1" ht="15" customHeight="1" x14ac:dyDescent="0.3">
      <c r="A21" s="542" t="s">
        <v>1327</v>
      </c>
      <c r="B21" s="542"/>
      <c r="C21" s="542"/>
      <c r="D21" s="542"/>
      <c r="E21" s="542"/>
      <c r="F21" s="542"/>
      <c r="G21" s="542"/>
      <c r="H21" s="542"/>
    </row>
    <row r="22" spans="1:8" s="388" customFormat="1" ht="15" customHeight="1" x14ac:dyDescent="0.3">
      <c r="A22" s="389" t="s">
        <v>734</v>
      </c>
      <c r="B22" s="389" t="s">
        <v>733</v>
      </c>
      <c r="C22" s="389" t="s">
        <v>1328</v>
      </c>
      <c r="D22" s="389" t="s">
        <v>735</v>
      </c>
      <c r="E22" s="390" t="s">
        <v>731</v>
      </c>
      <c r="F22" s="389" t="s">
        <v>1326</v>
      </c>
    </row>
    <row r="23" spans="1:8" s="388" customFormat="1" ht="15" customHeight="1" x14ac:dyDescent="0.3">
      <c r="A23" s="389" t="s">
        <v>737</v>
      </c>
      <c r="B23" s="389" t="s">
        <v>733</v>
      </c>
      <c r="C23" s="389" t="s">
        <v>738</v>
      </c>
      <c r="D23" s="389" t="s">
        <v>738</v>
      </c>
      <c r="E23" s="390" t="s">
        <v>731</v>
      </c>
      <c r="F23" s="389" t="s">
        <v>1326</v>
      </c>
    </row>
    <row r="24" spans="1:8" s="388" customFormat="1" ht="15" customHeight="1" x14ac:dyDescent="0.3">
      <c r="A24" s="389" t="s">
        <v>740</v>
      </c>
      <c r="B24" s="389" t="s">
        <v>733</v>
      </c>
      <c r="C24" s="389" t="s">
        <v>741</v>
      </c>
      <c r="D24" s="389" t="s">
        <v>741</v>
      </c>
      <c r="E24" s="390" t="s">
        <v>731</v>
      </c>
      <c r="F24" s="389" t="s">
        <v>1326</v>
      </c>
    </row>
    <row r="25" spans="1:8" s="388" customFormat="1" ht="15" customHeight="1" x14ac:dyDescent="0.3">
      <c r="A25" s="389" t="s">
        <v>743</v>
      </c>
      <c r="B25" s="389" t="s">
        <v>733</v>
      </c>
      <c r="C25" s="389" t="s">
        <v>1329</v>
      </c>
      <c r="D25" s="389" t="s">
        <v>744</v>
      </c>
      <c r="E25" s="390" t="s">
        <v>53</v>
      </c>
      <c r="F25" s="389" t="s">
        <v>1317</v>
      </c>
    </row>
    <row r="26" spans="1:8" s="388" customFormat="1" ht="15" customHeight="1" x14ac:dyDescent="0.3">
      <c r="A26" s="389" t="s">
        <v>747</v>
      </c>
      <c r="B26" s="389" t="s">
        <v>746</v>
      </c>
      <c r="C26" s="389" t="s">
        <v>1330</v>
      </c>
      <c r="D26" s="389" t="s">
        <v>748</v>
      </c>
      <c r="E26" s="390" t="s">
        <v>731</v>
      </c>
      <c r="F26" s="389" t="s">
        <v>1326</v>
      </c>
    </row>
    <row r="27" spans="1:8" s="388" customFormat="1" ht="15" customHeight="1" x14ac:dyDescent="0.3">
      <c r="A27" s="389" t="s">
        <v>750</v>
      </c>
      <c r="B27" s="389" t="s">
        <v>746</v>
      </c>
      <c r="C27" s="389" t="s">
        <v>1331</v>
      </c>
      <c r="D27" s="389" t="s">
        <v>751</v>
      </c>
      <c r="E27" s="390" t="s">
        <v>731</v>
      </c>
      <c r="F27" s="389" t="s">
        <v>1326</v>
      </c>
    </row>
    <row r="28" spans="1:8" s="388" customFormat="1" ht="15" customHeight="1" x14ac:dyDescent="0.3">
      <c r="A28" s="389" t="s">
        <v>753</v>
      </c>
      <c r="B28" s="389" t="s">
        <v>746</v>
      </c>
      <c r="C28" s="389" t="s">
        <v>1332</v>
      </c>
      <c r="D28" s="389" t="s">
        <v>754</v>
      </c>
      <c r="E28" s="390" t="s">
        <v>731</v>
      </c>
      <c r="F28" s="389" t="s">
        <v>1326</v>
      </c>
    </row>
    <row r="29" spans="1:8" s="388" customFormat="1" ht="15" customHeight="1" x14ac:dyDescent="0.3">
      <c r="A29" s="389" t="s">
        <v>756</v>
      </c>
      <c r="B29" s="389" t="s">
        <v>746</v>
      </c>
      <c r="C29" s="389" t="s">
        <v>1333</v>
      </c>
      <c r="D29" s="389" t="s">
        <v>757</v>
      </c>
      <c r="E29" s="390" t="s">
        <v>731</v>
      </c>
      <c r="F29" s="389" t="s">
        <v>1326</v>
      </c>
    </row>
    <row r="30" spans="1:8" s="388" customFormat="1" ht="15" customHeight="1" x14ac:dyDescent="0.3">
      <c r="A30" s="389" t="s">
        <v>760</v>
      </c>
      <c r="B30" s="389" t="s">
        <v>759</v>
      </c>
      <c r="C30" s="389" t="s">
        <v>1334</v>
      </c>
      <c r="D30" s="389" t="s">
        <v>761</v>
      </c>
      <c r="E30" s="390" t="s">
        <v>731</v>
      </c>
      <c r="F30" s="389" t="s">
        <v>1326</v>
      </c>
    </row>
    <row r="31" spans="1:8" s="388" customFormat="1" ht="15" customHeight="1" x14ac:dyDescent="0.3">
      <c r="A31" s="389" t="s">
        <v>763</v>
      </c>
      <c r="B31" s="389" t="s">
        <v>759</v>
      </c>
      <c r="C31" s="389" t="s">
        <v>1335</v>
      </c>
      <c r="D31" s="389" t="s">
        <v>764</v>
      </c>
      <c r="E31" s="390" t="s">
        <v>731</v>
      </c>
      <c r="F31" s="389" t="s">
        <v>1326</v>
      </c>
    </row>
    <row r="32" spans="1:8" s="388" customFormat="1" ht="15" customHeight="1" x14ac:dyDescent="0.3">
      <c r="A32" s="389" t="s">
        <v>766</v>
      </c>
      <c r="B32" s="389" t="s">
        <v>759</v>
      </c>
      <c r="C32" s="389" t="s">
        <v>1336</v>
      </c>
      <c r="D32" s="389" t="s">
        <v>767</v>
      </c>
      <c r="E32" s="390" t="s">
        <v>731</v>
      </c>
      <c r="F32" s="389" t="s">
        <v>1326</v>
      </c>
    </row>
    <row r="33" spans="1:8" s="388" customFormat="1" ht="15" customHeight="1" x14ac:dyDescent="0.3">
      <c r="A33" s="541" t="s">
        <v>1337</v>
      </c>
      <c r="B33" s="541"/>
      <c r="C33" s="541"/>
      <c r="D33" s="541"/>
      <c r="E33" s="541"/>
      <c r="F33" s="541"/>
      <c r="G33" s="541"/>
      <c r="H33" s="541"/>
    </row>
    <row r="34" spans="1:8" s="388" customFormat="1" ht="15" customHeight="1" x14ac:dyDescent="0.3">
      <c r="A34" s="389" t="s">
        <v>770</v>
      </c>
      <c r="B34" s="389" t="s">
        <v>769</v>
      </c>
      <c r="C34" s="389" t="s">
        <v>1338</v>
      </c>
      <c r="D34" s="389" t="s">
        <v>771</v>
      </c>
      <c r="E34" s="390" t="s">
        <v>731</v>
      </c>
      <c r="F34" s="389" t="s">
        <v>1326</v>
      </c>
    </row>
    <row r="35" spans="1:8" s="388" customFormat="1" ht="15" customHeight="1" x14ac:dyDescent="0.3">
      <c r="A35" s="389" t="s">
        <v>773</v>
      </c>
      <c r="B35" s="389" t="s">
        <v>769</v>
      </c>
      <c r="C35" s="389" t="s">
        <v>1339</v>
      </c>
      <c r="D35" s="389" t="s">
        <v>774</v>
      </c>
      <c r="E35" s="390" t="s">
        <v>731</v>
      </c>
      <c r="F35" s="389" t="s">
        <v>1326</v>
      </c>
    </row>
    <row r="36" spans="1:8" s="388" customFormat="1" ht="15" customHeight="1" x14ac:dyDescent="0.3">
      <c r="A36" s="389" t="s">
        <v>776</v>
      </c>
      <c r="B36" s="389" t="s">
        <v>769</v>
      </c>
      <c r="C36" s="389" t="s">
        <v>1340</v>
      </c>
      <c r="D36" s="389" t="s">
        <v>777</v>
      </c>
      <c r="E36" s="390" t="s">
        <v>731</v>
      </c>
      <c r="F36" s="389" t="s">
        <v>1326</v>
      </c>
    </row>
    <row r="37" spans="1:8" s="388" customFormat="1" ht="15" customHeight="1" x14ac:dyDescent="0.3">
      <c r="A37" s="389" t="s">
        <v>779</v>
      </c>
      <c r="B37" s="389" t="s">
        <v>769</v>
      </c>
      <c r="C37" s="389" t="s">
        <v>1341</v>
      </c>
      <c r="D37" s="389" t="s">
        <v>780</v>
      </c>
      <c r="E37" s="390" t="s">
        <v>731</v>
      </c>
      <c r="F37" s="389" t="s">
        <v>1326</v>
      </c>
    </row>
    <row r="38" spans="1:8" s="388" customFormat="1" ht="15" customHeight="1" x14ac:dyDescent="0.3">
      <c r="A38" s="389" t="s">
        <v>782</v>
      </c>
      <c r="B38" s="389" t="s">
        <v>769</v>
      </c>
      <c r="C38" s="389" t="s">
        <v>1342</v>
      </c>
      <c r="D38" s="389" t="s">
        <v>783</v>
      </c>
      <c r="E38" s="390" t="s">
        <v>731</v>
      </c>
      <c r="F38" s="389" t="s">
        <v>1326</v>
      </c>
    </row>
    <row r="39" spans="1:8" s="388" customFormat="1" ht="15" customHeight="1" x14ac:dyDescent="0.3">
      <c r="A39" s="389" t="s">
        <v>786</v>
      </c>
      <c r="B39" s="389" t="s">
        <v>785</v>
      </c>
      <c r="C39" s="389" t="s">
        <v>1343</v>
      </c>
      <c r="D39" s="389" t="s">
        <v>787</v>
      </c>
      <c r="E39" s="390" t="s">
        <v>788</v>
      </c>
      <c r="F39" s="389" t="s">
        <v>1344</v>
      </c>
    </row>
    <row r="40" spans="1:8" s="388" customFormat="1" ht="15" customHeight="1" x14ac:dyDescent="0.3">
      <c r="A40" s="389" t="s">
        <v>791</v>
      </c>
      <c r="B40" s="389" t="s">
        <v>790</v>
      </c>
      <c r="C40" s="389" t="s">
        <v>1345</v>
      </c>
      <c r="D40" s="389" t="s">
        <v>792</v>
      </c>
      <c r="E40" s="390" t="s">
        <v>53</v>
      </c>
      <c r="F40" s="389" t="s">
        <v>1317</v>
      </c>
    </row>
    <row r="41" spans="1:8" s="388" customFormat="1" ht="15" customHeight="1" x14ac:dyDescent="0.3">
      <c r="A41" s="545" t="s">
        <v>1346</v>
      </c>
      <c r="B41" s="546"/>
      <c r="C41" s="546"/>
      <c r="D41" s="546"/>
      <c r="E41" s="546"/>
      <c r="F41" s="546"/>
      <c r="G41" s="393"/>
      <c r="H41" s="393"/>
    </row>
    <row r="42" spans="1:8" s="388" customFormat="1" ht="15" customHeight="1" x14ac:dyDescent="0.3">
      <c r="A42" s="389" t="s">
        <v>794</v>
      </c>
      <c r="B42" s="389" t="s">
        <v>769</v>
      </c>
      <c r="C42" s="389" t="s">
        <v>1347</v>
      </c>
      <c r="D42" s="389" t="s">
        <v>795</v>
      </c>
      <c r="E42" s="390" t="s">
        <v>731</v>
      </c>
      <c r="F42" s="389" t="s">
        <v>1326</v>
      </c>
    </row>
    <row r="43" spans="1:8" s="388" customFormat="1" ht="15" customHeight="1" x14ac:dyDescent="0.3">
      <c r="A43" s="389" t="s">
        <v>797</v>
      </c>
      <c r="B43" s="389" t="s">
        <v>769</v>
      </c>
      <c r="C43" s="389" t="s">
        <v>1348</v>
      </c>
      <c r="D43" s="389" t="s">
        <v>798</v>
      </c>
      <c r="E43" s="390" t="s">
        <v>731</v>
      </c>
      <c r="F43" s="389" t="s">
        <v>1326</v>
      </c>
    </row>
    <row r="44" spans="1:8" s="388" customFormat="1" ht="15" customHeight="1" x14ac:dyDescent="0.3">
      <c r="A44" s="389" t="s">
        <v>800</v>
      </c>
      <c r="B44" s="389" t="s">
        <v>769</v>
      </c>
      <c r="C44" s="389" t="s">
        <v>1349</v>
      </c>
      <c r="D44" s="389" t="s">
        <v>801</v>
      </c>
      <c r="E44" s="390" t="s">
        <v>731</v>
      </c>
      <c r="F44" s="389" t="s">
        <v>1326</v>
      </c>
    </row>
    <row r="45" spans="1:8" s="388" customFormat="1" ht="15" customHeight="1" x14ac:dyDescent="0.3">
      <c r="A45" s="389" t="s">
        <v>803</v>
      </c>
      <c r="B45" s="389" t="s">
        <v>769</v>
      </c>
      <c r="C45" s="389" t="s">
        <v>1350</v>
      </c>
      <c r="D45" s="389" t="s">
        <v>804</v>
      </c>
      <c r="E45" s="390" t="s">
        <v>731</v>
      </c>
      <c r="F45" s="389" t="s">
        <v>1326</v>
      </c>
    </row>
    <row r="46" spans="1:8" s="388" customFormat="1" ht="15" customHeight="1" x14ac:dyDescent="0.3">
      <c r="A46" s="389" t="s">
        <v>806</v>
      </c>
      <c r="B46" s="389" t="s">
        <v>769</v>
      </c>
      <c r="C46" s="389" t="s">
        <v>1351</v>
      </c>
      <c r="D46" s="389" t="s">
        <v>807</v>
      </c>
      <c r="E46" s="390" t="s">
        <v>731</v>
      </c>
      <c r="F46" s="389" t="s">
        <v>1326</v>
      </c>
    </row>
    <row r="47" spans="1:8" s="388" customFormat="1" ht="15" customHeight="1" x14ac:dyDescent="0.3">
      <c r="A47" s="389" t="s">
        <v>809</v>
      </c>
      <c r="B47" s="389" t="s">
        <v>785</v>
      </c>
      <c r="C47" s="389" t="s">
        <v>1352</v>
      </c>
      <c r="D47" s="389" t="s">
        <v>810</v>
      </c>
      <c r="E47" s="390" t="s">
        <v>788</v>
      </c>
      <c r="F47" s="389" t="s">
        <v>1344</v>
      </c>
    </row>
    <row r="48" spans="1:8" s="388" customFormat="1" ht="15" customHeight="1" x14ac:dyDescent="0.3">
      <c r="A48" s="389" t="s">
        <v>812</v>
      </c>
      <c r="B48" s="389" t="s">
        <v>785</v>
      </c>
      <c r="C48" s="389" t="s">
        <v>1353</v>
      </c>
      <c r="D48" s="389" t="s">
        <v>813</v>
      </c>
      <c r="E48" s="390" t="s">
        <v>788</v>
      </c>
      <c r="F48" s="389" t="s">
        <v>1344</v>
      </c>
    </row>
    <row r="49" spans="1:8" s="388" customFormat="1" ht="15" customHeight="1" x14ac:dyDescent="0.3">
      <c r="A49" s="389" t="s">
        <v>815</v>
      </c>
      <c r="B49" s="389" t="s">
        <v>785</v>
      </c>
      <c r="C49" s="389" t="s">
        <v>1354</v>
      </c>
      <c r="D49" s="389" t="s">
        <v>816</v>
      </c>
      <c r="E49" s="390" t="s">
        <v>788</v>
      </c>
      <c r="F49" s="389" t="s">
        <v>1344</v>
      </c>
    </row>
    <row r="50" spans="1:8" s="388" customFormat="1" ht="15" customHeight="1" x14ac:dyDescent="0.3">
      <c r="A50" s="389" t="s">
        <v>818</v>
      </c>
      <c r="B50" s="389" t="s">
        <v>790</v>
      </c>
      <c r="C50" s="389" t="s">
        <v>1355</v>
      </c>
      <c r="D50" s="389" t="s">
        <v>819</v>
      </c>
      <c r="E50" s="390" t="s">
        <v>53</v>
      </c>
      <c r="F50" s="389" t="s">
        <v>1317</v>
      </c>
    </row>
    <row r="51" spans="1:8" s="388" customFormat="1" ht="15" customHeight="1" x14ac:dyDescent="0.3">
      <c r="A51" s="389" t="s">
        <v>821</v>
      </c>
      <c r="B51" s="389" t="s">
        <v>790</v>
      </c>
      <c r="C51" s="389" t="s">
        <v>1356</v>
      </c>
      <c r="D51" s="389" t="s">
        <v>822</v>
      </c>
      <c r="E51" s="390" t="s">
        <v>53</v>
      </c>
      <c r="F51" s="389" t="s">
        <v>1317</v>
      </c>
    </row>
    <row r="52" spans="1:8" s="388" customFormat="1" ht="15" customHeight="1" x14ac:dyDescent="0.3">
      <c r="A52" s="389" t="s">
        <v>824</v>
      </c>
      <c r="B52" s="389" t="s">
        <v>790</v>
      </c>
      <c r="C52" s="389" t="s">
        <v>1357</v>
      </c>
      <c r="D52" s="389" t="s">
        <v>825</v>
      </c>
      <c r="E52" s="390" t="s">
        <v>53</v>
      </c>
      <c r="F52" s="389" t="s">
        <v>1317</v>
      </c>
    </row>
    <row r="53" spans="1:8" s="388" customFormat="1" ht="15" customHeight="1" x14ac:dyDescent="0.3">
      <c r="A53" s="389" t="s">
        <v>827</v>
      </c>
      <c r="B53" s="389" t="s">
        <v>790</v>
      </c>
      <c r="C53" s="389" t="s">
        <v>1358</v>
      </c>
      <c r="D53" s="389" t="s">
        <v>828</v>
      </c>
      <c r="E53" s="390" t="s">
        <v>53</v>
      </c>
      <c r="F53" s="389" t="s">
        <v>1317</v>
      </c>
    </row>
    <row r="54" spans="1:8" s="388" customFormat="1" ht="15" customHeight="1" x14ac:dyDescent="0.3">
      <c r="A54" s="389" t="s">
        <v>831</v>
      </c>
      <c r="B54" s="389" t="s">
        <v>830</v>
      </c>
      <c r="C54" s="389" t="s">
        <v>1359</v>
      </c>
      <c r="D54" s="389" t="s">
        <v>832</v>
      </c>
      <c r="E54" s="390" t="s">
        <v>788</v>
      </c>
      <c r="F54" s="389" t="s">
        <v>1344</v>
      </c>
    </row>
    <row r="55" spans="1:8" s="388" customFormat="1" ht="15" customHeight="1" x14ac:dyDescent="0.3">
      <c r="A55" s="389" t="s">
        <v>834</v>
      </c>
      <c r="B55" s="389" t="s">
        <v>830</v>
      </c>
      <c r="C55" s="389" t="s">
        <v>1360</v>
      </c>
      <c r="D55" s="389" t="s">
        <v>835</v>
      </c>
      <c r="E55" s="390" t="s">
        <v>788</v>
      </c>
      <c r="F55" s="389" t="s">
        <v>1344</v>
      </c>
    </row>
    <row r="56" spans="1:8" s="388" customFormat="1" ht="15" customHeight="1" x14ac:dyDescent="0.3">
      <c r="A56" s="541" t="s">
        <v>1361</v>
      </c>
      <c r="B56" s="541"/>
      <c r="C56" s="541"/>
      <c r="D56" s="541"/>
      <c r="E56" s="541"/>
      <c r="F56" s="541"/>
      <c r="G56" s="541"/>
      <c r="H56" s="541"/>
    </row>
    <row r="57" spans="1:8" s="388" customFormat="1" ht="15" customHeight="1" x14ac:dyDescent="0.3">
      <c r="A57" s="389" t="s">
        <v>838</v>
      </c>
      <c r="B57" s="389" t="s">
        <v>837</v>
      </c>
      <c r="C57" s="389" t="s">
        <v>1362</v>
      </c>
      <c r="D57" s="389" t="s">
        <v>839</v>
      </c>
      <c r="E57" s="390" t="s">
        <v>53</v>
      </c>
      <c r="F57" s="389" t="s">
        <v>1317</v>
      </c>
    </row>
    <row r="58" spans="1:8" s="388" customFormat="1" ht="15" customHeight="1" x14ac:dyDescent="0.3">
      <c r="A58" s="389" t="s">
        <v>841</v>
      </c>
      <c r="B58" s="389" t="s">
        <v>837</v>
      </c>
      <c r="C58" s="389" t="s">
        <v>1363</v>
      </c>
      <c r="D58" s="389" t="s">
        <v>842</v>
      </c>
      <c r="E58" s="390" t="s">
        <v>53</v>
      </c>
      <c r="F58" s="389" t="s">
        <v>1317</v>
      </c>
    </row>
    <row r="59" spans="1:8" s="388" customFormat="1" ht="15" customHeight="1" x14ac:dyDescent="0.3">
      <c r="A59" s="389" t="s">
        <v>844</v>
      </c>
      <c r="B59" s="389" t="s">
        <v>837</v>
      </c>
      <c r="C59" s="389" t="s">
        <v>1364</v>
      </c>
      <c r="D59" s="389" t="s">
        <v>845</v>
      </c>
      <c r="E59" s="390" t="s">
        <v>53</v>
      </c>
      <c r="F59" s="389" t="s">
        <v>1317</v>
      </c>
    </row>
    <row r="60" spans="1:8" s="388" customFormat="1" ht="15" customHeight="1" x14ac:dyDescent="0.3">
      <c r="A60" s="389" t="s">
        <v>847</v>
      </c>
      <c r="B60" s="389" t="s">
        <v>837</v>
      </c>
      <c r="C60" s="389" t="s">
        <v>1365</v>
      </c>
      <c r="D60" s="389" t="s">
        <v>848</v>
      </c>
      <c r="E60" s="390" t="s">
        <v>53</v>
      </c>
      <c r="F60" s="389" t="s">
        <v>1317</v>
      </c>
    </row>
    <row r="61" spans="1:8" s="388" customFormat="1" ht="15" customHeight="1" x14ac:dyDescent="0.3">
      <c r="A61" s="389" t="s">
        <v>851</v>
      </c>
      <c r="B61" s="389" t="s">
        <v>850</v>
      </c>
      <c r="C61" s="389" t="s">
        <v>1366</v>
      </c>
      <c r="D61" s="389" t="s">
        <v>852</v>
      </c>
      <c r="E61" s="390" t="s">
        <v>704</v>
      </c>
      <c r="F61" s="389" t="s">
        <v>1314</v>
      </c>
    </row>
    <row r="62" spans="1:8" s="388" customFormat="1" ht="15" customHeight="1" x14ac:dyDescent="0.3">
      <c r="A62" s="389" t="s">
        <v>854</v>
      </c>
      <c r="B62" s="389" t="s">
        <v>850</v>
      </c>
      <c r="C62" s="389" t="s">
        <v>1367</v>
      </c>
      <c r="D62" s="389" t="s">
        <v>855</v>
      </c>
      <c r="E62" s="390" t="s">
        <v>704</v>
      </c>
      <c r="F62" s="389" t="s">
        <v>1314</v>
      </c>
    </row>
    <row r="63" spans="1:8" s="388" customFormat="1" ht="15" customHeight="1" x14ac:dyDescent="0.3">
      <c r="A63" s="389" t="s">
        <v>857</v>
      </c>
      <c r="B63" s="389" t="s">
        <v>850</v>
      </c>
      <c r="C63" s="389" t="s">
        <v>1368</v>
      </c>
      <c r="D63" s="389" t="s">
        <v>858</v>
      </c>
      <c r="E63" s="390" t="s">
        <v>60</v>
      </c>
      <c r="F63" s="389" t="s">
        <v>1320</v>
      </c>
    </row>
    <row r="64" spans="1:8" s="388" customFormat="1" ht="15" customHeight="1" x14ac:dyDescent="0.3">
      <c r="A64" s="541" t="s">
        <v>1369</v>
      </c>
      <c r="B64" s="541"/>
      <c r="C64" s="541"/>
      <c r="D64" s="541"/>
      <c r="E64" s="541"/>
      <c r="F64" s="541"/>
      <c r="G64" s="541"/>
      <c r="H64" s="541"/>
    </row>
    <row r="65" spans="1:8" s="388" customFormat="1" ht="15" customHeight="1" x14ac:dyDescent="0.3">
      <c r="A65" s="389" t="s">
        <v>861</v>
      </c>
      <c r="B65" s="389" t="s">
        <v>860</v>
      </c>
      <c r="C65" s="389" t="s">
        <v>1370</v>
      </c>
      <c r="D65" s="389" t="s">
        <v>862</v>
      </c>
      <c r="E65" s="390" t="s">
        <v>788</v>
      </c>
      <c r="F65" s="389" t="s">
        <v>1344</v>
      </c>
    </row>
    <row r="66" spans="1:8" s="388" customFormat="1" ht="15" customHeight="1" x14ac:dyDescent="0.3">
      <c r="A66" s="389" t="s">
        <v>864</v>
      </c>
      <c r="B66" s="389" t="s">
        <v>860</v>
      </c>
      <c r="C66" s="389" t="s">
        <v>1371</v>
      </c>
      <c r="D66" s="389" t="s">
        <v>865</v>
      </c>
      <c r="E66" s="390" t="s">
        <v>788</v>
      </c>
      <c r="F66" s="389" t="s">
        <v>1344</v>
      </c>
    </row>
    <row r="67" spans="1:8" s="388" customFormat="1" ht="15" customHeight="1" x14ac:dyDescent="0.3">
      <c r="A67" s="389" t="s">
        <v>868</v>
      </c>
      <c r="B67" s="389" t="s">
        <v>867</v>
      </c>
      <c r="C67" s="389" t="s">
        <v>1372</v>
      </c>
      <c r="D67" s="389" t="s">
        <v>869</v>
      </c>
      <c r="E67" s="390" t="s">
        <v>53</v>
      </c>
      <c r="F67" s="389" t="s">
        <v>1317</v>
      </c>
    </row>
    <row r="68" spans="1:8" s="388" customFormat="1" ht="15" customHeight="1" x14ac:dyDescent="0.3">
      <c r="A68" s="389" t="s">
        <v>871</v>
      </c>
      <c r="B68" s="389" t="s">
        <v>867</v>
      </c>
      <c r="C68" s="389" t="s">
        <v>1373</v>
      </c>
      <c r="D68" s="389" t="s">
        <v>872</v>
      </c>
      <c r="E68" s="390" t="s">
        <v>53</v>
      </c>
      <c r="F68" s="389" t="s">
        <v>1317</v>
      </c>
    </row>
    <row r="69" spans="1:8" s="388" customFormat="1" ht="15" customHeight="1" x14ac:dyDescent="0.3">
      <c r="A69" s="389" t="s">
        <v>874</v>
      </c>
      <c r="B69" s="389" t="s">
        <v>867</v>
      </c>
      <c r="C69" s="389" t="s">
        <v>1374</v>
      </c>
      <c r="D69" s="389" t="s">
        <v>875</v>
      </c>
      <c r="E69" s="390" t="s">
        <v>53</v>
      </c>
      <c r="F69" s="389" t="s">
        <v>1317</v>
      </c>
    </row>
    <row r="70" spans="1:8" s="388" customFormat="1" ht="15" customHeight="1" x14ac:dyDescent="0.3">
      <c r="A70" s="389" t="s">
        <v>878</v>
      </c>
      <c r="B70" s="389" t="s">
        <v>877</v>
      </c>
      <c r="C70" s="389" t="s">
        <v>877</v>
      </c>
      <c r="D70" s="389" t="s">
        <v>879</v>
      </c>
      <c r="E70" s="390" t="s">
        <v>704</v>
      </c>
      <c r="F70" s="389" t="s">
        <v>1314</v>
      </c>
    </row>
    <row r="71" spans="1:8" s="388" customFormat="1" ht="15" customHeight="1" x14ac:dyDescent="0.3">
      <c r="A71" s="389" t="s">
        <v>881</v>
      </c>
      <c r="B71" s="389" t="s">
        <v>877</v>
      </c>
      <c r="C71" s="389" t="s">
        <v>1375</v>
      </c>
      <c r="D71" s="389" t="s">
        <v>882</v>
      </c>
      <c r="E71" s="390" t="s">
        <v>704</v>
      </c>
      <c r="F71" s="389" t="s">
        <v>1314</v>
      </c>
    </row>
    <row r="72" spans="1:8" s="388" customFormat="1" ht="15" customHeight="1" x14ac:dyDescent="0.3">
      <c r="A72" s="542" t="s">
        <v>1376</v>
      </c>
      <c r="B72" s="542"/>
      <c r="C72" s="542"/>
      <c r="D72" s="542"/>
      <c r="E72" s="542"/>
      <c r="F72" s="542"/>
      <c r="G72" s="542"/>
      <c r="H72" s="542"/>
    </row>
    <row r="73" spans="1:8" s="388" customFormat="1" ht="15" customHeight="1" x14ac:dyDescent="0.3">
      <c r="A73" s="389" t="s">
        <v>885</v>
      </c>
      <c r="B73" s="389" t="s">
        <v>884</v>
      </c>
      <c r="C73" s="389" t="s">
        <v>1377</v>
      </c>
      <c r="D73" s="389" t="s">
        <v>886</v>
      </c>
      <c r="E73" s="390" t="s">
        <v>53</v>
      </c>
      <c r="F73" s="389" t="s">
        <v>1317</v>
      </c>
    </row>
    <row r="74" spans="1:8" s="388" customFormat="1" ht="15" customHeight="1" x14ac:dyDescent="0.3">
      <c r="A74" s="389" t="s">
        <v>888</v>
      </c>
      <c r="B74" s="389" t="s">
        <v>884</v>
      </c>
      <c r="C74" s="389" t="s">
        <v>1378</v>
      </c>
      <c r="D74" s="389" t="s">
        <v>889</v>
      </c>
      <c r="E74" s="390" t="s">
        <v>53</v>
      </c>
      <c r="F74" s="389" t="s">
        <v>1317</v>
      </c>
    </row>
    <row r="75" spans="1:8" s="388" customFormat="1" ht="15" customHeight="1" x14ac:dyDescent="0.3">
      <c r="A75" s="389" t="s">
        <v>891</v>
      </c>
      <c r="B75" s="389" t="s">
        <v>884</v>
      </c>
      <c r="C75" s="389" t="s">
        <v>1379</v>
      </c>
      <c r="D75" s="389" t="s">
        <v>892</v>
      </c>
      <c r="E75" s="390" t="s">
        <v>53</v>
      </c>
      <c r="F75" s="389" t="s">
        <v>1317</v>
      </c>
    </row>
    <row r="76" spans="1:8" s="388" customFormat="1" ht="15" customHeight="1" x14ac:dyDescent="0.3">
      <c r="A76" s="542" t="s">
        <v>1380</v>
      </c>
      <c r="B76" s="542"/>
      <c r="C76" s="542"/>
      <c r="D76" s="542"/>
      <c r="E76" s="542"/>
      <c r="F76" s="542"/>
      <c r="G76" s="542"/>
      <c r="H76" s="542"/>
    </row>
    <row r="77" spans="1:8" s="388" customFormat="1" ht="15" customHeight="1" x14ac:dyDescent="0.3">
      <c r="A77" s="389" t="s">
        <v>895</v>
      </c>
      <c r="B77" s="389" t="s">
        <v>894</v>
      </c>
      <c r="C77" s="389" t="s">
        <v>1381</v>
      </c>
      <c r="D77" s="389" t="s">
        <v>896</v>
      </c>
      <c r="E77" s="390" t="s">
        <v>53</v>
      </c>
      <c r="F77" s="389" t="s">
        <v>1317</v>
      </c>
    </row>
    <row r="78" spans="1:8" s="388" customFormat="1" ht="15" customHeight="1" x14ac:dyDescent="0.3">
      <c r="A78" s="389" t="s">
        <v>898</v>
      </c>
      <c r="B78" s="389" t="s">
        <v>894</v>
      </c>
      <c r="C78" s="389" t="s">
        <v>1382</v>
      </c>
      <c r="D78" s="389" t="s">
        <v>899</v>
      </c>
      <c r="E78" s="390" t="s">
        <v>53</v>
      </c>
      <c r="F78" s="389" t="s">
        <v>1317</v>
      </c>
    </row>
    <row r="79" spans="1:8" s="388" customFormat="1" ht="15" customHeight="1" x14ac:dyDescent="0.3">
      <c r="A79" s="389" t="s">
        <v>901</v>
      </c>
      <c r="B79" s="389" t="s">
        <v>894</v>
      </c>
      <c r="C79" s="389" t="s">
        <v>1383</v>
      </c>
      <c r="D79" s="389" t="s">
        <v>902</v>
      </c>
      <c r="E79" s="390" t="s">
        <v>53</v>
      </c>
      <c r="F79" s="389" t="s">
        <v>1317</v>
      </c>
    </row>
    <row r="80" spans="1:8" s="388" customFormat="1" ht="15" customHeight="1" x14ac:dyDescent="0.3">
      <c r="A80" s="389" t="s">
        <v>904</v>
      </c>
      <c r="B80" s="389" t="s">
        <v>894</v>
      </c>
      <c r="C80" s="389" t="s">
        <v>1384</v>
      </c>
      <c r="D80" s="389" t="s">
        <v>905</v>
      </c>
      <c r="E80" s="390" t="s">
        <v>53</v>
      </c>
      <c r="F80" s="389" t="s">
        <v>1317</v>
      </c>
    </row>
    <row r="81" spans="1:8" s="388" customFormat="1" ht="15" customHeight="1" x14ac:dyDescent="0.3">
      <c r="A81" s="542" t="s">
        <v>1385</v>
      </c>
      <c r="B81" s="542"/>
      <c r="C81" s="542"/>
      <c r="D81" s="542"/>
      <c r="E81" s="542"/>
      <c r="F81" s="542"/>
      <c r="G81" s="542"/>
      <c r="H81" s="542"/>
    </row>
    <row r="82" spans="1:8" s="388" customFormat="1" ht="15" customHeight="1" x14ac:dyDescent="0.3">
      <c r="A82" s="389" t="s">
        <v>908</v>
      </c>
      <c r="B82" s="389" t="s">
        <v>907</v>
      </c>
      <c r="C82" s="389" t="s">
        <v>1386</v>
      </c>
      <c r="D82" s="389" t="s">
        <v>909</v>
      </c>
      <c r="E82" s="390" t="s">
        <v>53</v>
      </c>
      <c r="F82" s="389" t="s">
        <v>1317</v>
      </c>
    </row>
    <row r="83" spans="1:8" s="388" customFormat="1" ht="15" customHeight="1" x14ac:dyDescent="0.3">
      <c r="A83" s="389" t="s">
        <v>911</v>
      </c>
      <c r="B83" s="389" t="s">
        <v>907</v>
      </c>
      <c r="C83" s="389" t="s">
        <v>1387</v>
      </c>
      <c r="D83" s="389" t="s">
        <v>912</v>
      </c>
      <c r="E83" s="390" t="s">
        <v>53</v>
      </c>
      <c r="F83" s="389" t="s">
        <v>1317</v>
      </c>
    </row>
    <row r="84" spans="1:8" s="388" customFormat="1" ht="15" customHeight="1" x14ac:dyDescent="0.3">
      <c r="A84" s="389" t="s">
        <v>914</v>
      </c>
      <c r="B84" s="389" t="s">
        <v>907</v>
      </c>
      <c r="C84" s="389" t="s">
        <v>1388</v>
      </c>
      <c r="D84" s="389" t="s">
        <v>915</v>
      </c>
      <c r="E84" s="390" t="s">
        <v>53</v>
      </c>
      <c r="F84" s="389" t="s">
        <v>1317</v>
      </c>
    </row>
    <row r="85" spans="1:8" s="388" customFormat="1" ht="15" customHeight="1" x14ac:dyDescent="0.3">
      <c r="A85" s="389" t="s">
        <v>917</v>
      </c>
      <c r="B85" s="389" t="s">
        <v>907</v>
      </c>
      <c r="C85" s="389" t="s">
        <v>918</v>
      </c>
      <c r="D85" s="389" t="s">
        <v>918</v>
      </c>
      <c r="E85" s="390" t="s">
        <v>53</v>
      </c>
      <c r="F85" s="389" t="s">
        <v>1317</v>
      </c>
    </row>
    <row r="86" spans="1:8" s="388" customFormat="1" ht="15" customHeight="1" x14ac:dyDescent="0.3">
      <c r="A86" s="389" t="s">
        <v>920</v>
      </c>
      <c r="B86" s="389" t="s">
        <v>907</v>
      </c>
      <c r="C86" s="389" t="s">
        <v>921</v>
      </c>
      <c r="D86" s="389" t="s">
        <v>921</v>
      </c>
      <c r="E86" s="390" t="s">
        <v>53</v>
      </c>
      <c r="F86" s="389" t="s">
        <v>1317</v>
      </c>
    </row>
    <row r="87" spans="1:8" s="388" customFormat="1" ht="15" customHeight="1" x14ac:dyDescent="0.3">
      <c r="A87" s="389" t="s">
        <v>924</v>
      </c>
      <c r="B87" s="389" t="s">
        <v>923</v>
      </c>
      <c r="C87" s="389" t="s">
        <v>1389</v>
      </c>
      <c r="D87" s="389" t="s">
        <v>925</v>
      </c>
      <c r="E87" s="390" t="s">
        <v>53</v>
      </c>
      <c r="F87" s="389" t="s">
        <v>1317</v>
      </c>
    </row>
    <row r="88" spans="1:8" s="388" customFormat="1" ht="15" customHeight="1" x14ac:dyDescent="0.3">
      <c r="A88" s="389" t="s">
        <v>927</v>
      </c>
      <c r="B88" s="389" t="s">
        <v>923</v>
      </c>
      <c r="C88" s="389" t="s">
        <v>928</v>
      </c>
      <c r="D88" s="389" t="s">
        <v>928</v>
      </c>
      <c r="E88" s="390" t="s">
        <v>704</v>
      </c>
      <c r="F88" s="389" t="s">
        <v>1314</v>
      </c>
    </row>
    <row r="89" spans="1:8" s="388" customFormat="1" ht="15" customHeight="1" x14ac:dyDescent="0.3">
      <c r="A89" s="389" t="s">
        <v>930</v>
      </c>
      <c r="B89" s="389" t="s">
        <v>923</v>
      </c>
      <c r="C89" s="389" t="s">
        <v>1390</v>
      </c>
      <c r="D89" s="389" t="s">
        <v>931</v>
      </c>
      <c r="E89" s="390" t="s">
        <v>704</v>
      </c>
      <c r="F89" s="389" t="s">
        <v>1314</v>
      </c>
    </row>
    <row r="90" spans="1:8" s="388" customFormat="1" ht="15" customHeight="1" x14ac:dyDescent="0.3">
      <c r="A90" s="542" t="s">
        <v>1391</v>
      </c>
      <c r="B90" s="542"/>
      <c r="C90" s="542"/>
      <c r="D90" s="542"/>
      <c r="E90" s="542"/>
      <c r="F90" s="542"/>
      <c r="G90" s="542"/>
      <c r="H90" s="542"/>
    </row>
    <row r="91" spans="1:8" s="388" customFormat="1" ht="15" customHeight="1" x14ac:dyDescent="0.3">
      <c r="A91" s="389" t="s">
        <v>934</v>
      </c>
      <c r="B91" s="389" t="s">
        <v>933</v>
      </c>
      <c r="C91" s="389" t="s">
        <v>1392</v>
      </c>
      <c r="D91" s="389" t="s">
        <v>935</v>
      </c>
      <c r="E91" s="390" t="s">
        <v>53</v>
      </c>
      <c r="F91" s="389" t="s">
        <v>1317</v>
      </c>
    </row>
    <row r="92" spans="1:8" s="388" customFormat="1" ht="15" customHeight="1" x14ac:dyDescent="0.3">
      <c r="A92" s="389" t="s">
        <v>937</v>
      </c>
      <c r="B92" s="389" t="s">
        <v>933</v>
      </c>
      <c r="C92" s="389" t="s">
        <v>1393</v>
      </c>
      <c r="D92" s="389" t="s">
        <v>938</v>
      </c>
      <c r="E92" s="390" t="s">
        <v>53</v>
      </c>
      <c r="F92" s="389" t="s">
        <v>1317</v>
      </c>
    </row>
    <row r="93" spans="1:8" s="388" customFormat="1" ht="15" customHeight="1" x14ac:dyDescent="0.3">
      <c r="A93" s="389" t="s">
        <v>940</v>
      </c>
      <c r="B93" s="389" t="s">
        <v>933</v>
      </c>
      <c r="C93" s="389" t="s">
        <v>1394</v>
      </c>
      <c r="D93" s="389" t="s">
        <v>941</v>
      </c>
      <c r="E93" s="390" t="s">
        <v>53</v>
      </c>
      <c r="F93" s="389" t="s">
        <v>1317</v>
      </c>
    </row>
    <row r="94" spans="1:8" s="388" customFormat="1" ht="15" customHeight="1" x14ac:dyDescent="0.3">
      <c r="A94" s="389" t="s">
        <v>943</v>
      </c>
      <c r="B94" s="389" t="s">
        <v>933</v>
      </c>
      <c r="C94" s="389" t="s">
        <v>1395</v>
      </c>
      <c r="D94" s="389" t="s">
        <v>944</v>
      </c>
      <c r="E94" s="390" t="s">
        <v>53</v>
      </c>
      <c r="F94" s="389" t="s">
        <v>1317</v>
      </c>
    </row>
    <row r="95" spans="1:8" s="388" customFormat="1" ht="15" customHeight="1" x14ac:dyDescent="0.3">
      <c r="A95" s="389" t="s">
        <v>946</v>
      </c>
      <c r="B95" s="389" t="s">
        <v>933</v>
      </c>
      <c r="C95" s="389" t="s">
        <v>1396</v>
      </c>
      <c r="D95" s="389" t="s">
        <v>947</v>
      </c>
      <c r="E95" s="390" t="s">
        <v>53</v>
      </c>
      <c r="F95" s="389" t="s">
        <v>1317</v>
      </c>
    </row>
    <row r="96" spans="1:8" s="388" customFormat="1" ht="15" customHeight="1" x14ac:dyDescent="0.3">
      <c r="A96" s="541" t="s">
        <v>1397</v>
      </c>
      <c r="B96" s="541"/>
      <c r="C96" s="541"/>
      <c r="D96" s="541"/>
      <c r="E96" s="541"/>
      <c r="F96" s="541"/>
      <c r="G96" s="541"/>
      <c r="H96" s="541"/>
    </row>
    <row r="97" spans="1:8" s="388" customFormat="1" ht="15" customHeight="1" x14ac:dyDescent="0.3">
      <c r="A97" s="389" t="s">
        <v>950</v>
      </c>
      <c r="B97" s="389" t="s">
        <v>949</v>
      </c>
      <c r="C97" s="389" t="s">
        <v>1398</v>
      </c>
      <c r="D97" s="389" t="s">
        <v>951</v>
      </c>
      <c r="E97" s="390" t="s">
        <v>60</v>
      </c>
      <c r="F97" s="389" t="s">
        <v>1320</v>
      </c>
    </row>
    <row r="98" spans="1:8" s="388" customFormat="1" ht="15" customHeight="1" x14ac:dyDescent="0.3">
      <c r="A98" s="389" t="s">
        <v>953</v>
      </c>
      <c r="B98" s="389" t="s">
        <v>949</v>
      </c>
      <c r="C98" s="389" t="s">
        <v>1399</v>
      </c>
      <c r="D98" s="389" t="s">
        <v>954</v>
      </c>
      <c r="E98" s="390" t="s">
        <v>704</v>
      </c>
      <c r="F98" s="389" t="s">
        <v>1314</v>
      </c>
    </row>
    <row r="99" spans="1:8" s="388" customFormat="1" ht="15" customHeight="1" x14ac:dyDescent="0.3">
      <c r="A99" s="389" t="s">
        <v>957</v>
      </c>
      <c r="B99" s="389" t="s">
        <v>956</v>
      </c>
      <c r="C99" s="389" t="s">
        <v>958</v>
      </c>
      <c r="D99" s="389" t="s">
        <v>958</v>
      </c>
      <c r="E99" s="390" t="s">
        <v>60</v>
      </c>
      <c r="F99" s="389" t="s">
        <v>1320</v>
      </c>
    </row>
    <row r="100" spans="1:8" s="388" customFormat="1" ht="15" customHeight="1" x14ac:dyDescent="0.3">
      <c r="A100" s="389" t="s">
        <v>960</v>
      </c>
      <c r="B100" s="389" t="s">
        <v>956</v>
      </c>
      <c r="C100" s="389" t="s">
        <v>1400</v>
      </c>
      <c r="D100" s="389" t="s">
        <v>961</v>
      </c>
      <c r="E100" s="390" t="s">
        <v>704</v>
      </c>
      <c r="F100" s="389" t="s">
        <v>1314</v>
      </c>
    </row>
    <row r="101" spans="1:8" s="388" customFormat="1" ht="15" customHeight="1" x14ac:dyDescent="0.3">
      <c r="A101" s="389" t="s">
        <v>963</v>
      </c>
      <c r="B101" s="389" t="s">
        <v>956</v>
      </c>
      <c r="C101" s="389" t="s">
        <v>964</v>
      </c>
      <c r="D101" s="389" t="s">
        <v>964</v>
      </c>
      <c r="E101" s="390" t="s">
        <v>704</v>
      </c>
      <c r="F101" s="389" t="s">
        <v>1314</v>
      </c>
    </row>
    <row r="102" spans="1:8" s="388" customFormat="1" ht="15" customHeight="1" x14ac:dyDescent="0.3">
      <c r="A102" s="389" t="s">
        <v>967</v>
      </c>
      <c r="B102" s="389" t="s">
        <v>966</v>
      </c>
      <c r="C102" s="389" t="s">
        <v>1401</v>
      </c>
      <c r="D102" s="389" t="s">
        <v>968</v>
      </c>
      <c r="E102" s="390" t="s">
        <v>53</v>
      </c>
      <c r="F102" s="389" t="s">
        <v>1317</v>
      </c>
    </row>
    <row r="103" spans="1:8" s="388" customFormat="1" ht="15" customHeight="1" x14ac:dyDescent="0.3">
      <c r="A103" s="389" t="s">
        <v>970</v>
      </c>
      <c r="B103" s="389" t="s">
        <v>966</v>
      </c>
      <c r="C103" s="389" t="s">
        <v>1402</v>
      </c>
      <c r="D103" s="389" t="s">
        <v>971</v>
      </c>
      <c r="E103" s="390" t="s">
        <v>53</v>
      </c>
      <c r="F103" s="389" t="s">
        <v>1317</v>
      </c>
    </row>
    <row r="104" spans="1:8" s="388" customFormat="1" ht="15" customHeight="1" x14ac:dyDescent="0.3">
      <c r="A104" s="542" t="s">
        <v>1403</v>
      </c>
      <c r="B104" s="542"/>
      <c r="C104" s="542"/>
      <c r="D104" s="542"/>
      <c r="E104" s="542"/>
      <c r="F104" s="542"/>
      <c r="G104" s="542"/>
      <c r="H104" s="542"/>
    </row>
    <row r="105" spans="1:8" s="388" customFormat="1" ht="15" customHeight="1" x14ac:dyDescent="0.3">
      <c r="A105" s="389" t="s">
        <v>975</v>
      </c>
      <c r="B105" s="389" t="s">
        <v>974</v>
      </c>
      <c r="C105" s="389" t="s">
        <v>976</v>
      </c>
      <c r="D105" s="389" t="s">
        <v>976</v>
      </c>
      <c r="E105" s="390" t="s">
        <v>53</v>
      </c>
      <c r="F105" s="389" t="s">
        <v>1317</v>
      </c>
    </row>
    <row r="106" spans="1:8" s="388" customFormat="1" ht="15" customHeight="1" x14ac:dyDescent="0.3">
      <c r="A106" s="389" t="s">
        <v>978</v>
      </c>
      <c r="B106" s="389" t="s">
        <v>974</v>
      </c>
      <c r="C106" s="389" t="s">
        <v>979</v>
      </c>
      <c r="D106" s="389" t="s">
        <v>979</v>
      </c>
      <c r="E106" s="390" t="s">
        <v>53</v>
      </c>
      <c r="F106" s="389" t="s">
        <v>1317</v>
      </c>
    </row>
    <row r="107" spans="1:8" s="388" customFormat="1" ht="15" customHeight="1" x14ac:dyDescent="0.3">
      <c r="A107" s="389" t="s">
        <v>981</v>
      </c>
      <c r="B107" s="389" t="s">
        <v>974</v>
      </c>
      <c r="C107" s="389" t="s">
        <v>982</v>
      </c>
      <c r="D107" s="389" t="s">
        <v>982</v>
      </c>
      <c r="E107" s="390" t="s">
        <v>53</v>
      </c>
      <c r="F107" s="389" t="s">
        <v>1317</v>
      </c>
    </row>
    <row r="108" spans="1:8" s="388" customFormat="1" ht="15" customHeight="1" x14ac:dyDescent="0.3">
      <c r="A108" s="389" t="s">
        <v>984</v>
      </c>
      <c r="B108" s="389" t="s">
        <v>974</v>
      </c>
      <c r="C108" s="389" t="s">
        <v>1404</v>
      </c>
      <c r="D108" s="389" t="s">
        <v>985</v>
      </c>
      <c r="E108" s="390" t="s">
        <v>704</v>
      </c>
      <c r="F108" s="389" t="s">
        <v>1314</v>
      </c>
    </row>
    <row r="109" spans="1:8" s="388" customFormat="1" ht="15" customHeight="1" x14ac:dyDescent="0.3">
      <c r="A109" s="542" t="s">
        <v>1405</v>
      </c>
      <c r="B109" s="542"/>
      <c r="C109" s="542"/>
      <c r="D109" s="542"/>
      <c r="E109" s="542"/>
      <c r="F109" s="542"/>
      <c r="G109" s="542"/>
      <c r="H109" s="542"/>
    </row>
    <row r="110" spans="1:8" s="388" customFormat="1" ht="15" customHeight="1" x14ac:dyDescent="0.3">
      <c r="A110" s="389" t="s">
        <v>988</v>
      </c>
      <c r="B110" s="389" t="s">
        <v>987</v>
      </c>
      <c r="C110" s="389" t="s">
        <v>1406</v>
      </c>
      <c r="D110" s="389" t="s">
        <v>989</v>
      </c>
      <c r="E110" s="390" t="s">
        <v>704</v>
      </c>
      <c r="F110" s="389" t="s">
        <v>1314</v>
      </c>
    </row>
    <row r="111" spans="1:8" s="388" customFormat="1" ht="15" customHeight="1" x14ac:dyDescent="0.3">
      <c r="A111" s="389" t="s">
        <v>991</v>
      </c>
      <c r="B111" s="389" t="s">
        <v>987</v>
      </c>
      <c r="C111" s="389" t="s">
        <v>1407</v>
      </c>
      <c r="D111" s="389" t="s">
        <v>992</v>
      </c>
      <c r="E111" s="390" t="s">
        <v>704</v>
      </c>
      <c r="F111" s="389" t="s">
        <v>1314</v>
      </c>
    </row>
    <row r="112" spans="1:8" s="388" customFormat="1" ht="15" customHeight="1" x14ac:dyDescent="0.3">
      <c r="A112" s="389" t="s">
        <v>994</v>
      </c>
      <c r="B112" s="389" t="s">
        <v>987</v>
      </c>
      <c r="C112" s="389" t="s">
        <v>1408</v>
      </c>
      <c r="D112" s="389" t="s">
        <v>995</v>
      </c>
      <c r="E112" s="390" t="s">
        <v>60</v>
      </c>
      <c r="F112" s="389" t="s">
        <v>1320</v>
      </c>
    </row>
    <row r="113" spans="1:8" s="388" customFormat="1" ht="15" customHeight="1" x14ac:dyDescent="0.3">
      <c r="A113" s="389" t="s">
        <v>998</v>
      </c>
      <c r="B113" s="389" t="s">
        <v>997</v>
      </c>
      <c r="C113" s="389" t="s">
        <v>1409</v>
      </c>
      <c r="D113" s="389" t="s">
        <v>999</v>
      </c>
      <c r="E113" s="390" t="s">
        <v>704</v>
      </c>
      <c r="F113" s="389" t="s">
        <v>1314</v>
      </c>
    </row>
    <row r="114" spans="1:8" s="388" customFormat="1" ht="15" customHeight="1" x14ac:dyDescent="0.3">
      <c r="A114" s="389" t="s">
        <v>1001</v>
      </c>
      <c r="B114" s="389" t="s">
        <v>997</v>
      </c>
      <c r="C114" s="389" t="s">
        <v>1410</v>
      </c>
      <c r="D114" s="389" t="s">
        <v>1002</v>
      </c>
      <c r="E114" s="390" t="s">
        <v>704</v>
      </c>
      <c r="F114" s="389" t="s">
        <v>1314</v>
      </c>
    </row>
    <row r="115" spans="1:8" s="388" customFormat="1" ht="15" customHeight="1" x14ac:dyDescent="0.3">
      <c r="A115" s="389" t="s">
        <v>1004</v>
      </c>
      <c r="B115" s="389" t="s">
        <v>997</v>
      </c>
      <c r="C115" s="389" t="s">
        <v>1411</v>
      </c>
      <c r="D115" s="389" t="s">
        <v>1005</v>
      </c>
      <c r="E115" s="390" t="s">
        <v>60</v>
      </c>
      <c r="F115" s="389" t="s">
        <v>1320</v>
      </c>
    </row>
    <row r="116" spans="1:8" s="388" customFormat="1" ht="15" customHeight="1" x14ac:dyDescent="0.3">
      <c r="A116" s="389" t="s">
        <v>1008</v>
      </c>
      <c r="B116" s="389" t="s">
        <v>1007</v>
      </c>
      <c r="C116" s="389" t="s">
        <v>1412</v>
      </c>
      <c r="D116" s="389" t="s">
        <v>1009</v>
      </c>
      <c r="E116" s="390" t="s">
        <v>60</v>
      </c>
      <c r="F116" s="389" t="s">
        <v>1320</v>
      </c>
    </row>
    <row r="117" spans="1:8" s="388" customFormat="1" ht="15" customHeight="1" x14ac:dyDescent="0.3">
      <c r="A117" s="389" t="s">
        <v>1011</v>
      </c>
      <c r="B117" s="389" t="s">
        <v>1007</v>
      </c>
      <c r="C117" s="389" t="s">
        <v>1012</v>
      </c>
      <c r="D117" s="389" t="s">
        <v>1012</v>
      </c>
      <c r="E117" s="390" t="s">
        <v>60</v>
      </c>
      <c r="F117" s="389" t="s">
        <v>1320</v>
      </c>
    </row>
    <row r="118" spans="1:8" s="388" customFormat="1" ht="15" customHeight="1" x14ac:dyDescent="0.3">
      <c r="A118" s="389" t="s">
        <v>1014</v>
      </c>
      <c r="B118" s="389" t="s">
        <v>1007</v>
      </c>
      <c r="C118" s="389" t="s">
        <v>1015</v>
      </c>
      <c r="D118" s="389" t="s">
        <v>1015</v>
      </c>
      <c r="E118" s="390" t="s">
        <v>60</v>
      </c>
      <c r="F118" s="389" t="s">
        <v>1320</v>
      </c>
    </row>
    <row r="119" spans="1:8" s="388" customFormat="1" ht="15" customHeight="1" x14ac:dyDescent="0.3">
      <c r="A119" s="389" t="s">
        <v>1017</v>
      </c>
      <c r="B119" s="389" t="s">
        <v>1007</v>
      </c>
      <c r="C119" s="389" t="s">
        <v>1018</v>
      </c>
      <c r="D119" s="389" t="s">
        <v>1018</v>
      </c>
      <c r="E119" s="390" t="s">
        <v>60</v>
      </c>
      <c r="F119" s="389" t="s">
        <v>1320</v>
      </c>
    </row>
    <row r="120" spans="1:8" s="388" customFormat="1" ht="15" customHeight="1" x14ac:dyDescent="0.3">
      <c r="A120" s="389" t="s">
        <v>1021</v>
      </c>
      <c r="B120" s="389" t="s">
        <v>1020</v>
      </c>
      <c r="C120" s="389" t="s">
        <v>1413</v>
      </c>
      <c r="D120" s="389" t="s">
        <v>1022</v>
      </c>
      <c r="E120" s="390" t="s">
        <v>721</v>
      </c>
      <c r="F120" s="389" t="s">
        <v>1322</v>
      </c>
    </row>
    <row r="121" spans="1:8" s="388" customFormat="1" ht="15" customHeight="1" x14ac:dyDescent="0.3">
      <c r="A121" s="542" t="s">
        <v>1414</v>
      </c>
      <c r="B121" s="542"/>
      <c r="C121" s="542"/>
      <c r="D121" s="542"/>
      <c r="E121" s="542"/>
      <c r="F121" s="542"/>
      <c r="G121" s="542"/>
      <c r="H121" s="542"/>
    </row>
    <row r="122" spans="1:8" s="388" customFormat="1" ht="15" customHeight="1" x14ac:dyDescent="0.3">
      <c r="A122" s="389" t="s">
        <v>1025</v>
      </c>
      <c r="B122" s="389" t="s">
        <v>1024</v>
      </c>
      <c r="C122" s="389" t="s">
        <v>1415</v>
      </c>
      <c r="D122" s="389" t="s">
        <v>1026</v>
      </c>
      <c r="E122" s="390" t="s">
        <v>704</v>
      </c>
      <c r="F122" s="389" t="s">
        <v>1314</v>
      </c>
    </row>
    <row r="123" spans="1:8" s="388" customFormat="1" ht="15" customHeight="1" x14ac:dyDescent="0.3">
      <c r="A123" s="389" t="s">
        <v>1028</v>
      </c>
      <c r="B123" s="389" t="s">
        <v>1024</v>
      </c>
      <c r="C123" s="389" t="s">
        <v>1416</v>
      </c>
      <c r="D123" s="389" t="s">
        <v>1029</v>
      </c>
      <c r="E123" s="390" t="s">
        <v>704</v>
      </c>
      <c r="F123" s="389" t="s">
        <v>1314</v>
      </c>
    </row>
    <row r="124" spans="1:8" s="388" customFormat="1" ht="15" customHeight="1" x14ac:dyDescent="0.3">
      <c r="A124" s="389" t="s">
        <v>1031</v>
      </c>
      <c r="B124" s="389" t="s">
        <v>1024</v>
      </c>
      <c r="C124" s="389" t="s">
        <v>1417</v>
      </c>
      <c r="D124" s="389" t="s">
        <v>1032</v>
      </c>
      <c r="E124" s="390" t="s">
        <v>60</v>
      </c>
      <c r="F124" s="389" t="s">
        <v>1320</v>
      </c>
    </row>
    <row r="125" spans="1:8" s="388" customFormat="1" ht="15" customHeight="1" x14ac:dyDescent="0.3">
      <c r="A125" s="389" t="s">
        <v>1035</v>
      </c>
      <c r="B125" s="389" t="s">
        <v>1034</v>
      </c>
      <c r="C125" s="389" t="s">
        <v>1418</v>
      </c>
      <c r="D125" s="389" t="s">
        <v>1036</v>
      </c>
      <c r="E125" s="390" t="s">
        <v>704</v>
      </c>
      <c r="F125" s="389" t="s">
        <v>1314</v>
      </c>
    </row>
    <row r="126" spans="1:8" s="388" customFormat="1" ht="15" customHeight="1" x14ac:dyDescent="0.3">
      <c r="A126" s="389" t="s">
        <v>1038</v>
      </c>
      <c r="B126" s="389" t="s">
        <v>1034</v>
      </c>
      <c r="C126" s="389" t="s">
        <v>1419</v>
      </c>
      <c r="D126" s="389" t="s">
        <v>1039</v>
      </c>
      <c r="E126" s="390" t="s">
        <v>704</v>
      </c>
      <c r="F126" s="389" t="s">
        <v>1314</v>
      </c>
    </row>
    <row r="127" spans="1:8" s="388" customFormat="1" ht="15" customHeight="1" x14ac:dyDescent="0.3">
      <c r="A127" s="389" t="s">
        <v>1041</v>
      </c>
      <c r="B127" s="389" t="s">
        <v>1034</v>
      </c>
      <c r="C127" s="389" t="s">
        <v>1420</v>
      </c>
      <c r="D127" s="389" t="s">
        <v>1042</v>
      </c>
      <c r="E127" s="390" t="s">
        <v>60</v>
      </c>
      <c r="F127" s="389" t="s">
        <v>1320</v>
      </c>
    </row>
    <row r="128" spans="1:8" s="388" customFormat="1" ht="15" customHeight="1" x14ac:dyDescent="0.3">
      <c r="A128" s="389" t="s">
        <v>1044</v>
      </c>
      <c r="B128" s="389" t="s">
        <v>1007</v>
      </c>
      <c r="C128" s="389" t="s">
        <v>1045</v>
      </c>
      <c r="D128" s="389" t="s">
        <v>1045</v>
      </c>
      <c r="E128" s="390" t="s">
        <v>60</v>
      </c>
      <c r="F128" s="389" t="s">
        <v>1320</v>
      </c>
    </row>
    <row r="129" spans="1:8" s="388" customFormat="1" ht="15" customHeight="1" x14ac:dyDescent="0.3">
      <c r="A129" s="389" t="s">
        <v>1047</v>
      </c>
      <c r="B129" s="389" t="s">
        <v>1007</v>
      </c>
      <c r="C129" s="389" t="s">
        <v>1048</v>
      </c>
      <c r="D129" s="389" t="s">
        <v>1048</v>
      </c>
      <c r="E129" s="390" t="s">
        <v>60</v>
      </c>
      <c r="F129" s="389" t="s">
        <v>1320</v>
      </c>
    </row>
    <row r="130" spans="1:8" s="388" customFormat="1" ht="15" customHeight="1" x14ac:dyDescent="0.3">
      <c r="A130" s="389" t="s">
        <v>1050</v>
      </c>
      <c r="B130" s="389" t="s">
        <v>1007</v>
      </c>
      <c r="C130" s="389" t="s">
        <v>1051</v>
      </c>
      <c r="D130" s="389" t="s">
        <v>1051</v>
      </c>
      <c r="E130" s="390" t="s">
        <v>60</v>
      </c>
      <c r="F130" s="389" t="s">
        <v>1320</v>
      </c>
    </row>
    <row r="131" spans="1:8" s="388" customFormat="1" ht="15" customHeight="1" x14ac:dyDescent="0.3">
      <c r="A131" s="389" t="s">
        <v>1054</v>
      </c>
      <c r="B131" s="389" t="s">
        <v>1053</v>
      </c>
      <c r="C131" s="389" t="s">
        <v>1421</v>
      </c>
      <c r="D131" s="389" t="s">
        <v>1055</v>
      </c>
      <c r="E131" s="390" t="s">
        <v>721</v>
      </c>
      <c r="F131" s="389" t="s">
        <v>1322</v>
      </c>
    </row>
    <row r="132" spans="1:8" s="388" customFormat="1" ht="15" customHeight="1" x14ac:dyDescent="0.3">
      <c r="A132" s="389" t="s">
        <v>1057</v>
      </c>
      <c r="B132" s="389" t="s">
        <v>1020</v>
      </c>
      <c r="C132" s="389" t="s">
        <v>1422</v>
      </c>
      <c r="D132" s="389" t="s">
        <v>1058</v>
      </c>
      <c r="E132" s="390" t="s">
        <v>721</v>
      </c>
      <c r="F132" s="389" t="s">
        <v>1322</v>
      </c>
    </row>
    <row r="133" spans="1:8" s="388" customFormat="1" ht="15" customHeight="1" x14ac:dyDescent="0.3">
      <c r="A133" s="542" t="s">
        <v>1423</v>
      </c>
      <c r="B133" s="542"/>
      <c r="C133" s="542"/>
      <c r="D133" s="542"/>
      <c r="E133" s="542"/>
      <c r="F133" s="542"/>
      <c r="G133" s="542"/>
      <c r="H133" s="542"/>
    </row>
    <row r="134" spans="1:8" s="388" customFormat="1" ht="15" customHeight="1" x14ac:dyDescent="0.3">
      <c r="A134" s="389" t="s">
        <v>1061</v>
      </c>
      <c r="B134" s="389" t="s">
        <v>1060</v>
      </c>
      <c r="C134" s="389" t="s">
        <v>1424</v>
      </c>
      <c r="D134" s="389" t="s">
        <v>1062</v>
      </c>
      <c r="E134" s="390" t="s">
        <v>704</v>
      </c>
      <c r="F134" s="389" t="s">
        <v>1314</v>
      </c>
    </row>
    <row r="135" spans="1:8" s="388" customFormat="1" ht="15" customHeight="1" x14ac:dyDescent="0.3">
      <c r="A135" s="389" t="s">
        <v>1064</v>
      </c>
      <c r="B135" s="389" t="s">
        <v>1060</v>
      </c>
      <c r="C135" s="389" t="s">
        <v>1425</v>
      </c>
      <c r="D135" s="389" t="s">
        <v>1065</v>
      </c>
      <c r="E135" s="390" t="s">
        <v>60</v>
      </c>
      <c r="F135" s="389" t="s">
        <v>1320</v>
      </c>
    </row>
    <row r="136" spans="1:8" s="388" customFormat="1" ht="15" customHeight="1" x14ac:dyDescent="0.3">
      <c r="A136" s="389" t="s">
        <v>1068</v>
      </c>
      <c r="B136" s="389" t="s">
        <v>1067</v>
      </c>
      <c r="C136" s="389" t="s">
        <v>1426</v>
      </c>
      <c r="D136" s="389" t="s">
        <v>1069</v>
      </c>
      <c r="E136" s="390" t="s">
        <v>60</v>
      </c>
      <c r="F136" s="389" t="s">
        <v>1320</v>
      </c>
    </row>
    <row r="137" spans="1:8" s="388" customFormat="1" ht="15" customHeight="1" x14ac:dyDescent="0.3">
      <c r="A137" s="389" t="s">
        <v>1071</v>
      </c>
      <c r="B137" s="389" t="s">
        <v>1067</v>
      </c>
      <c r="C137" s="389" t="s">
        <v>1427</v>
      </c>
      <c r="D137" s="389" t="s">
        <v>1072</v>
      </c>
      <c r="E137" s="390" t="s">
        <v>60</v>
      </c>
      <c r="F137" s="389" t="s">
        <v>1320</v>
      </c>
    </row>
    <row r="138" spans="1:8" s="388" customFormat="1" ht="15" customHeight="1" x14ac:dyDescent="0.3">
      <c r="A138" s="389" t="s">
        <v>1074</v>
      </c>
      <c r="B138" s="389" t="s">
        <v>1067</v>
      </c>
      <c r="C138" s="389" t="s">
        <v>1428</v>
      </c>
      <c r="D138" s="389" t="s">
        <v>1075</v>
      </c>
      <c r="E138" s="390" t="s">
        <v>60</v>
      </c>
      <c r="F138" s="389" t="s">
        <v>1320</v>
      </c>
    </row>
    <row r="139" spans="1:8" s="388" customFormat="1" ht="15" customHeight="1" x14ac:dyDescent="0.3">
      <c r="A139" s="389" t="s">
        <v>1078</v>
      </c>
      <c r="B139" s="389" t="s">
        <v>1077</v>
      </c>
      <c r="C139" s="389" t="s">
        <v>1429</v>
      </c>
      <c r="D139" s="389" t="s">
        <v>1079</v>
      </c>
      <c r="E139" s="390" t="s">
        <v>721</v>
      </c>
      <c r="F139" s="389" t="s">
        <v>1322</v>
      </c>
    </row>
    <row r="140" spans="1:8" s="388" customFormat="1" ht="15" customHeight="1" x14ac:dyDescent="0.3">
      <c r="A140" s="542" t="s">
        <v>1430</v>
      </c>
      <c r="B140" s="542"/>
      <c r="C140" s="542"/>
      <c r="D140" s="542"/>
      <c r="E140" s="542"/>
      <c r="F140" s="542"/>
      <c r="G140" s="542"/>
      <c r="H140" s="542"/>
    </row>
    <row r="141" spans="1:8" s="388" customFormat="1" ht="15" customHeight="1" x14ac:dyDescent="0.3">
      <c r="A141" s="389" t="s">
        <v>1082</v>
      </c>
      <c r="B141" s="389" t="s">
        <v>1081</v>
      </c>
      <c r="C141" s="389" t="s">
        <v>1431</v>
      </c>
      <c r="D141" s="389" t="s">
        <v>1083</v>
      </c>
      <c r="E141" s="390" t="s">
        <v>60</v>
      </c>
      <c r="F141" s="389" t="s">
        <v>1320</v>
      </c>
    </row>
    <row r="142" spans="1:8" s="388" customFormat="1" ht="15" customHeight="1" x14ac:dyDescent="0.3">
      <c r="A142" s="389" t="s">
        <v>1085</v>
      </c>
      <c r="B142" s="389" t="s">
        <v>1081</v>
      </c>
      <c r="C142" s="389" t="s">
        <v>1432</v>
      </c>
      <c r="D142" s="389" t="s">
        <v>1086</v>
      </c>
      <c r="E142" s="390" t="s">
        <v>53</v>
      </c>
      <c r="F142" s="389" t="s">
        <v>1317</v>
      </c>
    </row>
    <row r="143" spans="1:8" s="388" customFormat="1" ht="15" customHeight="1" x14ac:dyDescent="0.3">
      <c r="A143" s="389" t="s">
        <v>1088</v>
      </c>
      <c r="B143" s="389" t="s">
        <v>1081</v>
      </c>
      <c r="C143" s="389" t="s">
        <v>1433</v>
      </c>
      <c r="D143" s="389" t="s">
        <v>1089</v>
      </c>
      <c r="E143" s="390" t="s">
        <v>704</v>
      </c>
      <c r="F143" s="389" t="s">
        <v>1314</v>
      </c>
    </row>
    <row r="144" spans="1:8" s="388" customFormat="1" ht="15" customHeight="1" x14ac:dyDescent="0.3">
      <c r="A144" s="389" t="s">
        <v>1091</v>
      </c>
      <c r="B144" s="389" t="s">
        <v>1081</v>
      </c>
      <c r="C144" s="389" t="s">
        <v>1434</v>
      </c>
      <c r="D144" s="389" t="s">
        <v>1092</v>
      </c>
      <c r="E144" s="390" t="s">
        <v>60</v>
      </c>
      <c r="F144" s="389" t="s">
        <v>1320</v>
      </c>
    </row>
    <row r="145" spans="1:8" s="388" customFormat="1" ht="15" customHeight="1" x14ac:dyDescent="0.3">
      <c r="A145" s="542" t="s">
        <v>1435</v>
      </c>
      <c r="B145" s="542"/>
      <c r="C145" s="542"/>
      <c r="D145" s="542"/>
      <c r="E145" s="542"/>
      <c r="F145" s="542"/>
      <c r="G145" s="542"/>
      <c r="H145" s="542"/>
    </row>
    <row r="146" spans="1:8" s="388" customFormat="1" ht="15" customHeight="1" x14ac:dyDescent="0.3">
      <c r="A146" s="389" t="s">
        <v>1095</v>
      </c>
      <c r="B146" s="389" t="s">
        <v>1094</v>
      </c>
      <c r="C146" s="389" t="s">
        <v>1436</v>
      </c>
      <c r="D146" s="389" t="s">
        <v>1096</v>
      </c>
      <c r="E146" s="390" t="s">
        <v>704</v>
      </c>
      <c r="F146" s="389" t="s">
        <v>1314</v>
      </c>
    </row>
    <row r="147" spans="1:8" s="388" customFormat="1" ht="15" customHeight="1" x14ac:dyDescent="0.3">
      <c r="A147" s="389" t="s">
        <v>1098</v>
      </c>
      <c r="B147" s="389" t="s">
        <v>1094</v>
      </c>
      <c r="C147" s="389" t="s">
        <v>1437</v>
      </c>
      <c r="D147" s="389" t="s">
        <v>995</v>
      </c>
      <c r="E147" s="390" t="s">
        <v>60</v>
      </c>
      <c r="F147" s="389" t="s">
        <v>1320</v>
      </c>
    </row>
    <row r="148" spans="1:8" s="388" customFormat="1" ht="15" customHeight="1" x14ac:dyDescent="0.3">
      <c r="A148" s="389" t="s">
        <v>1100</v>
      </c>
      <c r="B148" s="389" t="s">
        <v>1094</v>
      </c>
      <c r="C148" s="389" t="s">
        <v>1438</v>
      </c>
      <c r="D148" s="389" t="s">
        <v>1101</v>
      </c>
      <c r="E148" s="390" t="s">
        <v>721</v>
      </c>
      <c r="F148" s="389" t="s">
        <v>1322</v>
      </c>
    </row>
    <row r="149" spans="1:8" s="388" customFormat="1" ht="15" customHeight="1" x14ac:dyDescent="0.3">
      <c r="A149" s="541" t="s">
        <v>1439</v>
      </c>
      <c r="B149" s="541"/>
      <c r="C149" s="541"/>
      <c r="D149" s="541"/>
      <c r="E149" s="541"/>
      <c r="F149" s="541"/>
      <c r="G149" s="541"/>
      <c r="H149" s="541"/>
    </row>
    <row r="150" spans="1:8" s="388" customFormat="1" ht="15" customHeight="1" x14ac:dyDescent="0.3">
      <c r="A150" s="389" t="s">
        <v>1105</v>
      </c>
      <c r="B150" s="389" t="s">
        <v>1104</v>
      </c>
      <c r="C150" s="389" t="s">
        <v>1440</v>
      </c>
      <c r="D150" s="389" t="s">
        <v>1106</v>
      </c>
      <c r="E150" s="390" t="s">
        <v>53</v>
      </c>
      <c r="F150" s="389" t="s">
        <v>1317</v>
      </c>
    </row>
    <row r="151" spans="1:8" s="388" customFormat="1" ht="15" customHeight="1" x14ac:dyDescent="0.3">
      <c r="A151" s="389" t="s">
        <v>1108</v>
      </c>
      <c r="B151" s="389" t="s">
        <v>1104</v>
      </c>
      <c r="C151" s="389" t="s">
        <v>1441</v>
      </c>
      <c r="D151" s="389" t="s">
        <v>1109</v>
      </c>
      <c r="E151" s="390" t="s">
        <v>731</v>
      </c>
      <c r="F151" s="389" t="s">
        <v>1326</v>
      </c>
    </row>
    <row r="152" spans="1:8" s="388" customFormat="1" ht="15" customHeight="1" x14ac:dyDescent="0.3">
      <c r="A152" s="389" t="s">
        <v>1111</v>
      </c>
      <c r="B152" s="389" t="s">
        <v>1104</v>
      </c>
      <c r="C152" s="389" t="s">
        <v>1442</v>
      </c>
      <c r="D152" s="389" t="s">
        <v>1112</v>
      </c>
      <c r="E152" s="390" t="s">
        <v>53</v>
      </c>
      <c r="F152" s="389" t="s">
        <v>1317</v>
      </c>
    </row>
    <row r="153" spans="1:8" s="388" customFormat="1" ht="15" customHeight="1" x14ac:dyDescent="0.3">
      <c r="A153" s="389" t="s">
        <v>1115</v>
      </c>
      <c r="B153" s="389" t="s">
        <v>1114</v>
      </c>
      <c r="C153" s="389" t="s">
        <v>1443</v>
      </c>
      <c r="D153" s="389" t="s">
        <v>1116</v>
      </c>
      <c r="E153" s="390" t="s">
        <v>704</v>
      </c>
      <c r="F153" s="389" t="s">
        <v>1314</v>
      </c>
    </row>
    <row r="154" spans="1:8" s="388" customFormat="1" ht="15" customHeight="1" x14ac:dyDescent="0.3">
      <c r="A154" s="389" t="s">
        <v>1119</v>
      </c>
      <c r="B154" s="389" t="s">
        <v>1118</v>
      </c>
      <c r="C154" s="389" t="s">
        <v>1444</v>
      </c>
      <c r="D154" s="389" t="s">
        <v>1120</v>
      </c>
      <c r="E154" s="390" t="s">
        <v>60</v>
      </c>
      <c r="F154" s="389" t="s">
        <v>1320</v>
      </c>
    </row>
    <row r="155" spans="1:8" s="388" customFormat="1" ht="15" customHeight="1" x14ac:dyDescent="0.3">
      <c r="A155" s="389" t="s">
        <v>1123</v>
      </c>
      <c r="B155" s="389" t="s">
        <v>1122</v>
      </c>
      <c r="C155" s="389" t="s">
        <v>1445</v>
      </c>
      <c r="D155" s="389" t="s">
        <v>1124</v>
      </c>
      <c r="E155" s="390" t="s">
        <v>731</v>
      </c>
      <c r="F155" s="389" t="s">
        <v>1326</v>
      </c>
    </row>
    <row r="156" spans="1:8" s="388" customFormat="1" ht="15" customHeight="1" x14ac:dyDescent="0.3">
      <c r="A156" s="389" t="s">
        <v>1126</v>
      </c>
      <c r="B156" s="389" t="s">
        <v>1122</v>
      </c>
      <c r="C156" s="389" t="s">
        <v>1446</v>
      </c>
      <c r="D156" s="389" t="s">
        <v>1127</v>
      </c>
      <c r="E156" s="390" t="s">
        <v>53</v>
      </c>
      <c r="F156" s="389" t="s">
        <v>1317</v>
      </c>
    </row>
    <row r="157" spans="1:8" s="388" customFormat="1" ht="15" customHeight="1" x14ac:dyDescent="0.3">
      <c r="A157" s="542" t="s">
        <v>1447</v>
      </c>
      <c r="B157" s="542"/>
      <c r="C157" s="542"/>
      <c r="D157" s="542"/>
      <c r="E157" s="542"/>
      <c r="F157" s="542"/>
      <c r="G157" s="542"/>
      <c r="H157" s="542"/>
    </row>
    <row r="158" spans="1:8" s="388" customFormat="1" ht="15" customHeight="1" x14ac:dyDescent="0.3">
      <c r="A158" s="389" t="s">
        <v>1130</v>
      </c>
      <c r="B158" s="389" t="s">
        <v>1129</v>
      </c>
      <c r="C158" s="389" t="s">
        <v>1448</v>
      </c>
      <c r="D158" s="389" t="s">
        <v>1131</v>
      </c>
      <c r="E158" s="390" t="s">
        <v>53</v>
      </c>
      <c r="F158" s="389" t="s">
        <v>1317</v>
      </c>
    </row>
    <row r="159" spans="1:8" s="388" customFormat="1" ht="15" customHeight="1" x14ac:dyDescent="0.3">
      <c r="A159" s="389" t="s">
        <v>1133</v>
      </c>
      <c r="B159" s="389" t="s">
        <v>1129</v>
      </c>
      <c r="C159" s="389" t="s">
        <v>1134</v>
      </c>
      <c r="D159" s="389" t="s">
        <v>1134</v>
      </c>
      <c r="E159" s="390" t="s">
        <v>788</v>
      </c>
      <c r="F159" s="389" t="s">
        <v>1344</v>
      </c>
    </row>
    <row r="160" spans="1:8" s="388" customFormat="1" ht="15" customHeight="1" x14ac:dyDescent="0.3">
      <c r="A160" s="389" t="s">
        <v>1136</v>
      </c>
      <c r="B160" s="389" t="s">
        <v>1129</v>
      </c>
      <c r="C160" s="389" t="s">
        <v>1449</v>
      </c>
      <c r="D160" s="389" t="s">
        <v>1137</v>
      </c>
      <c r="E160" s="390" t="s">
        <v>788</v>
      </c>
      <c r="F160" s="389" t="s">
        <v>1344</v>
      </c>
    </row>
    <row r="161" spans="1:8" s="388" customFormat="1" ht="15" customHeight="1" x14ac:dyDescent="0.3">
      <c r="A161" s="389" t="s">
        <v>1140</v>
      </c>
      <c r="B161" s="389" t="s">
        <v>1139</v>
      </c>
      <c r="C161" s="389" t="s">
        <v>1450</v>
      </c>
      <c r="D161" s="389" t="s">
        <v>1141</v>
      </c>
      <c r="E161" s="390" t="s">
        <v>60</v>
      </c>
      <c r="F161" s="389" t="s">
        <v>1320</v>
      </c>
    </row>
    <row r="162" spans="1:8" s="388" customFormat="1" ht="15" customHeight="1" x14ac:dyDescent="0.3">
      <c r="A162" s="541" t="s">
        <v>1451</v>
      </c>
      <c r="B162" s="541"/>
      <c r="C162" s="541"/>
      <c r="D162" s="541"/>
      <c r="E162" s="541"/>
      <c r="F162" s="541"/>
      <c r="G162" s="541"/>
      <c r="H162" s="541"/>
    </row>
    <row r="163" spans="1:8" s="388" customFormat="1" ht="15" customHeight="1" x14ac:dyDescent="0.3">
      <c r="A163" s="389" t="s">
        <v>1144</v>
      </c>
      <c r="B163" s="389" t="s">
        <v>1143</v>
      </c>
      <c r="C163" s="389" t="s">
        <v>1452</v>
      </c>
      <c r="D163" s="389" t="s">
        <v>1145</v>
      </c>
      <c r="E163" s="390" t="s">
        <v>53</v>
      </c>
      <c r="F163" s="389" t="s">
        <v>1317</v>
      </c>
    </row>
    <row r="164" spans="1:8" s="388" customFormat="1" ht="15" customHeight="1" x14ac:dyDescent="0.3">
      <c r="A164" s="389" t="s">
        <v>1147</v>
      </c>
      <c r="B164" s="389" t="s">
        <v>1143</v>
      </c>
      <c r="C164" s="389" t="s">
        <v>1453</v>
      </c>
      <c r="D164" s="389" t="s">
        <v>1148</v>
      </c>
      <c r="E164" s="390" t="s">
        <v>53</v>
      </c>
      <c r="F164" s="389" t="s">
        <v>1317</v>
      </c>
    </row>
    <row r="165" spans="1:8" s="388" customFormat="1" ht="15" customHeight="1" x14ac:dyDescent="0.3">
      <c r="A165" s="389" t="s">
        <v>1150</v>
      </c>
      <c r="B165" s="389" t="s">
        <v>1020</v>
      </c>
      <c r="C165" s="389" t="s">
        <v>1454</v>
      </c>
      <c r="D165" s="389" t="s">
        <v>1151</v>
      </c>
      <c r="E165" s="390" t="s">
        <v>721</v>
      </c>
      <c r="F165" s="389" t="s">
        <v>1322</v>
      </c>
    </row>
    <row r="166" spans="1:8" s="388" customFormat="1" ht="15" customHeight="1" x14ac:dyDescent="0.3">
      <c r="A166" s="389" t="s">
        <v>1150</v>
      </c>
      <c r="B166" s="389" t="s">
        <v>1153</v>
      </c>
      <c r="C166" s="389" t="s">
        <v>1455</v>
      </c>
      <c r="D166" s="389" t="s">
        <v>1154</v>
      </c>
      <c r="E166" s="390" t="s">
        <v>721</v>
      </c>
      <c r="F166" s="389" t="s">
        <v>1322</v>
      </c>
    </row>
    <row r="167" spans="1:8" s="388" customFormat="1" ht="12" x14ac:dyDescent="0.3">
      <c r="A167" s="389" t="s">
        <v>1157</v>
      </c>
      <c r="B167" s="389" t="s">
        <v>1156</v>
      </c>
      <c r="C167" s="389" t="s">
        <v>1456</v>
      </c>
      <c r="D167" s="389" t="s">
        <v>1158</v>
      </c>
      <c r="E167" s="390" t="s">
        <v>721</v>
      </c>
      <c r="F167" s="389" t="s">
        <v>1322</v>
      </c>
    </row>
    <row r="168" spans="1:8" s="388" customFormat="1" ht="15" customHeight="1" x14ac:dyDescent="0.3">
      <c r="A168" s="541" t="s">
        <v>1457</v>
      </c>
      <c r="B168" s="541"/>
      <c r="C168" s="541"/>
      <c r="D168" s="541"/>
      <c r="E168" s="541"/>
      <c r="F168" s="541"/>
      <c r="G168" s="541"/>
      <c r="H168" s="541"/>
    </row>
    <row r="169" spans="1:8" s="388" customFormat="1" ht="12" x14ac:dyDescent="0.3">
      <c r="A169" s="389" t="s">
        <v>1458</v>
      </c>
      <c r="B169" s="389" t="s">
        <v>1459</v>
      </c>
      <c r="C169" s="389" t="s">
        <v>207</v>
      </c>
      <c r="D169" s="389" t="s">
        <v>1460</v>
      </c>
      <c r="E169" s="390" t="s">
        <v>60</v>
      </c>
      <c r="F169" s="389" t="s">
        <v>1461</v>
      </c>
    </row>
    <row r="170" spans="1:8" s="388" customFormat="1" ht="15" customHeight="1" x14ac:dyDescent="0.3">
      <c r="A170" s="541" t="s">
        <v>1462</v>
      </c>
      <c r="B170" s="541"/>
      <c r="C170" s="541"/>
      <c r="D170" s="541"/>
      <c r="E170" s="541"/>
      <c r="F170" s="541"/>
      <c r="G170" s="541"/>
      <c r="H170" s="541"/>
    </row>
    <row r="171" spans="1:8" s="388" customFormat="1" ht="12" x14ac:dyDescent="0.3">
      <c r="A171" s="389" t="s">
        <v>1463</v>
      </c>
      <c r="B171" s="389" t="s">
        <v>1464</v>
      </c>
      <c r="C171" s="389" t="s">
        <v>1465</v>
      </c>
      <c r="D171" s="389" t="s">
        <v>102</v>
      </c>
      <c r="E171" s="390" t="s">
        <v>721</v>
      </c>
      <c r="F171" s="389" t="s">
        <v>1466</v>
      </c>
    </row>
    <row r="172" spans="1:8" s="388" customFormat="1" ht="12" x14ac:dyDescent="0.3">
      <c r="A172" s="389" t="s">
        <v>1467</v>
      </c>
      <c r="B172" s="389" t="s">
        <v>1464</v>
      </c>
      <c r="C172" s="389" t="s">
        <v>1468</v>
      </c>
      <c r="D172" s="389" t="s">
        <v>104</v>
      </c>
      <c r="E172" s="390" t="s">
        <v>721</v>
      </c>
      <c r="F172" s="389" t="s">
        <v>1466</v>
      </c>
    </row>
    <row r="173" spans="1:8" s="388" customFormat="1" ht="12" x14ac:dyDescent="0.3">
      <c r="A173" s="389" t="s">
        <v>1469</v>
      </c>
      <c r="B173" s="389" t="s">
        <v>1470</v>
      </c>
      <c r="C173" s="389" t="s">
        <v>1471</v>
      </c>
      <c r="D173" s="389" t="s">
        <v>106</v>
      </c>
      <c r="E173" s="390" t="s">
        <v>721</v>
      </c>
      <c r="F173" s="389" t="s">
        <v>1466</v>
      </c>
    </row>
    <row r="174" spans="1:8" s="388" customFormat="1" ht="12" x14ac:dyDescent="0.3">
      <c r="A174" s="389" t="s">
        <v>1472</v>
      </c>
      <c r="B174" s="389" t="s">
        <v>1470</v>
      </c>
      <c r="C174" s="389" t="s">
        <v>1473</v>
      </c>
      <c r="D174" s="389" t="s">
        <v>190</v>
      </c>
      <c r="E174" s="390" t="s">
        <v>721</v>
      </c>
      <c r="F174" s="389" t="s">
        <v>1466</v>
      </c>
    </row>
    <row r="176" spans="1:8" x14ac:dyDescent="0.3">
      <c r="A176" s="355" t="s">
        <v>43</v>
      </c>
    </row>
  </sheetData>
  <mergeCells count="37">
    <mergeCell ref="A133:H133"/>
    <mergeCell ref="A140:H140"/>
    <mergeCell ref="A145:H145"/>
    <mergeCell ref="A96:H96"/>
    <mergeCell ref="A104:H104"/>
    <mergeCell ref="A41:F41"/>
    <mergeCell ref="A109:H109"/>
    <mergeCell ref="A121:H121"/>
    <mergeCell ref="A64:H64"/>
    <mergeCell ref="A72:H72"/>
    <mergeCell ref="A76:H76"/>
    <mergeCell ref="A81:H81"/>
    <mergeCell ref="A90:H90"/>
    <mergeCell ref="F10:H10"/>
    <mergeCell ref="A11:H11"/>
    <mergeCell ref="A21:H21"/>
    <mergeCell ref="A33:H33"/>
    <mergeCell ref="A56:H56"/>
    <mergeCell ref="A149:H149"/>
    <mergeCell ref="A157:H157"/>
    <mergeCell ref="A162:H162"/>
    <mergeCell ref="A168:H168"/>
    <mergeCell ref="A170:H170"/>
    <mergeCell ref="I8:I9"/>
    <mergeCell ref="C4:E4"/>
    <mergeCell ref="C5:E5"/>
    <mergeCell ref="C3:E3"/>
    <mergeCell ref="C1:H1"/>
    <mergeCell ref="G4:H4"/>
    <mergeCell ref="G5:H5"/>
    <mergeCell ref="G6:H6"/>
    <mergeCell ref="A8:H8"/>
    <mergeCell ref="A1:B7"/>
    <mergeCell ref="C6:E6"/>
    <mergeCell ref="C7:E7"/>
    <mergeCell ref="G7:H7"/>
    <mergeCell ref="F3:H3"/>
  </mergeCells>
  <pageMargins left="0.75" right="0.75" top="1" bottom="1" header="0.5" footer="0.5"/>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565C0"/>
  </sheetPr>
  <dimension ref="A1:J34"/>
  <sheetViews>
    <sheetView zoomScale="81" zoomScaleNormal="81" workbookViewId="0">
      <selection activeCell="H24" sqref="H24"/>
    </sheetView>
  </sheetViews>
  <sheetFormatPr baseColWidth="10" defaultColWidth="8.88671875" defaultRowHeight="14.4" x14ac:dyDescent="0.3"/>
  <cols>
    <col min="1" max="1" width="15.77734375" style="217" customWidth="1"/>
    <col min="2" max="2" width="15.77734375" customWidth="1"/>
    <col min="3" max="3" width="25.77734375" style="217" customWidth="1"/>
    <col min="4" max="4" width="12" style="217" customWidth="1"/>
    <col min="5" max="5" width="14" style="217" customWidth="1"/>
    <col min="7" max="7" width="48" style="217" customWidth="1"/>
    <col min="8" max="8" width="20" style="217" customWidth="1"/>
    <col min="9" max="9" width="38" style="217" customWidth="1"/>
  </cols>
  <sheetData>
    <row r="1" spans="1:10" ht="40.049999999999997" customHeight="1" x14ac:dyDescent="0.3">
      <c r="A1" s="547"/>
      <c r="B1" s="547"/>
      <c r="C1" s="547"/>
      <c r="D1" s="552" t="s">
        <v>1474</v>
      </c>
      <c r="E1" s="552"/>
      <c r="F1" s="552"/>
      <c r="G1" s="552"/>
      <c r="H1" s="552"/>
      <c r="I1" s="552"/>
      <c r="J1" s="217"/>
    </row>
    <row r="2" spans="1:10" s="217" customFormat="1" ht="4.95" customHeight="1" x14ac:dyDescent="0.3">
      <c r="A2" s="547"/>
      <c r="B2" s="547"/>
      <c r="C2" s="547"/>
      <c r="D2" s="551"/>
      <c r="E2" s="551"/>
      <c r="F2" s="551"/>
      <c r="G2" s="551"/>
      <c r="H2" s="551"/>
      <c r="I2" s="551"/>
    </row>
    <row r="3" spans="1:10" ht="15" customHeight="1" x14ac:dyDescent="0.3">
      <c r="A3" s="547"/>
      <c r="B3" s="547"/>
      <c r="C3" s="547"/>
      <c r="D3" s="549"/>
      <c r="E3" s="549"/>
      <c r="F3" s="549"/>
      <c r="G3" s="549"/>
      <c r="H3" s="1212" t="s">
        <v>1</v>
      </c>
      <c r="I3" s="1213"/>
      <c r="J3" s="217"/>
    </row>
    <row r="4" spans="1:10" ht="15" customHeight="1" x14ac:dyDescent="0.3">
      <c r="A4" s="547"/>
      <c r="B4" s="547"/>
      <c r="C4" s="547"/>
      <c r="D4" s="459" t="s">
        <v>6</v>
      </c>
      <c r="E4" s="459"/>
      <c r="F4" s="459"/>
      <c r="G4" s="459"/>
      <c r="H4" s="1210" t="s">
        <v>2</v>
      </c>
      <c r="I4" s="1211" t="s">
        <v>1475</v>
      </c>
    </row>
    <row r="5" spans="1:10" ht="15" customHeight="1" x14ac:dyDescent="0.3">
      <c r="A5" s="547"/>
      <c r="B5" s="547"/>
      <c r="C5" s="547"/>
      <c r="D5" s="537" t="s">
        <v>46</v>
      </c>
      <c r="E5" s="537"/>
      <c r="F5" s="537"/>
      <c r="G5" s="537"/>
      <c r="H5" s="401" t="s">
        <v>9</v>
      </c>
      <c r="I5" s="398">
        <v>1</v>
      </c>
    </row>
    <row r="6" spans="1:10" ht="15" customHeight="1" x14ac:dyDescent="0.3">
      <c r="A6" s="547"/>
      <c r="B6" s="547"/>
      <c r="C6" s="547"/>
      <c r="D6" s="549"/>
      <c r="E6" s="549"/>
      <c r="F6" s="549"/>
      <c r="G6" s="549"/>
      <c r="H6" s="401" t="s">
        <v>10</v>
      </c>
      <c r="I6" s="398" t="s">
        <v>11</v>
      </c>
    </row>
    <row r="7" spans="1:10" x14ac:dyDescent="0.3">
      <c r="A7" s="548"/>
      <c r="B7" s="548"/>
      <c r="C7" s="548"/>
      <c r="D7" s="550"/>
      <c r="E7" s="550"/>
      <c r="F7" s="550"/>
      <c r="G7" s="550"/>
      <c r="H7" s="399" t="s">
        <v>1519</v>
      </c>
      <c r="I7" s="400" t="s">
        <v>13</v>
      </c>
    </row>
    <row r="8" spans="1:10" s="246" customFormat="1" ht="15" customHeight="1" x14ac:dyDescent="0.3">
      <c r="A8" s="404" t="s">
        <v>1476</v>
      </c>
      <c r="B8" s="404" t="s">
        <v>1477</v>
      </c>
      <c r="C8" s="404" t="s">
        <v>1478</v>
      </c>
      <c r="D8" s="404" t="s">
        <v>1479</v>
      </c>
      <c r="E8" s="404" t="s">
        <v>699</v>
      </c>
      <c r="F8" s="404" t="s">
        <v>477</v>
      </c>
      <c r="G8" s="404" t="s">
        <v>1480</v>
      </c>
      <c r="H8" s="404" t="s">
        <v>548</v>
      </c>
      <c r="I8" s="404" t="s">
        <v>1166</v>
      </c>
    </row>
    <row r="9" spans="1:10" s="3" customFormat="1" x14ac:dyDescent="0.3">
      <c r="A9" s="409" t="s">
        <v>1481</v>
      </c>
      <c r="B9" s="410" t="s">
        <v>1482</v>
      </c>
      <c r="C9" s="405" t="s">
        <v>1483</v>
      </c>
      <c r="D9" s="406" t="s">
        <v>1484</v>
      </c>
      <c r="E9" s="407">
        <v>46266</v>
      </c>
      <c r="F9" s="406" t="s">
        <v>1485</v>
      </c>
      <c r="G9" s="405" t="s">
        <v>1486</v>
      </c>
      <c r="H9" s="405" t="s">
        <v>1520</v>
      </c>
      <c r="I9" s="408"/>
    </row>
    <row r="10" spans="1:10" s="3" customFormat="1" x14ac:dyDescent="0.3">
      <c r="A10" s="409" t="s">
        <v>1487</v>
      </c>
      <c r="B10" s="410" t="s">
        <v>1488</v>
      </c>
      <c r="C10" s="405" t="s">
        <v>1489</v>
      </c>
      <c r="D10" s="406" t="s">
        <v>1490</v>
      </c>
      <c r="E10" s="407">
        <v>46254</v>
      </c>
      <c r="F10" s="406" t="s">
        <v>1485</v>
      </c>
      <c r="G10" s="405" t="s">
        <v>1491</v>
      </c>
      <c r="H10" s="405" t="s">
        <v>1520</v>
      </c>
      <c r="I10" s="408"/>
    </row>
    <row r="11" spans="1:10" s="3" customFormat="1" x14ac:dyDescent="0.3">
      <c r="A11" s="409" t="s">
        <v>1492</v>
      </c>
      <c r="B11" s="410" t="s">
        <v>1493</v>
      </c>
      <c r="C11" s="405" t="s">
        <v>1494</v>
      </c>
      <c r="D11" s="406" t="s">
        <v>1484</v>
      </c>
      <c r="E11" s="407">
        <v>46262</v>
      </c>
      <c r="F11" s="406" t="s">
        <v>1485</v>
      </c>
      <c r="G11" s="405" t="s">
        <v>206</v>
      </c>
      <c r="H11" s="405" t="s">
        <v>1520</v>
      </c>
      <c r="I11" s="408"/>
    </row>
    <row r="12" spans="1:10" s="3" customFormat="1" x14ac:dyDescent="0.3">
      <c r="A12" s="409" t="s">
        <v>1495</v>
      </c>
      <c r="B12" s="410" t="s">
        <v>1496</v>
      </c>
      <c r="C12" s="405" t="s">
        <v>1497</v>
      </c>
      <c r="D12" s="406" t="s">
        <v>1484</v>
      </c>
      <c r="E12" s="407">
        <v>46267</v>
      </c>
      <c r="F12" s="406" t="s">
        <v>1485</v>
      </c>
      <c r="G12" s="405" t="s">
        <v>1498</v>
      </c>
      <c r="H12" s="405" t="s">
        <v>1520</v>
      </c>
      <c r="I12" s="408"/>
    </row>
    <row r="13" spans="1:10" x14ac:dyDescent="0.3">
      <c r="A13" s="403" t="s">
        <v>43</v>
      </c>
      <c r="B13" s="402"/>
      <c r="C13" s="402"/>
      <c r="D13" s="402"/>
      <c r="E13" s="402"/>
      <c r="F13" s="402"/>
      <c r="G13" s="402"/>
      <c r="H13" s="402"/>
      <c r="I13" s="402"/>
    </row>
    <row r="14" spans="1:10" x14ac:dyDescent="0.3">
      <c r="A14" s="402"/>
      <c r="B14" s="402"/>
      <c r="C14" s="402"/>
      <c r="D14" s="402"/>
      <c r="E14" s="402"/>
      <c r="F14" s="402"/>
      <c r="G14" s="402"/>
      <c r="H14" s="402"/>
      <c r="I14" s="402"/>
    </row>
    <row r="15" spans="1:10" x14ac:dyDescent="0.3">
      <c r="A15" s="402"/>
      <c r="B15" s="402"/>
      <c r="C15" s="402"/>
      <c r="D15" s="402"/>
      <c r="E15" s="402"/>
      <c r="F15" s="402"/>
      <c r="G15" s="402"/>
      <c r="H15" s="402"/>
      <c r="I15" s="402"/>
    </row>
    <row r="16" spans="1:10" x14ac:dyDescent="0.3">
      <c r="A16" s="402"/>
      <c r="B16" s="402"/>
      <c r="C16" s="402"/>
      <c r="D16" s="402"/>
      <c r="E16" s="402"/>
      <c r="F16" s="402"/>
      <c r="G16" s="402"/>
      <c r="H16" s="402"/>
      <c r="I16" s="402"/>
    </row>
    <row r="17" spans="1:9" x14ac:dyDescent="0.3">
      <c r="A17" s="402"/>
      <c r="B17" s="402"/>
      <c r="C17" s="402"/>
      <c r="D17" s="402"/>
      <c r="E17" s="402"/>
      <c r="F17" s="402"/>
      <c r="G17" s="402"/>
      <c r="H17" s="402"/>
      <c r="I17" s="402"/>
    </row>
    <row r="18" spans="1:9" x14ac:dyDescent="0.3">
      <c r="A18" s="402"/>
      <c r="B18" s="402"/>
      <c r="C18" s="402"/>
      <c r="D18" s="402"/>
      <c r="E18" s="402"/>
      <c r="F18" s="402"/>
      <c r="G18" s="402"/>
      <c r="H18" s="402"/>
      <c r="I18" s="402"/>
    </row>
    <row r="19" spans="1:9" x14ac:dyDescent="0.3">
      <c r="A19" s="402"/>
      <c r="B19" s="402"/>
      <c r="C19" s="402"/>
      <c r="D19" s="402"/>
      <c r="E19" s="402"/>
      <c r="F19" s="402"/>
      <c r="G19" s="402"/>
      <c r="H19" s="402"/>
      <c r="I19" s="402"/>
    </row>
    <row r="20" spans="1:9" x14ac:dyDescent="0.3">
      <c r="A20" s="402"/>
      <c r="B20" s="402"/>
      <c r="C20" s="402"/>
      <c r="D20" s="402"/>
      <c r="E20" s="402"/>
      <c r="F20" s="402"/>
      <c r="G20" s="402"/>
      <c r="H20" s="402"/>
      <c r="I20" s="402"/>
    </row>
    <row r="21" spans="1:9" x14ac:dyDescent="0.3">
      <c r="A21" s="402"/>
      <c r="B21" s="402"/>
      <c r="C21" s="402"/>
      <c r="D21" s="402"/>
      <c r="E21" s="402"/>
      <c r="F21" s="402"/>
      <c r="G21" s="402"/>
      <c r="H21" s="402"/>
      <c r="I21" s="402"/>
    </row>
    <row r="22" spans="1:9" x14ac:dyDescent="0.3">
      <c r="A22" s="402"/>
      <c r="B22" s="402"/>
      <c r="C22" s="402"/>
      <c r="D22" s="402"/>
      <c r="E22" s="402"/>
      <c r="F22" s="402"/>
      <c r="G22" s="402"/>
      <c r="H22" s="402"/>
      <c r="I22" s="402"/>
    </row>
    <row r="23" spans="1:9" x14ac:dyDescent="0.3">
      <c r="A23" s="402"/>
      <c r="B23" s="402"/>
      <c r="C23" s="402"/>
      <c r="D23" s="402"/>
      <c r="E23" s="402"/>
      <c r="F23" s="402"/>
      <c r="G23" s="402"/>
      <c r="H23" s="402"/>
      <c r="I23" s="402"/>
    </row>
    <row r="24" spans="1:9" x14ac:dyDescent="0.3">
      <c r="A24" s="402"/>
      <c r="B24" s="402"/>
      <c r="C24" s="402"/>
      <c r="D24" s="402"/>
      <c r="E24" s="402"/>
      <c r="F24" s="402"/>
      <c r="G24" s="402"/>
      <c r="H24" s="402"/>
      <c r="I24" s="402"/>
    </row>
    <row r="25" spans="1:9" x14ac:dyDescent="0.3">
      <c r="A25" s="402"/>
      <c r="B25" s="402"/>
      <c r="C25" s="402"/>
      <c r="D25" s="402"/>
      <c r="E25" s="402"/>
      <c r="F25" s="402"/>
      <c r="G25" s="402"/>
      <c r="H25" s="402"/>
      <c r="I25" s="402"/>
    </row>
    <row r="26" spans="1:9" x14ac:dyDescent="0.3">
      <c r="A26" s="104"/>
      <c r="B26" s="104"/>
      <c r="C26" s="104"/>
      <c r="D26" s="104"/>
      <c r="E26" s="104"/>
      <c r="F26" s="104"/>
      <c r="G26" s="104"/>
      <c r="H26" s="104"/>
      <c r="I26" s="104"/>
    </row>
    <row r="27" spans="1:9" x14ac:dyDescent="0.3">
      <c r="A27" s="104"/>
      <c r="B27" s="104"/>
      <c r="C27" s="104"/>
      <c r="D27" s="104"/>
      <c r="E27" s="104"/>
      <c r="F27" s="104"/>
      <c r="G27" s="104"/>
      <c r="H27" s="104"/>
      <c r="I27" s="104"/>
    </row>
    <row r="28" spans="1:9" x14ac:dyDescent="0.3">
      <c r="A28" s="104"/>
      <c r="B28" s="104"/>
      <c r="C28" s="104"/>
      <c r="D28" s="104"/>
      <c r="E28" s="104"/>
      <c r="F28" s="104"/>
      <c r="G28" s="104"/>
      <c r="H28" s="104"/>
      <c r="I28" s="104"/>
    </row>
    <row r="29" spans="1:9" x14ac:dyDescent="0.3">
      <c r="A29" s="104"/>
      <c r="B29" s="104"/>
      <c r="C29" s="104"/>
      <c r="D29" s="104"/>
      <c r="E29" s="104"/>
      <c r="F29" s="104"/>
      <c r="G29" s="104"/>
      <c r="H29" s="104"/>
      <c r="I29" s="104"/>
    </row>
    <row r="30" spans="1:9" x14ac:dyDescent="0.3">
      <c r="A30" s="104"/>
      <c r="B30" s="104"/>
      <c r="C30" s="104"/>
      <c r="D30" s="104"/>
      <c r="E30" s="104"/>
      <c r="F30" s="104"/>
      <c r="G30" s="104"/>
      <c r="H30" s="104"/>
      <c r="I30" s="104"/>
    </row>
    <row r="31" spans="1:9" x14ac:dyDescent="0.3">
      <c r="A31" s="104"/>
      <c r="B31" s="104"/>
      <c r="C31" s="104"/>
      <c r="D31" s="104"/>
      <c r="E31" s="104"/>
      <c r="F31" s="104"/>
      <c r="G31" s="104"/>
      <c r="H31" s="104"/>
      <c r="I31" s="104"/>
    </row>
    <row r="32" spans="1:9" x14ac:dyDescent="0.3">
      <c r="A32" s="104"/>
      <c r="B32" s="104"/>
      <c r="C32" s="104"/>
      <c r="D32" s="104"/>
      <c r="E32" s="104"/>
      <c r="F32" s="104"/>
      <c r="G32" s="104"/>
      <c r="H32" s="104"/>
      <c r="I32" s="104"/>
    </row>
    <row r="33" spans="1:9" x14ac:dyDescent="0.3">
      <c r="A33" s="104"/>
      <c r="B33" s="104"/>
      <c r="C33" s="104"/>
      <c r="D33" s="104"/>
      <c r="E33" s="104"/>
      <c r="F33" s="104"/>
      <c r="G33" s="104"/>
      <c r="H33" s="104"/>
      <c r="I33" s="104"/>
    </row>
    <row r="34" spans="1:9" x14ac:dyDescent="0.3">
      <c r="A34" s="104"/>
      <c r="B34" s="104"/>
      <c r="C34" s="104"/>
      <c r="D34" s="104"/>
      <c r="E34" s="104"/>
      <c r="F34" s="104"/>
      <c r="G34" s="104"/>
      <c r="H34" s="104"/>
      <c r="I34" s="104"/>
    </row>
  </sheetData>
  <mergeCells count="8">
    <mergeCell ref="D4:G4"/>
    <mergeCell ref="D5:G5"/>
    <mergeCell ref="A1:C7"/>
    <mergeCell ref="D6:G7"/>
    <mergeCell ref="D2:I2"/>
    <mergeCell ref="H3:I3"/>
    <mergeCell ref="D1:I1"/>
    <mergeCell ref="D3:G3"/>
  </mergeCells>
  <pageMargins left="0.75" right="0.75" top="1" bottom="1" header="0.5" footer="0.5"/>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565C0"/>
  </sheetPr>
  <dimension ref="A1:M33"/>
  <sheetViews>
    <sheetView zoomScale="81" zoomScaleNormal="81" workbookViewId="0">
      <selection activeCell="K38" sqref="K38"/>
    </sheetView>
  </sheetViews>
  <sheetFormatPr baseColWidth="10" defaultColWidth="8.88671875" defaultRowHeight="14.4" x14ac:dyDescent="0.3"/>
  <cols>
    <col min="1" max="1" width="18" style="217" customWidth="1"/>
    <col min="11" max="13" width="15.77734375" customWidth="1"/>
  </cols>
  <sheetData>
    <row r="1" spans="1:13" s="217" customFormat="1" ht="40.049999999999997" customHeight="1" x14ac:dyDescent="0.3">
      <c r="A1" s="412"/>
      <c r="B1" s="412"/>
      <c r="C1" s="412"/>
      <c r="D1" s="555"/>
      <c r="E1" s="470" t="s">
        <v>1499</v>
      </c>
      <c r="F1" s="470"/>
      <c r="G1" s="470"/>
      <c r="H1" s="470"/>
      <c r="I1" s="470"/>
      <c r="J1" s="470"/>
      <c r="K1" s="470"/>
      <c r="L1" s="470"/>
      <c r="M1" s="470"/>
    </row>
    <row r="2" spans="1:13" s="217" customFormat="1" ht="4.95" customHeight="1" x14ac:dyDescent="0.3">
      <c r="A2" s="412"/>
      <c r="B2" s="412"/>
      <c r="C2" s="412"/>
      <c r="D2" s="555"/>
      <c r="E2" s="553"/>
      <c r="F2" s="553"/>
      <c r="G2" s="553"/>
      <c r="H2" s="553"/>
      <c r="I2" s="553"/>
      <c r="J2" s="553"/>
      <c r="K2" s="553"/>
      <c r="L2" s="553"/>
      <c r="M2" s="553"/>
    </row>
    <row r="3" spans="1:13" ht="15" customHeight="1" x14ac:dyDescent="0.3">
      <c r="A3" s="412"/>
      <c r="B3" s="412"/>
      <c r="C3" s="412"/>
      <c r="D3" s="555"/>
      <c r="E3" s="447"/>
      <c r="F3" s="447"/>
      <c r="G3" s="447"/>
      <c r="H3" s="447"/>
      <c r="I3" s="447"/>
      <c r="J3" s="447"/>
      <c r="K3" s="558" t="s">
        <v>1</v>
      </c>
      <c r="L3" s="558"/>
      <c r="M3" s="558"/>
    </row>
    <row r="4" spans="1:13" ht="15" customHeight="1" x14ac:dyDescent="0.3">
      <c r="A4" s="412"/>
      <c r="B4" s="412"/>
      <c r="C4" s="412"/>
      <c r="D4" s="555"/>
      <c r="E4" s="415" t="s">
        <v>6</v>
      </c>
      <c r="F4" s="415"/>
      <c r="G4" s="415"/>
      <c r="H4" s="415"/>
      <c r="I4" s="415"/>
      <c r="J4" s="413"/>
      <c r="K4" s="411" t="s">
        <v>2</v>
      </c>
      <c r="L4" s="559" t="s">
        <v>1500</v>
      </c>
      <c r="M4" s="559"/>
    </row>
    <row r="5" spans="1:13" ht="15" customHeight="1" x14ac:dyDescent="0.3">
      <c r="A5" s="412"/>
      <c r="B5" s="412"/>
      <c r="C5" s="412"/>
      <c r="D5" s="555"/>
      <c r="E5" s="416" t="s">
        <v>46</v>
      </c>
      <c r="F5" s="416"/>
      <c r="G5" s="416"/>
      <c r="H5" s="416"/>
      <c r="I5" s="416"/>
      <c r="J5" s="414"/>
      <c r="K5" s="411" t="s">
        <v>9</v>
      </c>
      <c r="L5" s="559">
        <v>1</v>
      </c>
      <c r="M5" s="559"/>
    </row>
    <row r="6" spans="1:13" ht="14.4" customHeight="1" x14ac:dyDescent="0.3">
      <c r="A6" s="412"/>
      <c r="B6" s="412"/>
      <c r="C6" s="412"/>
      <c r="D6" s="555"/>
      <c r="E6" s="447"/>
      <c r="F6" s="447"/>
      <c r="G6" s="447"/>
      <c r="H6" s="447"/>
      <c r="I6" s="447"/>
      <c r="J6" s="447"/>
      <c r="K6" s="411" t="s">
        <v>10</v>
      </c>
      <c r="L6" s="559" t="s">
        <v>11</v>
      </c>
      <c r="M6" s="559"/>
    </row>
    <row r="7" spans="1:13" ht="15" customHeight="1" x14ac:dyDescent="0.3">
      <c r="A7" s="412"/>
      <c r="B7" s="412"/>
      <c r="C7" s="412"/>
      <c r="D7" s="555"/>
      <c r="E7" s="447"/>
      <c r="F7" s="447"/>
      <c r="G7" s="447"/>
      <c r="H7" s="447"/>
      <c r="I7" s="447"/>
      <c r="J7" s="447"/>
      <c r="K7" s="411" t="s">
        <v>12</v>
      </c>
      <c r="L7" s="559" t="s">
        <v>13</v>
      </c>
      <c r="M7" s="559"/>
    </row>
    <row r="8" spans="1:13" s="217" customFormat="1" ht="19.95" customHeight="1" x14ac:dyDescent="0.3">
      <c r="A8" s="554" t="s">
        <v>1501</v>
      </c>
      <c r="B8" s="554"/>
      <c r="C8" s="554"/>
      <c r="D8" s="554"/>
      <c r="E8" s="554"/>
      <c r="F8" s="554"/>
      <c r="G8" s="554"/>
      <c r="H8" s="554"/>
      <c r="I8" s="554"/>
      <c r="J8" s="554"/>
      <c r="K8" s="554"/>
      <c r="L8" s="554"/>
      <c r="M8" s="554"/>
    </row>
    <row r="9" spans="1:13" ht="15" customHeight="1" x14ac:dyDescent="0.3">
      <c r="A9" s="556" t="s">
        <v>1502</v>
      </c>
      <c r="B9" s="556"/>
      <c r="C9" s="556"/>
      <c r="D9" s="556"/>
      <c r="E9" s="556"/>
      <c r="F9" s="556"/>
      <c r="G9" s="556"/>
      <c r="H9" s="556"/>
      <c r="I9" s="556"/>
      <c r="J9" s="556"/>
      <c r="K9" s="556"/>
      <c r="L9" s="556"/>
      <c r="M9" s="556"/>
    </row>
    <row r="10" spans="1:13" ht="15" customHeight="1" x14ac:dyDescent="0.3">
      <c r="A10" s="557" t="s">
        <v>1503</v>
      </c>
      <c r="B10" s="557"/>
      <c r="C10" s="557"/>
      <c r="D10" s="557"/>
      <c r="E10" s="557"/>
      <c r="F10" s="557"/>
      <c r="G10" s="557"/>
      <c r="H10" s="557"/>
      <c r="I10" s="557"/>
      <c r="J10" s="557"/>
      <c r="K10" s="557"/>
      <c r="L10" s="557"/>
      <c r="M10" s="557"/>
    </row>
    <row r="11" spans="1:13" ht="15" customHeight="1" x14ac:dyDescent="0.3">
      <c r="A11" s="437"/>
      <c r="B11" s="437"/>
      <c r="C11" s="437"/>
      <c r="D11" s="437"/>
      <c r="E11" s="437"/>
      <c r="F11" s="437"/>
      <c r="G11" s="437"/>
      <c r="H11" s="437"/>
      <c r="I11" s="437"/>
      <c r="J11" s="437"/>
      <c r="K11" s="437"/>
      <c r="L11" s="437"/>
      <c r="M11" s="437"/>
    </row>
    <row r="12" spans="1:13" ht="15" customHeight="1" x14ac:dyDescent="0.3">
      <c r="A12" s="556" t="s">
        <v>1504</v>
      </c>
      <c r="B12" s="556"/>
      <c r="C12" s="556"/>
      <c r="D12" s="556"/>
      <c r="E12" s="556"/>
      <c r="F12" s="556"/>
      <c r="G12" s="556"/>
      <c r="H12" s="556"/>
      <c r="I12" s="556"/>
      <c r="J12" s="556"/>
      <c r="K12" s="556"/>
      <c r="L12" s="556"/>
      <c r="M12" s="556"/>
    </row>
    <row r="13" spans="1:13" ht="15" customHeight="1" x14ac:dyDescent="0.3">
      <c r="A13" s="557" t="s">
        <v>1505</v>
      </c>
      <c r="B13" s="557"/>
      <c r="C13" s="557"/>
      <c r="D13" s="557"/>
      <c r="E13" s="557"/>
      <c r="F13" s="557"/>
      <c r="G13" s="557"/>
      <c r="H13" s="557"/>
      <c r="I13" s="557"/>
      <c r="J13" s="557"/>
      <c r="K13" s="557"/>
      <c r="L13" s="557"/>
      <c r="M13" s="557"/>
    </row>
    <row r="14" spans="1:13" ht="15" customHeight="1" x14ac:dyDescent="0.3">
      <c r="A14" s="437"/>
      <c r="B14" s="437"/>
      <c r="C14" s="437"/>
      <c r="D14" s="437"/>
      <c r="E14" s="437"/>
      <c r="F14" s="437"/>
      <c r="G14" s="437"/>
      <c r="H14" s="437"/>
      <c r="I14" s="437"/>
      <c r="J14" s="437"/>
      <c r="K14" s="437"/>
      <c r="L14" s="437"/>
      <c r="M14" s="437"/>
    </row>
    <row r="15" spans="1:13" ht="15" customHeight="1" x14ac:dyDescent="0.3">
      <c r="A15" s="556" t="s">
        <v>1506</v>
      </c>
      <c r="B15" s="556"/>
      <c r="C15" s="556"/>
      <c r="D15" s="556"/>
      <c r="E15" s="556"/>
      <c r="F15" s="556"/>
      <c r="G15" s="556"/>
      <c r="H15" s="556"/>
      <c r="I15" s="556"/>
      <c r="J15" s="556"/>
      <c r="K15" s="556"/>
      <c r="L15" s="556"/>
      <c r="M15" s="556"/>
    </row>
    <row r="16" spans="1:13" ht="15" customHeight="1" x14ac:dyDescent="0.3">
      <c r="A16" s="557" t="s">
        <v>1507</v>
      </c>
      <c r="B16" s="557"/>
      <c r="C16" s="557"/>
      <c r="D16" s="557"/>
      <c r="E16" s="557"/>
      <c r="F16" s="557"/>
      <c r="G16" s="557"/>
      <c r="H16" s="557"/>
      <c r="I16" s="557"/>
      <c r="J16" s="557"/>
      <c r="K16" s="557"/>
      <c r="L16" s="557"/>
      <c r="M16" s="557"/>
    </row>
    <row r="17" spans="1:13" ht="15" customHeight="1" x14ac:dyDescent="0.3">
      <c r="A17" s="437"/>
      <c r="B17" s="437"/>
      <c r="C17" s="437"/>
      <c r="D17" s="437"/>
      <c r="E17" s="437"/>
      <c r="F17" s="437"/>
      <c r="G17" s="437"/>
      <c r="H17" s="437"/>
      <c r="I17" s="437"/>
      <c r="J17" s="437"/>
      <c r="K17" s="437"/>
      <c r="L17" s="437"/>
      <c r="M17" s="437"/>
    </row>
    <row r="18" spans="1:13" ht="15" customHeight="1" x14ac:dyDescent="0.3">
      <c r="A18" s="556" t="s">
        <v>1508</v>
      </c>
      <c r="B18" s="556"/>
      <c r="C18" s="556"/>
      <c r="D18" s="556"/>
      <c r="E18" s="556"/>
      <c r="F18" s="556"/>
      <c r="G18" s="556"/>
      <c r="H18" s="556"/>
      <c r="I18" s="556"/>
      <c r="J18" s="556"/>
      <c r="K18" s="556"/>
      <c r="L18" s="556"/>
      <c r="M18" s="556"/>
    </row>
    <row r="19" spans="1:13" ht="15" customHeight="1" x14ac:dyDescent="0.3">
      <c r="A19" s="557" t="s">
        <v>1509</v>
      </c>
      <c r="B19" s="557"/>
      <c r="C19" s="557"/>
      <c r="D19" s="557"/>
      <c r="E19" s="557"/>
      <c r="F19" s="557"/>
      <c r="G19" s="557"/>
      <c r="H19" s="557"/>
      <c r="I19" s="557"/>
      <c r="J19" s="557"/>
      <c r="K19" s="557"/>
      <c r="L19" s="557"/>
      <c r="M19" s="557"/>
    </row>
    <row r="20" spans="1:13" ht="15" customHeight="1" x14ac:dyDescent="0.3">
      <c r="A20" s="437"/>
      <c r="B20" s="437"/>
      <c r="C20" s="437"/>
      <c r="D20" s="437"/>
      <c r="E20" s="437"/>
      <c r="F20" s="437"/>
      <c r="G20" s="437"/>
      <c r="H20" s="437"/>
      <c r="I20" s="437"/>
      <c r="J20" s="437"/>
      <c r="K20" s="437"/>
      <c r="L20" s="437"/>
      <c r="M20" s="437"/>
    </row>
    <row r="21" spans="1:13" ht="15" customHeight="1" x14ac:dyDescent="0.3">
      <c r="A21" s="556" t="s">
        <v>1510</v>
      </c>
      <c r="B21" s="556"/>
      <c r="C21" s="556"/>
      <c r="D21" s="556"/>
      <c r="E21" s="556"/>
      <c r="F21" s="556"/>
      <c r="G21" s="556"/>
      <c r="H21" s="556"/>
      <c r="I21" s="556"/>
      <c r="J21" s="556"/>
      <c r="K21" s="556"/>
      <c r="L21" s="556"/>
      <c r="M21" s="556"/>
    </row>
    <row r="22" spans="1:13" ht="15" customHeight="1" x14ac:dyDescent="0.3">
      <c r="A22" s="557" t="s">
        <v>1511</v>
      </c>
      <c r="B22" s="557"/>
      <c r="C22" s="557"/>
      <c r="D22" s="557"/>
      <c r="E22" s="557"/>
      <c r="F22" s="557"/>
      <c r="G22" s="557"/>
      <c r="H22" s="557"/>
      <c r="I22" s="557"/>
      <c r="J22" s="557"/>
      <c r="K22" s="557"/>
      <c r="L22" s="557"/>
      <c r="M22" s="557"/>
    </row>
    <row r="23" spans="1:13" ht="15" customHeight="1" x14ac:dyDescent="0.3">
      <c r="A23" s="437"/>
      <c r="B23" s="437"/>
      <c r="C23" s="437"/>
      <c r="D23" s="437"/>
      <c r="E23" s="437"/>
      <c r="F23" s="437"/>
      <c r="G23" s="437"/>
      <c r="H23" s="437"/>
      <c r="I23" s="437"/>
      <c r="J23" s="437"/>
      <c r="K23" s="437"/>
      <c r="L23" s="437"/>
      <c r="M23" s="437"/>
    </row>
    <row r="24" spans="1:13" ht="15" customHeight="1" x14ac:dyDescent="0.3">
      <c r="A24" s="556" t="s">
        <v>1512</v>
      </c>
      <c r="B24" s="556"/>
      <c r="C24" s="556"/>
      <c r="D24" s="556"/>
      <c r="E24" s="556"/>
      <c r="F24" s="556"/>
      <c r="G24" s="556"/>
      <c r="H24" s="556"/>
      <c r="I24" s="556"/>
      <c r="J24" s="556"/>
      <c r="K24" s="556"/>
      <c r="L24" s="556"/>
      <c r="M24" s="556"/>
    </row>
    <row r="25" spans="1:13" ht="15" customHeight="1" x14ac:dyDescent="0.3">
      <c r="A25" s="557" t="s">
        <v>1513</v>
      </c>
      <c r="B25" s="557"/>
      <c r="C25" s="557"/>
      <c r="D25" s="557"/>
      <c r="E25" s="557"/>
      <c r="F25" s="557"/>
      <c r="G25" s="557"/>
      <c r="H25" s="557"/>
      <c r="I25" s="557"/>
      <c r="J25" s="557"/>
      <c r="K25" s="557"/>
      <c r="L25" s="557"/>
      <c r="M25" s="557"/>
    </row>
    <row r="26" spans="1:13" ht="15" customHeight="1" x14ac:dyDescent="0.3">
      <c r="A26" s="437"/>
      <c r="B26" s="437"/>
      <c r="C26" s="437"/>
      <c r="D26" s="437"/>
      <c r="E26" s="437"/>
      <c r="F26" s="437"/>
      <c r="G26" s="437"/>
      <c r="H26" s="437"/>
      <c r="I26" s="437"/>
      <c r="J26" s="437"/>
      <c r="K26" s="437"/>
      <c r="L26" s="437"/>
      <c r="M26" s="437"/>
    </row>
    <row r="27" spans="1:13" x14ac:dyDescent="0.3">
      <c r="A27" s="556" t="s">
        <v>1514</v>
      </c>
      <c r="B27" s="556"/>
      <c r="C27" s="556"/>
      <c r="D27" s="556"/>
      <c r="E27" s="556"/>
      <c r="F27" s="556"/>
      <c r="G27" s="556"/>
      <c r="H27" s="556"/>
      <c r="I27" s="556"/>
      <c r="J27" s="556"/>
      <c r="K27" s="556"/>
      <c r="L27" s="556"/>
      <c r="M27" s="556"/>
    </row>
    <row r="28" spans="1:13" ht="14.4" customHeight="1" x14ac:dyDescent="0.3">
      <c r="A28" s="557" t="s">
        <v>1515</v>
      </c>
      <c r="B28" s="557"/>
      <c r="C28" s="557"/>
      <c r="D28" s="557"/>
      <c r="E28" s="557"/>
      <c r="F28" s="557"/>
      <c r="G28" s="557"/>
      <c r="H28" s="557"/>
      <c r="I28" s="557"/>
      <c r="J28" s="557"/>
      <c r="K28" s="557"/>
      <c r="L28" s="557"/>
      <c r="M28" s="557"/>
    </row>
    <row r="29" spans="1:13" x14ac:dyDescent="0.3">
      <c r="A29" s="437"/>
      <c r="B29" s="437"/>
      <c r="C29" s="437"/>
      <c r="D29" s="437"/>
      <c r="E29" s="437"/>
      <c r="F29" s="437"/>
      <c r="G29" s="437"/>
      <c r="H29" s="437"/>
      <c r="I29" s="437"/>
      <c r="J29" s="437"/>
      <c r="K29" s="437"/>
      <c r="L29" s="437"/>
      <c r="M29" s="437"/>
    </row>
    <row r="30" spans="1:13" x14ac:dyDescent="0.3">
      <c r="A30" s="556" t="s">
        <v>1516</v>
      </c>
      <c r="B30" s="556"/>
      <c r="C30" s="556"/>
      <c r="D30" s="556"/>
      <c r="E30" s="556"/>
      <c r="F30" s="556"/>
      <c r="G30" s="556"/>
      <c r="H30" s="556"/>
      <c r="I30" s="556"/>
      <c r="J30" s="556"/>
      <c r="K30" s="556"/>
      <c r="L30" s="556"/>
      <c r="M30" s="556"/>
    </row>
    <row r="31" spans="1:13" ht="14.4" customHeight="1" x14ac:dyDescent="0.3">
      <c r="A31" s="557" t="s">
        <v>1517</v>
      </c>
      <c r="B31" s="557"/>
      <c r="C31" s="557"/>
      <c r="D31" s="557"/>
      <c r="E31" s="557"/>
      <c r="F31" s="557"/>
      <c r="G31" s="557"/>
      <c r="H31" s="557"/>
      <c r="I31" s="557"/>
      <c r="J31" s="557"/>
      <c r="K31" s="557"/>
      <c r="L31" s="557"/>
      <c r="M31" s="557"/>
    </row>
    <row r="32" spans="1:13" x14ac:dyDescent="0.3">
      <c r="A32" s="437"/>
      <c r="B32" s="437"/>
      <c r="C32" s="437"/>
      <c r="D32" s="437"/>
      <c r="E32" s="437"/>
      <c r="F32" s="437"/>
      <c r="G32" s="437"/>
      <c r="H32" s="437"/>
      <c r="I32" s="437"/>
      <c r="J32" s="437"/>
      <c r="K32" s="437"/>
      <c r="L32" s="437"/>
      <c r="M32" s="437"/>
    </row>
    <row r="33" spans="1:13" x14ac:dyDescent="0.3">
      <c r="A33" s="275" t="s">
        <v>43</v>
      </c>
      <c r="B33" s="275"/>
      <c r="C33" s="275"/>
      <c r="D33" s="275"/>
      <c r="E33" s="275"/>
      <c r="F33" s="275"/>
      <c r="G33" s="275"/>
      <c r="H33" s="275"/>
      <c r="I33" s="275"/>
      <c r="J33" s="275"/>
      <c r="K33" s="275"/>
      <c r="L33" s="275"/>
      <c r="M33" s="274" t="str">
        <f>L4</f>
        <v>RYR-CO-004</v>
      </c>
    </row>
  </sheetData>
  <mergeCells count="35">
    <mergeCell ref="A26:M26"/>
    <mergeCell ref="A27:M27"/>
    <mergeCell ref="A28:M28"/>
    <mergeCell ref="A29:M29"/>
    <mergeCell ref="A21:M21"/>
    <mergeCell ref="A22:M22"/>
    <mergeCell ref="A23:M23"/>
    <mergeCell ref="A24:M24"/>
    <mergeCell ref="A25:M25"/>
    <mergeCell ref="A16:M16"/>
    <mergeCell ref="A17:M17"/>
    <mergeCell ref="A18:M18"/>
    <mergeCell ref="A19:M19"/>
    <mergeCell ref="A20:M20"/>
    <mergeCell ref="A30:M30"/>
    <mergeCell ref="A31:M31"/>
    <mergeCell ref="A32:M32"/>
    <mergeCell ref="K3:M3"/>
    <mergeCell ref="L4:M4"/>
    <mergeCell ref="L5:M5"/>
    <mergeCell ref="L6:M6"/>
    <mergeCell ref="L7:M7"/>
    <mergeCell ref="A9:M9"/>
    <mergeCell ref="A10:M10"/>
    <mergeCell ref="A11:M11"/>
    <mergeCell ref="A12:M12"/>
    <mergeCell ref="A13:M13"/>
    <mergeCell ref="A14:M14"/>
    <mergeCell ref="A15:M15"/>
    <mergeCell ref="E1:M1"/>
    <mergeCell ref="E3:J3"/>
    <mergeCell ref="E2:M2"/>
    <mergeCell ref="A8:M8"/>
    <mergeCell ref="E6:J7"/>
    <mergeCell ref="D1:D7"/>
  </mergeCells>
  <pageMargins left="0.75" right="0.75" top="1" bottom="1" header="0.5" footer="0.5"/>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D32"/>
  </sheetPr>
  <dimension ref="A1:F241"/>
  <sheetViews>
    <sheetView zoomScale="81" zoomScaleNormal="81" workbookViewId="0">
      <pane ySplit="13" topLeftCell="A218" activePane="bottomLeft" state="frozen"/>
      <selection pane="bottomLeft" activeCell="F38" sqref="F38"/>
    </sheetView>
  </sheetViews>
  <sheetFormatPr baseColWidth="10" defaultColWidth="8.6640625" defaultRowHeight="14.4" x14ac:dyDescent="0.3"/>
  <cols>
    <col min="1" max="1" width="8" style="243" customWidth="1"/>
    <col min="2" max="2" width="60.77734375" style="217" customWidth="1"/>
    <col min="3" max="3" width="50.77734375" style="217" customWidth="1"/>
    <col min="4" max="6" width="20.77734375" style="217" customWidth="1"/>
  </cols>
  <sheetData>
    <row r="1" spans="1:6" x14ac:dyDescent="0.3">
      <c r="A1" s="3"/>
      <c r="B1" s="576"/>
      <c r="C1" s="422" t="s">
        <v>85</v>
      </c>
      <c r="D1" s="437"/>
      <c r="E1" s="437"/>
      <c r="F1" s="437"/>
    </row>
    <row r="2" spans="1:6" x14ac:dyDescent="0.3">
      <c r="A2" s="3"/>
      <c r="B2" s="437"/>
      <c r="C2" s="437"/>
      <c r="D2" s="437"/>
      <c r="E2" s="437"/>
      <c r="F2" s="437"/>
    </row>
    <row r="3" spans="1:6" x14ac:dyDescent="0.3">
      <c r="A3" s="3"/>
      <c r="B3" s="437"/>
      <c r="C3" s="437"/>
      <c r="D3" s="437"/>
      <c r="E3" s="437"/>
      <c r="F3" s="437"/>
    </row>
    <row r="4" spans="1:6" ht="4.95" customHeight="1" x14ac:dyDescent="0.3">
      <c r="A4" s="3"/>
      <c r="B4" s="437"/>
      <c r="C4" s="208"/>
      <c r="D4" s="208"/>
      <c r="E4" s="208"/>
      <c r="F4" s="208"/>
    </row>
    <row r="5" spans="1:6" x14ac:dyDescent="0.3">
      <c r="A5" s="3"/>
      <c r="B5" s="437"/>
      <c r="C5" s="560"/>
      <c r="D5" s="438"/>
      <c r="E5" s="575" t="s">
        <v>1</v>
      </c>
      <c r="F5" s="435"/>
    </row>
    <row r="6" spans="1:6" ht="21" customHeight="1" x14ac:dyDescent="0.3">
      <c r="A6" s="3"/>
      <c r="B6" s="437"/>
      <c r="C6" s="459" t="s">
        <v>6</v>
      </c>
      <c r="D6" s="438"/>
      <c r="E6" s="209" t="s">
        <v>2</v>
      </c>
      <c r="F6" s="247" t="s">
        <v>86</v>
      </c>
    </row>
    <row r="7" spans="1:6" ht="15" customHeight="1" x14ac:dyDescent="0.3">
      <c r="A7" s="3"/>
      <c r="B7" s="437"/>
      <c r="C7" s="455" t="s">
        <v>46</v>
      </c>
      <c r="D7" s="438"/>
      <c r="E7" s="209" t="s">
        <v>9</v>
      </c>
      <c r="F7" s="267">
        <v>1</v>
      </c>
    </row>
    <row r="8" spans="1:6" ht="15" customHeight="1" x14ac:dyDescent="0.3">
      <c r="A8" s="3"/>
      <c r="B8" s="437"/>
      <c r="C8" s="560"/>
      <c r="D8" s="438"/>
      <c r="E8" s="209" t="s">
        <v>10</v>
      </c>
      <c r="F8" s="193" t="s">
        <v>11</v>
      </c>
    </row>
    <row r="9" spans="1:6" ht="15" customHeight="1" x14ac:dyDescent="0.3">
      <c r="A9" s="3"/>
      <c r="B9" s="437"/>
      <c r="C9" s="560"/>
      <c r="D9" s="438"/>
      <c r="E9" s="210" t="s">
        <v>12</v>
      </c>
      <c r="F9" s="212" t="s">
        <v>13</v>
      </c>
    </row>
    <row r="10" spans="1:6" ht="15" customHeight="1" x14ac:dyDescent="0.3">
      <c r="A10" s="574" t="s">
        <v>87</v>
      </c>
      <c r="B10" s="461"/>
      <c r="C10" s="461"/>
      <c r="D10" s="461"/>
      <c r="E10" s="461"/>
      <c r="F10" s="461"/>
    </row>
    <row r="11" spans="1:6" ht="15" customHeight="1" x14ac:dyDescent="0.3">
      <c r="A11" s="1231" t="s">
        <v>88</v>
      </c>
      <c r="B11" s="1232"/>
      <c r="C11" s="1232"/>
      <c r="D11" s="1232"/>
      <c r="E11" s="1232"/>
      <c r="F11" s="1233"/>
    </row>
    <row r="12" spans="1:6" x14ac:dyDescent="0.3">
      <c r="A12" s="571" t="s">
        <v>16</v>
      </c>
      <c r="B12" s="572"/>
      <c r="C12" s="573"/>
      <c r="D12" s="572"/>
      <c r="E12" s="135" t="s">
        <v>10</v>
      </c>
      <c r="F12" s="1215" t="s">
        <v>11</v>
      </c>
    </row>
    <row r="13" spans="1:6" ht="15" customHeight="1" x14ac:dyDescent="0.3">
      <c r="A13" s="233" t="s">
        <v>89</v>
      </c>
      <c r="B13" s="234" t="s">
        <v>22</v>
      </c>
      <c r="C13" s="234" t="s">
        <v>90</v>
      </c>
      <c r="D13" s="234" t="s">
        <v>91</v>
      </c>
      <c r="E13" s="234" t="s">
        <v>92</v>
      </c>
      <c r="F13" s="235" t="s">
        <v>93</v>
      </c>
    </row>
    <row r="14" spans="1:6" x14ac:dyDescent="0.3">
      <c r="A14" s="211" t="s">
        <v>94</v>
      </c>
      <c r="B14" s="568" t="s">
        <v>670</v>
      </c>
      <c r="C14" s="437"/>
      <c r="D14" s="437"/>
      <c r="E14" s="437"/>
      <c r="F14" s="437"/>
    </row>
    <row r="15" spans="1:6" x14ac:dyDescent="0.3">
      <c r="A15" s="95" t="s">
        <v>95</v>
      </c>
      <c r="B15" s="35" t="s">
        <v>703</v>
      </c>
      <c r="C15" s="34" t="s">
        <v>97</v>
      </c>
      <c r="D15" s="36"/>
      <c r="E15" s="315"/>
      <c r="F15" s="316">
        <f t="shared" ref="F15:F23" si="0">D15*E15</f>
        <v>0</v>
      </c>
    </row>
    <row r="16" spans="1:6" x14ac:dyDescent="0.3">
      <c r="A16" s="95" t="s">
        <v>96</v>
      </c>
      <c r="B16" s="35" t="s">
        <v>708</v>
      </c>
      <c r="C16" s="34" t="s">
        <v>97</v>
      </c>
      <c r="D16" s="36"/>
      <c r="E16" s="315"/>
      <c r="F16" s="316">
        <f t="shared" si="0"/>
        <v>0</v>
      </c>
    </row>
    <row r="17" spans="1:6" x14ac:dyDescent="0.3">
      <c r="A17" s="95" t="s">
        <v>98</v>
      </c>
      <c r="B17" s="35" t="s">
        <v>711</v>
      </c>
      <c r="C17" s="34" t="s">
        <v>1525</v>
      </c>
      <c r="D17" s="36"/>
      <c r="E17" s="315"/>
      <c r="F17" s="316">
        <f t="shared" si="0"/>
        <v>0</v>
      </c>
    </row>
    <row r="18" spans="1:6" x14ac:dyDescent="0.3">
      <c r="A18" s="95" t="s">
        <v>99</v>
      </c>
      <c r="B18" s="35" t="s">
        <v>714</v>
      </c>
      <c r="C18" s="34" t="s">
        <v>1525</v>
      </c>
      <c r="D18" s="36"/>
      <c r="E18" s="315"/>
      <c r="F18" s="316">
        <f t="shared" si="0"/>
        <v>0</v>
      </c>
    </row>
    <row r="19" spans="1:6" x14ac:dyDescent="0.3">
      <c r="A19" s="95" t="s">
        <v>100</v>
      </c>
      <c r="B19" s="35" t="s">
        <v>717</v>
      </c>
      <c r="C19" s="34" t="s">
        <v>148</v>
      </c>
      <c r="D19" s="36"/>
      <c r="E19" s="315"/>
      <c r="F19" s="316">
        <f t="shared" si="0"/>
        <v>0</v>
      </c>
    </row>
    <row r="20" spans="1:6" x14ac:dyDescent="0.3">
      <c r="A20" s="95" t="s">
        <v>101</v>
      </c>
      <c r="B20" s="35" t="s">
        <v>720</v>
      </c>
      <c r="C20" s="34" t="s">
        <v>1526</v>
      </c>
      <c r="D20" s="36"/>
      <c r="E20" s="315"/>
      <c r="F20" s="316">
        <f t="shared" si="0"/>
        <v>0</v>
      </c>
    </row>
    <row r="21" spans="1:6" x14ac:dyDescent="0.3">
      <c r="A21" s="95" t="s">
        <v>103</v>
      </c>
      <c r="B21" s="35" t="s">
        <v>724</v>
      </c>
      <c r="C21" s="34" t="s">
        <v>1525</v>
      </c>
      <c r="D21" s="36"/>
      <c r="E21" s="315"/>
      <c r="F21" s="316">
        <f t="shared" si="0"/>
        <v>0</v>
      </c>
    </row>
    <row r="22" spans="1:6" x14ac:dyDescent="0.3">
      <c r="A22" s="95" t="s">
        <v>105</v>
      </c>
      <c r="B22" s="35" t="s">
        <v>727</v>
      </c>
      <c r="C22" s="34" t="s">
        <v>1525</v>
      </c>
      <c r="D22" s="36"/>
      <c r="E22" s="315"/>
      <c r="F22" s="316">
        <f t="shared" si="0"/>
        <v>0</v>
      </c>
    </row>
    <row r="23" spans="1:6" x14ac:dyDescent="0.3">
      <c r="A23" s="95" t="s">
        <v>107</v>
      </c>
      <c r="B23" s="35" t="s">
        <v>730</v>
      </c>
      <c r="C23" s="34" t="s">
        <v>1527</v>
      </c>
      <c r="D23" s="36"/>
      <c r="E23" s="315"/>
      <c r="F23" s="316">
        <f t="shared" si="0"/>
        <v>0</v>
      </c>
    </row>
    <row r="24" spans="1:6" x14ac:dyDescent="0.3">
      <c r="A24" s="96"/>
      <c r="B24" s="562" t="s">
        <v>1528</v>
      </c>
      <c r="C24" s="421"/>
      <c r="D24" s="421"/>
      <c r="E24" s="421"/>
      <c r="F24" s="317">
        <f>SUM(F15:F23)</f>
        <v>0</v>
      </c>
    </row>
    <row r="25" spans="1:6" x14ac:dyDescent="0.3">
      <c r="A25" s="97"/>
      <c r="B25" s="56"/>
      <c r="C25" s="56"/>
      <c r="D25" s="56"/>
      <c r="E25" s="56"/>
      <c r="F25" s="98"/>
    </row>
    <row r="26" spans="1:6" x14ac:dyDescent="0.3">
      <c r="A26" s="211" t="s">
        <v>108</v>
      </c>
      <c r="B26" s="568" t="s">
        <v>665</v>
      </c>
      <c r="C26" s="437"/>
      <c r="D26" s="437"/>
      <c r="E26" s="437"/>
      <c r="F26" s="437"/>
    </row>
    <row r="27" spans="1:6" x14ac:dyDescent="0.3">
      <c r="A27" s="95" t="s">
        <v>109</v>
      </c>
      <c r="B27" s="35" t="s">
        <v>735</v>
      </c>
      <c r="C27" s="34" t="s">
        <v>1527</v>
      </c>
      <c r="D27" s="36"/>
      <c r="E27" s="315"/>
      <c r="F27" s="316">
        <f t="shared" ref="F27:F37" si="1">D27*E27</f>
        <v>0</v>
      </c>
    </row>
    <row r="28" spans="1:6" x14ac:dyDescent="0.3">
      <c r="A28" s="95" t="s">
        <v>110</v>
      </c>
      <c r="B28" s="35" t="s">
        <v>738</v>
      </c>
      <c r="C28" s="34" t="s">
        <v>1527</v>
      </c>
      <c r="D28" s="36"/>
      <c r="E28" s="315"/>
      <c r="F28" s="316">
        <f t="shared" si="1"/>
        <v>0</v>
      </c>
    </row>
    <row r="29" spans="1:6" x14ac:dyDescent="0.3">
      <c r="A29" s="95" t="s">
        <v>111</v>
      </c>
      <c r="B29" s="35" t="s">
        <v>741</v>
      </c>
      <c r="C29" s="34" t="s">
        <v>1527</v>
      </c>
      <c r="D29" s="36"/>
      <c r="E29" s="315"/>
      <c r="F29" s="316">
        <f t="shared" si="1"/>
        <v>0</v>
      </c>
    </row>
    <row r="30" spans="1:6" x14ac:dyDescent="0.3">
      <c r="A30" s="95" t="s">
        <v>112</v>
      </c>
      <c r="B30" s="35" t="s">
        <v>744</v>
      </c>
      <c r="C30" s="34" t="s">
        <v>1525</v>
      </c>
      <c r="D30" s="36"/>
      <c r="E30" s="315"/>
      <c r="F30" s="316">
        <f t="shared" si="1"/>
        <v>0</v>
      </c>
    </row>
    <row r="31" spans="1:6" x14ac:dyDescent="0.3">
      <c r="A31" s="95" t="s">
        <v>113</v>
      </c>
      <c r="B31" s="35" t="s">
        <v>748</v>
      </c>
      <c r="C31" s="34" t="s">
        <v>1527</v>
      </c>
      <c r="D31" s="36"/>
      <c r="E31" s="315"/>
      <c r="F31" s="316">
        <f t="shared" si="1"/>
        <v>0</v>
      </c>
    </row>
    <row r="32" spans="1:6" x14ac:dyDescent="0.3">
      <c r="A32" s="95" t="s">
        <v>114</v>
      </c>
      <c r="B32" s="35" t="s">
        <v>751</v>
      </c>
      <c r="C32" s="34" t="s">
        <v>1527</v>
      </c>
      <c r="D32" s="36"/>
      <c r="E32" s="315"/>
      <c r="F32" s="316">
        <f t="shared" si="1"/>
        <v>0</v>
      </c>
    </row>
    <row r="33" spans="1:6" x14ac:dyDescent="0.3">
      <c r="A33" s="95" t="s">
        <v>115</v>
      </c>
      <c r="B33" s="35" t="s">
        <v>754</v>
      </c>
      <c r="C33" s="34" t="s">
        <v>1527</v>
      </c>
      <c r="D33" s="36"/>
      <c r="E33" s="315"/>
      <c r="F33" s="316">
        <f t="shared" si="1"/>
        <v>0</v>
      </c>
    </row>
    <row r="34" spans="1:6" x14ac:dyDescent="0.3">
      <c r="A34" s="95" t="s">
        <v>116</v>
      </c>
      <c r="B34" s="35" t="s">
        <v>757</v>
      </c>
      <c r="C34" s="34" t="s">
        <v>1527</v>
      </c>
      <c r="D34" s="36"/>
      <c r="E34" s="315"/>
      <c r="F34" s="316">
        <f t="shared" si="1"/>
        <v>0</v>
      </c>
    </row>
    <row r="35" spans="1:6" x14ac:dyDescent="0.3">
      <c r="A35" s="95" t="s">
        <v>118</v>
      </c>
      <c r="B35" s="35" t="s">
        <v>761</v>
      </c>
      <c r="C35" s="34" t="s">
        <v>1527</v>
      </c>
      <c r="D35" s="36"/>
      <c r="E35" s="315"/>
      <c r="F35" s="316">
        <f t="shared" si="1"/>
        <v>0</v>
      </c>
    </row>
    <row r="36" spans="1:6" x14ac:dyDescent="0.3">
      <c r="A36" s="95" t="s">
        <v>119</v>
      </c>
      <c r="B36" s="35" t="s">
        <v>764</v>
      </c>
      <c r="C36" s="34" t="s">
        <v>1527</v>
      </c>
      <c r="D36" s="36"/>
      <c r="E36" s="315"/>
      <c r="F36" s="316">
        <f t="shared" si="1"/>
        <v>0</v>
      </c>
    </row>
    <row r="37" spans="1:6" x14ac:dyDescent="0.3">
      <c r="A37" s="95" t="s">
        <v>120</v>
      </c>
      <c r="B37" s="35" t="s">
        <v>767</v>
      </c>
      <c r="C37" s="34" t="s">
        <v>1527</v>
      </c>
      <c r="D37" s="36"/>
      <c r="E37" s="315"/>
      <c r="F37" s="316">
        <f t="shared" si="1"/>
        <v>0</v>
      </c>
    </row>
    <row r="38" spans="1:6" x14ac:dyDescent="0.3">
      <c r="A38" s="96"/>
      <c r="B38" s="562" t="s">
        <v>1529</v>
      </c>
      <c r="C38" s="421"/>
      <c r="D38" s="421"/>
      <c r="E38" s="421"/>
      <c r="F38" s="317">
        <f>SUM(F27:F37)</f>
        <v>0</v>
      </c>
    </row>
    <row r="39" spans="1:6" x14ac:dyDescent="0.3">
      <c r="A39" s="97"/>
      <c r="B39" s="56"/>
      <c r="C39" s="56"/>
      <c r="D39" s="56"/>
      <c r="E39" s="56"/>
      <c r="F39" s="98"/>
    </row>
    <row r="40" spans="1:6" x14ac:dyDescent="0.3">
      <c r="A40" s="211" t="s">
        <v>121</v>
      </c>
      <c r="B40" s="568" t="s">
        <v>656</v>
      </c>
      <c r="C40" s="437"/>
      <c r="D40" s="437"/>
      <c r="E40" s="437"/>
      <c r="F40" s="437"/>
    </row>
    <row r="41" spans="1:6" x14ac:dyDescent="0.3">
      <c r="A41" s="95" t="s">
        <v>122</v>
      </c>
      <c r="B41" s="35" t="s">
        <v>771</v>
      </c>
      <c r="C41" s="34" t="s">
        <v>1527</v>
      </c>
      <c r="D41" s="36"/>
      <c r="E41" s="315"/>
      <c r="F41" s="316">
        <f t="shared" ref="F41:F47" si="2">D41*E41</f>
        <v>0</v>
      </c>
    </row>
    <row r="42" spans="1:6" x14ac:dyDescent="0.3">
      <c r="A42" s="95" t="s">
        <v>123</v>
      </c>
      <c r="B42" s="35" t="s">
        <v>774</v>
      </c>
      <c r="C42" s="34" t="s">
        <v>1527</v>
      </c>
      <c r="D42" s="36"/>
      <c r="E42" s="315"/>
      <c r="F42" s="316">
        <f t="shared" si="2"/>
        <v>0</v>
      </c>
    </row>
    <row r="43" spans="1:6" x14ac:dyDescent="0.3">
      <c r="A43" s="95" t="s">
        <v>124</v>
      </c>
      <c r="B43" s="35" t="s">
        <v>777</v>
      </c>
      <c r="C43" s="34" t="s">
        <v>1527</v>
      </c>
      <c r="D43" s="36"/>
      <c r="E43" s="315"/>
      <c r="F43" s="316">
        <f t="shared" si="2"/>
        <v>0</v>
      </c>
    </row>
    <row r="44" spans="1:6" x14ac:dyDescent="0.3">
      <c r="A44" s="95" t="s">
        <v>125</v>
      </c>
      <c r="B44" s="35" t="s">
        <v>780</v>
      </c>
      <c r="C44" s="34" t="s">
        <v>1527</v>
      </c>
      <c r="D44" s="36"/>
      <c r="E44" s="315"/>
      <c r="F44" s="316">
        <f t="shared" si="2"/>
        <v>0</v>
      </c>
    </row>
    <row r="45" spans="1:6" x14ac:dyDescent="0.3">
      <c r="A45" s="95" t="s">
        <v>126</v>
      </c>
      <c r="B45" s="35" t="s">
        <v>783</v>
      </c>
      <c r="C45" s="34" t="s">
        <v>1527</v>
      </c>
      <c r="D45" s="36"/>
      <c r="E45" s="315"/>
      <c r="F45" s="316">
        <f t="shared" si="2"/>
        <v>0</v>
      </c>
    </row>
    <row r="46" spans="1:6" x14ac:dyDescent="0.3">
      <c r="A46" s="95" t="s">
        <v>127</v>
      </c>
      <c r="B46" s="35" t="s">
        <v>787</v>
      </c>
      <c r="C46" s="34" t="s">
        <v>117</v>
      </c>
      <c r="D46" s="36"/>
      <c r="E46" s="315"/>
      <c r="F46" s="316">
        <f t="shared" si="2"/>
        <v>0</v>
      </c>
    </row>
    <row r="47" spans="1:6" x14ac:dyDescent="0.3">
      <c r="A47" s="95" t="s">
        <v>128</v>
      </c>
      <c r="B47" s="35" t="s">
        <v>792</v>
      </c>
      <c r="C47" s="34" t="s">
        <v>1525</v>
      </c>
      <c r="D47" s="36"/>
      <c r="E47" s="315"/>
      <c r="F47" s="316">
        <f t="shared" si="2"/>
        <v>0</v>
      </c>
    </row>
    <row r="48" spans="1:6" x14ac:dyDescent="0.3">
      <c r="A48" s="96"/>
      <c r="B48" s="562" t="s">
        <v>1530</v>
      </c>
      <c r="C48" s="562"/>
      <c r="D48" s="562"/>
      <c r="E48" s="562"/>
      <c r="F48" s="317">
        <f>SUM(F41:F47)</f>
        <v>0</v>
      </c>
    </row>
    <row r="49" spans="1:6" x14ac:dyDescent="0.3">
      <c r="A49" s="97"/>
      <c r="B49" s="56"/>
      <c r="C49" s="56"/>
      <c r="D49" s="56"/>
      <c r="E49" s="56"/>
      <c r="F49" s="98"/>
    </row>
    <row r="50" spans="1:6" x14ac:dyDescent="0.3">
      <c r="A50" s="211" t="s">
        <v>129</v>
      </c>
      <c r="B50" s="1217" t="s">
        <v>660</v>
      </c>
      <c r="C50" s="1217"/>
      <c r="D50" s="1217"/>
      <c r="E50" s="1217"/>
      <c r="F50" s="1217"/>
    </row>
    <row r="51" spans="1:6" x14ac:dyDescent="0.3">
      <c r="A51" s="95" t="s">
        <v>130</v>
      </c>
      <c r="B51" s="35" t="s">
        <v>795</v>
      </c>
      <c r="C51" s="34" t="s">
        <v>1527</v>
      </c>
      <c r="D51" s="36"/>
      <c r="E51" s="315"/>
      <c r="F51" s="316">
        <f t="shared" ref="F51:F64" si="3">D51*E51</f>
        <v>0</v>
      </c>
    </row>
    <row r="52" spans="1:6" x14ac:dyDescent="0.3">
      <c r="A52" s="95" t="s">
        <v>131</v>
      </c>
      <c r="B52" s="563" t="s">
        <v>798</v>
      </c>
      <c r="C52" s="564" t="s">
        <v>1527</v>
      </c>
      <c r="D52" s="565"/>
      <c r="E52" s="566"/>
      <c r="F52" s="567">
        <f t="shared" si="3"/>
        <v>0</v>
      </c>
    </row>
    <row r="53" spans="1:6" x14ac:dyDescent="0.3">
      <c r="A53" s="95" t="s">
        <v>132</v>
      </c>
      <c r="B53" s="35" t="s">
        <v>801</v>
      </c>
      <c r="C53" s="34" t="s">
        <v>1527</v>
      </c>
      <c r="D53" s="36"/>
      <c r="E53" s="315"/>
      <c r="F53" s="316">
        <f t="shared" si="3"/>
        <v>0</v>
      </c>
    </row>
    <row r="54" spans="1:6" x14ac:dyDescent="0.3">
      <c r="A54" s="95" t="s">
        <v>133</v>
      </c>
      <c r="B54" s="35" t="s">
        <v>804</v>
      </c>
      <c r="C54" s="34" t="s">
        <v>1527</v>
      </c>
      <c r="D54" s="36"/>
      <c r="E54" s="315"/>
      <c r="F54" s="316">
        <f t="shared" si="3"/>
        <v>0</v>
      </c>
    </row>
    <row r="55" spans="1:6" x14ac:dyDescent="0.3">
      <c r="A55" s="95" t="s">
        <v>134</v>
      </c>
      <c r="B55" s="35" t="s">
        <v>807</v>
      </c>
      <c r="C55" s="34" t="s">
        <v>1527</v>
      </c>
      <c r="D55" s="36"/>
      <c r="E55" s="315"/>
      <c r="F55" s="316">
        <f t="shared" si="3"/>
        <v>0</v>
      </c>
    </row>
    <row r="56" spans="1:6" x14ac:dyDescent="0.3">
      <c r="A56" s="95" t="s">
        <v>1531</v>
      </c>
      <c r="B56" s="35" t="s">
        <v>810</v>
      </c>
      <c r="C56" s="34" t="s">
        <v>117</v>
      </c>
      <c r="D56" s="36"/>
      <c r="E56" s="315"/>
      <c r="F56" s="316">
        <f t="shared" si="3"/>
        <v>0</v>
      </c>
    </row>
    <row r="57" spans="1:6" x14ac:dyDescent="0.3">
      <c r="A57" s="95" t="s">
        <v>1532</v>
      </c>
      <c r="B57" s="35" t="s">
        <v>813</v>
      </c>
      <c r="C57" s="34" t="s">
        <v>117</v>
      </c>
      <c r="D57" s="36"/>
      <c r="E57" s="315"/>
      <c r="F57" s="316">
        <f t="shared" si="3"/>
        <v>0</v>
      </c>
    </row>
    <row r="58" spans="1:6" x14ac:dyDescent="0.3">
      <c r="A58" s="95" t="s">
        <v>1533</v>
      </c>
      <c r="B58" s="563" t="s">
        <v>816</v>
      </c>
      <c r="C58" s="564" t="s">
        <v>117</v>
      </c>
      <c r="D58" s="565"/>
      <c r="E58" s="566"/>
      <c r="F58" s="316">
        <f t="shared" si="3"/>
        <v>0</v>
      </c>
    </row>
    <row r="59" spans="1:6" x14ac:dyDescent="0.3">
      <c r="A59" s="95" t="s">
        <v>1534</v>
      </c>
      <c r="B59" s="35" t="s">
        <v>819</v>
      </c>
      <c r="C59" s="34" t="s">
        <v>1525</v>
      </c>
      <c r="D59" s="36"/>
      <c r="E59" s="315"/>
      <c r="F59" s="316">
        <f t="shared" si="3"/>
        <v>0</v>
      </c>
    </row>
    <row r="60" spans="1:6" x14ac:dyDescent="0.3">
      <c r="A60" s="95" t="s">
        <v>1535</v>
      </c>
      <c r="B60" s="563" t="s">
        <v>822</v>
      </c>
      <c r="C60" s="564" t="s">
        <v>1525</v>
      </c>
      <c r="D60" s="565"/>
      <c r="E60" s="566"/>
      <c r="F60" s="567">
        <f t="shared" si="3"/>
        <v>0</v>
      </c>
    </row>
    <row r="61" spans="1:6" x14ac:dyDescent="0.3">
      <c r="A61" s="95" t="s">
        <v>1536</v>
      </c>
      <c r="B61" s="35" t="s">
        <v>825</v>
      </c>
      <c r="C61" s="34" t="s">
        <v>1525</v>
      </c>
      <c r="D61" s="36"/>
      <c r="E61" s="315"/>
      <c r="F61" s="316">
        <f t="shared" si="3"/>
        <v>0</v>
      </c>
    </row>
    <row r="62" spans="1:6" x14ac:dyDescent="0.3">
      <c r="A62" s="95" t="s">
        <v>1537</v>
      </c>
      <c r="B62" s="35" t="s">
        <v>828</v>
      </c>
      <c r="C62" s="34" t="s">
        <v>1525</v>
      </c>
      <c r="D62" s="36"/>
      <c r="E62" s="315"/>
      <c r="F62" s="316">
        <f t="shared" si="3"/>
        <v>0</v>
      </c>
    </row>
    <row r="63" spans="1:6" x14ac:dyDescent="0.3">
      <c r="A63" s="95" t="s">
        <v>1538</v>
      </c>
      <c r="B63" s="35" t="s">
        <v>832</v>
      </c>
      <c r="C63" s="34" t="s">
        <v>117</v>
      </c>
      <c r="D63" s="36"/>
      <c r="E63" s="315"/>
      <c r="F63" s="316">
        <f t="shared" si="3"/>
        <v>0</v>
      </c>
    </row>
    <row r="64" spans="1:6" x14ac:dyDescent="0.3">
      <c r="A64" s="95" t="s">
        <v>1539</v>
      </c>
      <c r="B64" s="35" t="s">
        <v>835</v>
      </c>
      <c r="C64" s="34" t="s">
        <v>117</v>
      </c>
      <c r="D64" s="36"/>
      <c r="E64" s="315"/>
      <c r="F64" s="316">
        <f t="shared" si="3"/>
        <v>0</v>
      </c>
    </row>
    <row r="65" spans="1:6" x14ac:dyDescent="0.3">
      <c r="A65" s="96"/>
      <c r="B65" s="562" t="s">
        <v>1540</v>
      </c>
      <c r="C65" s="421"/>
      <c r="D65" s="421"/>
      <c r="E65" s="421"/>
      <c r="F65" s="317">
        <f>SUM(F51:F64)</f>
        <v>0</v>
      </c>
    </row>
    <row r="66" spans="1:6" x14ac:dyDescent="0.3">
      <c r="A66" s="97"/>
      <c r="B66" s="56"/>
      <c r="C66" s="56"/>
      <c r="D66" s="56"/>
      <c r="E66" s="56"/>
      <c r="F66" s="98"/>
    </row>
    <row r="67" spans="1:6" x14ac:dyDescent="0.3">
      <c r="A67" s="211" t="s">
        <v>135</v>
      </c>
      <c r="B67" s="568" t="s">
        <v>664</v>
      </c>
      <c r="C67" s="437"/>
      <c r="D67" s="437"/>
      <c r="E67" s="437"/>
      <c r="F67" s="437"/>
    </row>
    <row r="68" spans="1:6" x14ac:dyDescent="0.3">
      <c r="A68" s="95" t="s">
        <v>136</v>
      </c>
      <c r="B68" s="35" t="s">
        <v>839</v>
      </c>
      <c r="C68" s="34" t="s">
        <v>1525</v>
      </c>
      <c r="D68" s="36"/>
      <c r="E68" s="315"/>
      <c r="F68" s="316">
        <f t="shared" ref="F68:F74" si="4">D68*E68</f>
        <v>0</v>
      </c>
    </row>
    <row r="69" spans="1:6" x14ac:dyDescent="0.3">
      <c r="A69" s="95" t="s">
        <v>137</v>
      </c>
      <c r="B69" s="35" t="s">
        <v>842</v>
      </c>
      <c r="C69" s="34" t="s">
        <v>1525</v>
      </c>
      <c r="D69" s="36"/>
      <c r="E69" s="315"/>
      <c r="F69" s="316">
        <f t="shared" si="4"/>
        <v>0</v>
      </c>
    </row>
    <row r="70" spans="1:6" x14ac:dyDescent="0.3">
      <c r="A70" s="95" t="s">
        <v>138</v>
      </c>
      <c r="B70" s="35" t="s">
        <v>845</v>
      </c>
      <c r="C70" s="34" t="s">
        <v>1525</v>
      </c>
      <c r="D70" s="36"/>
      <c r="E70" s="315"/>
      <c r="F70" s="316">
        <f t="shared" si="4"/>
        <v>0</v>
      </c>
    </row>
    <row r="71" spans="1:6" x14ac:dyDescent="0.3">
      <c r="A71" s="95" t="s">
        <v>139</v>
      </c>
      <c r="B71" s="35" t="s">
        <v>848</v>
      </c>
      <c r="C71" s="34" t="s">
        <v>1525</v>
      </c>
      <c r="D71" s="36"/>
      <c r="E71" s="315"/>
      <c r="F71" s="316">
        <f t="shared" si="4"/>
        <v>0</v>
      </c>
    </row>
    <row r="72" spans="1:6" x14ac:dyDescent="0.3">
      <c r="A72" s="95" t="s">
        <v>1541</v>
      </c>
      <c r="B72" s="35" t="s">
        <v>852</v>
      </c>
      <c r="C72" s="34" t="s">
        <v>97</v>
      </c>
      <c r="D72" s="36"/>
      <c r="E72" s="315"/>
      <c r="F72" s="316">
        <f t="shared" si="4"/>
        <v>0</v>
      </c>
    </row>
    <row r="73" spans="1:6" x14ac:dyDescent="0.3">
      <c r="A73" s="95" t="s">
        <v>1542</v>
      </c>
      <c r="B73" s="35" t="s">
        <v>855</v>
      </c>
      <c r="C73" s="34" t="s">
        <v>97</v>
      </c>
      <c r="D73" s="36"/>
      <c r="E73" s="315"/>
      <c r="F73" s="316">
        <f t="shared" si="4"/>
        <v>0</v>
      </c>
    </row>
    <row r="74" spans="1:6" x14ac:dyDescent="0.3">
      <c r="A74" s="95" t="s">
        <v>1543</v>
      </c>
      <c r="B74" s="35" t="s">
        <v>858</v>
      </c>
      <c r="C74" s="34" t="s">
        <v>148</v>
      </c>
      <c r="D74" s="36"/>
      <c r="E74" s="315"/>
      <c r="F74" s="316">
        <f t="shared" si="4"/>
        <v>0</v>
      </c>
    </row>
    <row r="75" spans="1:6" x14ac:dyDescent="0.3">
      <c r="A75" s="96"/>
      <c r="B75" s="562" t="s">
        <v>1544</v>
      </c>
      <c r="C75" s="562"/>
      <c r="D75" s="562"/>
      <c r="E75" s="562"/>
      <c r="F75" s="317">
        <f>SUM(F68:F74)</f>
        <v>0</v>
      </c>
    </row>
    <row r="76" spans="1:6" x14ac:dyDescent="0.3">
      <c r="A76" s="97"/>
      <c r="B76" s="569"/>
      <c r="C76" s="569"/>
      <c r="D76" s="569"/>
      <c r="E76" s="569"/>
      <c r="F76" s="98"/>
    </row>
    <row r="77" spans="1:6" x14ac:dyDescent="0.3">
      <c r="A77" s="211" t="s">
        <v>140</v>
      </c>
      <c r="B77" s="1216" t="s">
        <v>659</v>
      </c>
      <c r="C77" s="1216"/>
      <c r="D77" s="1216"/>
      <c r="E77" s="1216"/>
      <c r="F77" s="1216"/>
    </row>
    <row r="78" spans="1:6" x14ac:dyDescent="0.3">
      <c r="A78" s="95" t="s">
        <v>142</v>
      </c>
      <c r="B78" s="563" t="s">
        <v>862</v>
      </c>
      <c r="C78" s="564" t="s">
        <v>117</v>
      </c>
      <c r="D78" s="565"/>
      <c r="E78" s="566"/>
      <c r="F78" s="567">
        <f t="shared" ref="F78:F84" si="5">D78*E78</f>
        <v>0</v>
      </c>
    </row>
    <row r="79" spans="1:6" x14ac:dyDescent="0.3">
      <c r="A79" s="95" t="s">
        <v>143</v>
      </c>
      <c r="B79" s="35" t="s">
        <v>865</v>
      </c>
      <c r="C79" s="34" t="s">
        <v>117</v>
      </c>
      <c r="D79" s="36"/>
      <c r="E79" s="315"/>
      <c r="F79" s="316">
        <f t="shared" si="5"/>
        <v>0</v>
      </c>
    </row>
    <row r="80" spans="1:6" x14ac:dyDescent="0.3">
      <c r="A80" s="95" t="s">
        <v>144</v>
      </c>
      <c r="B80" s="35" t="s">
        <v>869</v>
      </c>
      <c r="C80" s="34" t="s">
        <v>1525</v>
      </c>
      <c r="D80" s="36"/>
      <c r="E80" s="315"/>
      <c r="F80" s="316">
        <f t="shared" si="5"/>
        <v>0</v>
      </c>
    </row>
    <row r="81" spans="1:6" x14ac:dyDescent="0.3">
      <c r="A81" s="95" t="s">
        <v>145</v>
      </c>
      <c r="B81" s="35" t="s">
        <v>872</v>
      </c>
      <c r="C81" s="34" t="s">
        <v>1525</v>
      </c>
      <c r="D81" s="36"/>
      <c r="E81" s="315"/>
      <c r="F81" s="316">
        <f t="shared" si="5"/>
        <v>0</v>
      </c>
    </row>
    <row r="82" spans="1:6" x14ac:dyDescent="0.3">
      <c r="A82" s="95" t="s">
        <v>146</v>
      </c>
      <c r="B82" s="35" t="s">
        <v>875</v>
      </c>
      <c r="C82" s="34" t="s">
        <v>1525</v>
      </c>
      <c r="D82" s="36"/>
      <c r="E82" s="315"/>
      <c r="F82" s="316">
        <f t="shared" si="5"/>
        <v>0</v>
      </c>
    </row>
    <row r="83" spans="1:6" x14ac:dyDescent="0.3">
      <c r="A83" s="95" t="s">
        <v>147</v>
      </c>
      <c r="B83" s="35" t="s">
        <v>879</v>
      </c>
      <c r="C83" s="34" t="s">
        <v>97</v>
      </c>
      <c r="D83" s="36"/>
      <c r="E83" s="315"/>
      <c r="F83" s="316">
        <f t="shared" si="5"/>
        <v>0</v>
      </c>
    </row>
    <row r="84" spans="1:6" x14ac:dyDescent="0.3">
      <c r="A84" s="95" t="s">
        <v>149</v>
      </c>
      <c r="B84" s="35" t="s">
        <v>882</v>
      </c>
      <c r="C84" s="34" t="s">
        <v>97</v>
      </c>
      <c r="D84" s="36"/>
      <c r="E84" s="315"/>
      <c r="F84" s="316">
        <f t="shared" si="5"/>
        <v>0</v>
      </c>
    </row>
    <row r="85" spans="1:6" x14ac:dyDescent="0.3">
      <c r="A85" s="96"/>
      <c r="B85" s="562" t="s">
        <v>1545</v>
      </c>
      <c r="C85" s="562"/>
      <c r="D85" s="562"/>
      <c r="E85" s="562"/>
      <c r="F85" s="317">
        <f>SUM(F78:F84)</f>
        <v>0</v>
      </c>
    </row>
    <row r="86" spans="1:6" x14ac:dyDescent="0.3">
      <c r="A86" s="97"/>
      <c r="B86" s="56"/>
      <c r="C86" s="56"/>
      <c r="D86" s="56"/>
      <c r="E86" s="56"/>
      <c r="F86" s="98"/>
    </row>
    <row r="87" spans="1:6" x14ac:dyDescent="0.3">
      <c r="A87" s="211" t="s">
        <v>150</v>
      </c>
      <c r="B87" s="1217" t="s">
        <v>662</v>
      </c>
      <c r="C87" s="1217"/>
      <c r="D87" s="1217"/>
      <c r="E87" s="1217"/>
      <c r="F87" s="1217"/>
    </row>
    <row r="88" spans="1:6" x14ac:dyDescent="0.3">
      <c r="A88" s="95" t="s">
        <v>151</v>
      </c>
      <c r="B88" s="35" t="s">
        <v>886</v>
      </c>
      <c r="C88" s="34" t="s">
        <v>1525</v>
      </c>
      <c r="D88" s="36"/>
      <c r="E88" s="315"/>
      <c r="F88" s="316">
        <f>D88*E88</f>
        <v>0</v>
      </c>
    </row>
    <row r="89" spans="1:6" x14ac:dyDescent="0.3">
      <c r="A89" s="95" t="s">
        <v>152</v>
      </c>
      <c r="B89" s="563" t="s">
        <v>889</v>
      </c>
      <c r="C89" s="564" t="s">
        <v>1525</v>
      </c>
      <c r="D89" s="565"/>
      <c r="E89" s="566"/>
      <c r="F89" s="567">
        <f>D89*E89</f>
        <v>0</v>
      </c>
    </row>
    <row r="90" spans="1:6" x14ac:dyDescent="0.3">
      <c r="A90" s="95" t="s">
        <v>153</v>
      </c>
      <c r="B90" s="35" t="s">
        <v>892</v>
      </c>
      <c r="C90" s="34" t="s">
        <v>1525</v>
      </c>
      <c r="D90" s="36"/>
      <c r="E90" s="315"/>
      <c r="F90" s="316">
        <f>D90*E90</f>
        <v>0</v>
      </c>
    </row>
    <row r="91" spans="1:6" x14ac:dyDescent="0.3">
      <c r="A91" s="96"/>
      <c r="B91" s="562" t="s">
        <v>1546</v>
      </c>
      <c r="C91" s="562"/>
      <c r="D91" s="562"/>
      <c r="E91" s="562"/>
      <c r="F91" s="317">
        <f>SUM(F88:F90)</f>
        <v>0</v>
      </c>
    </row>
    <row r="92" spans="1:6" x14ac:dyDescent="0.3">
      <c r="A92" s="97"/>
      <c r="B92" s="569"/>
      <c r="C92" s="569"/>
      <c r="D92" s="569"/>
      <c r="E92" s="569"/>
      <c r="F92" s="98"/>
    </row>
    <row r="93" spans="1:6" x14ac:dyDescent="0.3">
      <c r="A93" s="211" t="s">
        <v>154</v>
      </c>
      <c r="B93" s="1217" t="s">
        <v>667</v>
      </c>
      <c r="C93" s="1217"/>
      <c r="D93" s="1217"/>
      <c r="E93" s="1217"/>
      <c r="F93" s="1217"/>
    </row>
    <row r="94" spans="1:6" x14ac:dyDescent="0.3">
      <c r="A94" s="95" t="s">
        <v>155</v>
      </c>
      <c r="B94" s="563" t="s">
        <v>896</v>
      </c>
      <c r="C94" s="564" t="s">
        <v>1525</v>
      </c>
      <c r="D94" s="565"/>
      <c r="E94" s="566"/>
      <c r="F94" s="567">
        <f>D94*E94</f>
        <v>0</v>
      </c>
    </row>
    <row r="95" spans="1:6" x14ac:dyDescent="0.3">
      <c r="A95" s="95" t="s">
        <v>156</v>
      </c>
      <c r="B95" s="35" t="s">
        <v>899</v>
      </c>
      <c r="C95" s="34" t="s">
        <v>1525</v>
      </c>
      <c r="D95" s="36"/>
      <c r="E95" s="315"/>
      <c r="F95" s="316">
        <f>D95*E95</f>
        <v>0</v>
      </c>
    </row>
    <row r="96" spans="1:6" x14ac:dyDescent="0.3">
      <c r="A96" s="95" t="s">
        <v>1547</v>
      </c>
      <c r="B96" s="35" t="s">
        <v>902</v>
      </c>
      <c r="C96" s="34" t="s">
        <v>1525</v>
      </c>
      <c r="D96" s="36"/>
      <c r="E96" s="315"/>
      <c r="F96" s="316">
        <f>D96*E96</f>
        <v>0</v>
      </c>
    </row>
    <row r="97" spans="1:6" x14ac:dyDescent="0.3">
      <c r="A97" s="95" t="s">
        <v>1548</v>
      </c>
      <c r="B97" s="563" t="s">
        <v>905</v>
      </c>
      <c r="C97" s="564" t="s">
        <v>1525</v>
      </c>
      <c r="D97" s="565"/>
      <c r="E97" s="566"/>
      <c r="F97" s="316">
        <f>D97*E97</f>
        <v>0</v>
      </c>
    </row>
    <row r="98" spans="1:6" x14ac:dyDescent="0.3">
      <c r="A98" s="96"/>
      <c r="B98" s="562" t="s">
        <v>1549</v>
      </c>
      <c r="C98" s="562"/>
      <c r="D98" s="562"/>
      <c r="E98" s="562"/>
      <c r="F98" s="317">
        <f>SUM(F94:F97)</f>
        <v>0</v>
      </c>
    </row>
    <row r="99" spans="1:6" x14ac:dyDescent="0.3">
      <c r="A99" s="97"/>
      <c r="B99" s="569"/>
      <c r="C99" s="569"/>
      <c r="D99" s="569"/>
      <c r="E99" s="569"/>
      <c r="F99" s="570"/>
    </row>
    <row r="100" spans="1:6" x14ac:dyDescent="0.3">
      <c r="A100" s="211" t="s">
        <v>157</v>
      </c>
      <c r="B100" s="1217" t="s">
        <v>669</v>
      </c>
      <c r="C100" s="1217"/>
      <c r="D100" s="1217"/>
      <c r="E100" s="1217"/>
      <c r="F100" s="1217"/>
    </row>
    <row r="101" spans="1:6" x14ac:dyDescent="0.3">
      <c r="A101" s="95" t="s">
        <v>159</v>
      </c>
      <c r="B101" s="35" t="s">
        <v>909</v>
      </c>
      <c r="C101" s="34" t="s">
        <v>1525</v>
      </c>
      <c r="D101" s="36"/>
      <c r="E101" s="315"/>
      <c r="F101" s="316">
        <f t="shared" ref="F101:F108" si="6">D101*E101</f>
        <v>0</v>
      </c>
    </row>
    <row r="102" spans="1:6" x14ac:dyDescent="0.3">
      <c r="A102" s="95" t="s">
        <v>160</v>
      </c>
      <c r="B102" s="35" t="s">
        <v>912</v>
      </c>
      <c r="C102" s="34" t="s">
        <v>1525</v>
      </c>
      <c r="D102" s="36"/>
      <c r="E102" s="315"/>
      <c r="F102" s="316">
        <f t="shared" si="6"/>
        <v>0</v>
      </c>
    </row>
    <row r="103" spans="1:6" x14ac:dyDescent="0.3">
      <c r="A103" s="95" t="s">
        <v>1550</v>
      </c>
      <c r="B103" s="35" t="s">
        <v>915</v>
      </c>
      <c r="C103" s="34" t="s">
        <v>1525</v>
      </c>
      <c r="D103" s="36"/>
      <c r="E103" s="315"/>
      <c r="F103" s="316">
        <f t="shared" si="6"/>
        <v>0</v>
      </c>
    </row>
    <row r="104" spans="1:6" x14ac:dyDescent="0.3">
      <c r="A104" s="95" t="s">
        <v>1551</v>
      </c>
      <c r="B104" s="35" t="s">
        <v>918</v>
      </c>
      <c r="C104" s="34" t="s">
        <v>1525</v>
      </c>
      <c r="D104" s="36"/>
      <c r="E104" s="315"/>
      <c r="F104" s="316">
        <f t="shared" si="6"/>
        <v>0</v>
      </c>
    </row>
    <row r="105" spans="1:6" x14ac:dyDescent="0.3">
      <c r="A105" s="95" t="s">
        <v>1552</v>
      </c>
      <c r="B105" s="35" t="s">
        <v>921</v>
      </c>
      <c r="C105" s="34" t="s">
        <v>1525</v>
      </c>
      <c r="D105" s="36"/>
      <c r="E105" s="315"/>
      <c r="F105" s="316">
        <f t="shared" si="6"/>
        <v>0</v>
      </c>
    </row>
    <row r="106" spans="1:6" x14ac:dyDescent="0.3">
      <c r="A106" s="95" t="s">
        <v>1553</v>
      </c>
      <c r="B106" s="563" t="s">
        <v>925</v>
      </c>
      <c r="C106" s="564" t="s">
        <v>1525</v>
      </c>
      <c r="D106" s="565"/>
      <c r="E106" s="566"/>
      <c r="F106" s="316">
        <f t="shared" si="6"/>
        <v>0</v>
      </c>
    </row>
    <row r="107" spans="1:6" x14ac:dyDescent="0.3">
      <c r="A107" s="95" t="s">
        <v>1554</v>
      </c>
      <c r="B107" s="35" t="s">
        <v>928</v>
      </c>
      <c r="C107" s="34" t="s">
        <v>97</v>
      </c>
      <c r="D107" s="36"/>
      <c r="E107" s="315"/>
      <c r="F107" s="316">
        <f t="shared" si="6"/>
        <v>0</v>
      </c>
    </row>
    <row r="108" spans="1:6" x14ac:dyDescent="0.3">
      <c r="A108" s="95" t="s">
        <v>1555</v>
      </c>
      <c r="B108" s="563" t="s">
        <v>931</v>
      </c>
      <c r="C108" s="564" t="s">
        <v>97</v>
      </c>
      <c r="D108" s="565"/>
      <c r="E108" s="566"/>
      <c r="F108" s="567">
        <f t="shared" si="6"/>
        <v>0</v>
      </c>
    </row>
    <row r="109" spans="1:6" x14ac:dyDescent="0.3">
      <c r="A109" s="96"/>
      <c r="B109" s="562" t="s">
        <v>1556</v>
      </c>
      <c r="C109" s="562"/>
      <c r="D109" s="562"/>
      <c r="E109" s="562"/>
      <c r="F109" s="317">
        <f>SUM(F101:F108)</f>
        <v>0</v>
      </c>
    </row>
    <row r="110" spans="1:6" x14ac:dyDescent="0.3">
      <c r="A110" s="97"/>
      <c r="B110" s="56"/>
      <c r="C110" s="56"/>
      <c r="D110" s="56"/>
      <c r="E110" s="56"/>
      <c r="F110" s="98"/>
    </row>
    <row r="111" spans="1:6" x14ac:dyDescent="0.3">
      <c r="A111" s="211" t="s">
        <v>161</v>
      </c>
      <c r="B111" s="1217" t="s">
        <v>668</v>
      </c>
      <c r="C111" s="1217"/>
      <c r="D111" s="1217"/>
      <c r="E111" s="1217"/>
      <c r="F111" s="1217"/>
    </row>
    <row r="112" spans="1:6" x14ac:dyDescent="0.3">
      <c r="A112" s="95" t="s">
        <v>162</v>
      </c>
      <c r="B112" s="35" t="s">
        <v>935</v>
      </c>
      <c r="C112" s="34" t="s">
        <v>1525</v>
      </c>
      <c r="D112" s="36"/>
      <c r="E112" s="315"/>
      <c r="F112" s="316">
        <f>D112*E112</f>
        <v>0</v>
      </c>
    </row>
    <row r="113" spans="1:6" x14ac:dyDescent="0.3">
      <c r="A113" s="95" t="s">
        <v>163</v>
      </c>
      <c r="B113" s="35" t="s">
        <v>938</v>
      </c>
      <c r="C113" s="34" t="s">
        <v>1525</v>
      </c>
      <c r="D113" s="36"/>
      <c r="E113" s="315"/>
      <c r="F113" s="316">
        <f>D113*E113</f>
        <v>0</v>
      </c>
    </row>
    <row r="114" spans="1:6" x14ac:dyDescent="0.3">
      <c r="A114" s="95" t="s">
        <v>164</v>
      </c>
      <c r="B114" s="35" t="s">
        <v>941</v>
      </c>
      <c r="C114" s="34" t="s">
        <v>1525</v>
      </c>
      <c r="D114" s="36"/>
      <c r="E114" s="315"/>
      <c r="F114" s="316">
        <f>D114*E114</f>
        <v>0</v>
      </c>
    </row>
    <row r="115" spans="1:6" x14ac:dyDescent="0.3">
      <c r="A115" s="95" t="s">
        <v>165</v>
      </c>
      <c r="B115" s="35" t="s">
        <v>944</v>
      </c>
      <c r="C115" s="34" t="s">
        <v>1525</v>
      </c>
      <c r="D115" s="36"/>
      <c r="E115" s="315"/>
      <c r="F115" s="316">
        <f>D115*E115</f>
        <v>0</v>
      </c>
    </row>
    <row r="116" spans="1:6" x14ac:dyDescent="0.3">
      <c r="A116" s="95" t="s">
        <v>166</v>
      </c>
      <c r="B116" s="563" t="s">
        <v>947</v>
      </c>
      <c r="C116" s="564" t="s">
        <v>1525</v>
      </c>
      <c r="D116" s="565"/>
      <c r="E116" s="566"/>
      <c r="F116" s="316">
        <f>D116*E116</f>
        <v>0</v>
      </c>
    </row>
    <row r="117" spans="1:6" x14ac:dyDescent="0.3">
      <c r="A117" s="96"/>
      <c r="B117" s="562" t="s">
        <v>1557</v>
      </c>
      <c r="C117" s="562"/>
      <c r="D117" s="562"/>
      <c r="E117" s="562"/>
      <c r="F117" s="317">
        <f>SUM(F112:F116)</f>
        <v>0</v>
      </c>
    </row>
    <row r="118" spans="1:6" x14ac:dyDescent="0.3">
      <c r="A118" s="97"/>
      <c r="B118" s="569"/>
      <c r="C118" s="569"/>
      <c r="D118" s="569"/>
      <c r="E118" s="569"/>
      <c r="F118" s="570"/>
    </row>
    <row r="119" spans="1:6" x14ac:dyDescent="0.3">
      <c r="A119" s="211" t="s">
        <v>167</v>
      </c>
      <c r="B119" s="1217" t="s">
        <v>655</v>
      </c>
      <c r="C119" s="1217"/>
      <c r="D119" s="1217"/>
      <c r="E119" s="1217"/>
      <c r="F119" s="1217"/>
    </row>
    <row r="120" spans="1:6" x14ac:dyDescent="0.3">
      <c r="A120" s="95" t="s">
        <v>168</v>
      </c>
      <c r="B120" s="35" t="s">
        <v>951</v>
      </c>
      <c r="C120" s="34" t="s">
        <v>148</v>
      </c>
      <c r="D120" s="36"/>
      <c r="E120" s="315"/>
      <c r="F120" s="316">
        <f t="shared" ref="F120:F126" si="7">D120*E120</f>
        <v>0</v>
      </c>
    </row>
    <row r="121" spans="1:6" x14ac:dyDescent="0.3">
      <c r="A121" s="95" t="s">
        <v>169</v>
      </c>
      <c r="B121" s="563" t="s">
        <v>954</v>
      </c>
      <c r="C121" s="564" t="s">
        <v>97</v>
      </c>
      <c r="D121" s="565"/>
      <c r="E121" s="566"/>
      <c r="F121" s="316">
        <f t="shared" si="7"/>
        <v>0</v>
      </c>
    </row>
    <row r="122" spans="1:6" x14ac:dyDescent="0.3">
      <c r="A122" s="95" t="s">
        <v>170</v>
      </c>
      <c r="B122" s="35" t="s">
        <v>958</v>
      </c>
      <c r="C122" s="34" t="s">
        <v>148</v>
      </c>
      <c r="D122" s="36"/>
      <c r="E122" s="315"/>
      <c r="F122" s="316">
        <f t="shared" si="7"/>
        <v>0</v>
      </c>
    </row>
    <row r="123" spans="1:6" x14ac:dyDescent="0.3">
      <c r="A123" s="95" t="s">
        <v>171</v>
      </c>
      <c r="B123" s="563" t="s">
        <v>961</v>
      </c>
      <c r="C123" s="564" t="s">
        <v>97</v>
      </c>
      <c r="D123" s="565"/>
      <c r="E123" s="566"/>
      <c r="F123" s="567">
        <f t="shared" si="7"/>
        <v>0</v>
      </c>
    </row>
    <row r="124" spans="1:6" x14ac:dyDescent="0.3">
      <c r="A124" s="95" t="s">
        <v>172</v>
      </c>
      <c r="B124" s="35" t="s">
        <v>964</v>
      </c>
      <c r="C124" s="34" t="s">
        <v>97</v>
      </c>
      <c r="D124" s="36"/>
      <c r="E124" s="315"/>
      <c r="F124" s="316">
        <f t="shared" si="7"/>
        <v>0</v>
      </c>
    </row>
    <row r="125" spans="1:6" x14ac:dyDescent="0.3">
      <c r="A125" s="95" t="s">
        <v>173</v>
      </c>
      <c r="B125" s="35" t="s">
        <v>968</v>
      </c>
      <c r="C125" s="34" t="s">
        <v>1525</v>
      </c>
      <c r="D125" s="36"/>
      <c r="E125" s="315"/>
      <c r="F125" s="316">
        <f t="shared" si="7"/>
        <v>0</v>
      </c>
    </row>
    <row r="126" spans="1:6" x14ac:dyDescent="0.3">
      <c r="A126" s="95" t="s">
        <v>174</v>
      </c>
      <c r="B126" s="35" t="s">
        <v>971</v>
      </c>
      <c r="C126" s="34" t="s">
        <v>1525</v>
      </c>
      <c r="D126" s="36"/>
      <c r="E126" s="315"/>
      <c r="F126" s="316">
        <f t="shared" si="7"/>
        <v>0</v>
      </c>
    </row>
    <row r="127" spans="1:6" x14ac:dyDescent="0.3">
      <c r="A127" s="96"/>
      <c r="B127" s="562" t="s">
        <v>1558</v>
      </c>
      <c r="C127" s="562"/>
      <c r="D127" s="562"/>
      <c r="E127" s="562"/>
      <c r="F127" s="317">
        <f>SUM(F120:F126)</f>
        <v>0</v>
      </c>
    </row>
    <row r="128" spans="1:6" x14ac:dyDescent="0.3">
      <c r="A128" s="97"/>
      <c r="B128" s="56"/>
      <c r="C128" s="56"/>
      <c r="D128" s="56"/>
      <c r="E128" s="56"/>
      <c r="F128" s="98"/>
    </row>
    <row r="129" spans="1:6" x14ac:dyDescent="0.3">
      <c r="A129" s="211" t="s">
        <v>175</v>
      </c>
      <c r="B129" s="1217" t="s">
        <v>973</v>
      </c>
      <c r="C129" s="1217"/>
      <c r="D129" s="1217"/>
      <c r="E129" s="1217"/>
      <c r="F129" s="1217"/>
    </row>
    <row r="130" spans="1:6" x14ac:dyDescent="0.3">
      <c r="A130" s="95" t="s">
        <v>176</v>
      </c>
      <c r="B130" s="563" t="s">
        <v>976</v>
      </c>
      <c r="C130" s="564" t="s">
        <v>1525</v>
      </c>
      <c r="D130" s="565"/>
      <c r="E130" s="566"/>
      <c r="F130" s="316">
        <f>D130*E130</f>
        <v>0</v>
      </c>
    </row>
    <row r="131" spans="1:6" x14ac:dyDescent="0.3">
      <c r="A131" s="95" t="s">
        <v>177</v>
      </c>
      <c r="B131" s="35" t="s">
        <v>979</v>
      </c>
      <c r="C131" s="34" t="s">
        <v>1525</v>
      </c>
      <c r="D131" s="36"/>
      <c r="E131" s="315"/>
      <c r="F131" s="316">
        <f>D131*E131</f>
        <v>0</v>
      </c>
    </row>
    <row r="132" spans="1:6" x14ac:dyDescent="0.3">
      <c r="A132" s="95" t="s">
        <v>1559</v>
      </c>
      <c r="B132" s="563" t="s">
        <v>982</v>
      </c>
      <c r="C132" s="564" t="s">
        <v>1525</v>
      </c>
      <c r="D132" s="565"/>
      <c r="E132" s="566"/>
      <c r="F132" s="567">
        <f>D132*E132</f>
        <v>0</v>
      </c>
    </row>
    <row r="133" spans="1:6" x14ac:dyDescent="0.3">
      <c r="A133" s="95" t="s">
        <v>1560</v>
      </c>
      <c r="B133" s="35" t="s">
        <v>985</v>
      </c>
      <c r="C133" s="34" t="s">
        <v>97</v>
      </c>
      <c r="D133" s="36"/>
      <c r="E133" s="315"/>
      <c r="F133" s="316">
        <f>D133*E133</f>
        <v>0</v>
      </c>
    </row>
    <row r="134" spans="1:6" x14ac:dyDescent="0.3">
      <c r="A134" s="96"/>
      <c r="B134" s="562" t="s">
        <v>1561</v>
      </c>
      <c r="C134" s="562"/>
      <c r="D134" s="562"/>
      <c r="E134" s="562"/>
      <c r="F134" s="317">
        <f>SUM(F130:F133)</f>
        <v>0</v>
      </c>
    </row>
    <row r="135" spans="1:6" x14ac:dyDescent="0.3">
      <c r="A135" s="97"/>
      <c r="B135" s="56"/>
      <c r="C135" s="56"/>
      <c r="D135" s="56"/>
      <c r="E135" s="56"/>
      <c r="F135" s="98"/>
    </row>
    <row r="136" spans="1:6" x14ac:dyDescent="0.3">
      <c r="A136" s="211" t="s">
        <v>178</v>
      </c>
      <c r="B136" s="1217" t="s">
        <v>141</v>
      </c>
      <c r="C136" s="1217"/>
      <c r="D136" s="1217"/>
      <c r="E136" s="1217"/>
      <c r="F136" s="1217"/>
    </row>
    <row r="137" spans="1:6" x14ac:dyDescent="0.3">
      <c r="A137" s="95" t="s">
        <v>179</v>
      </c>
      <c r="B137" s="563" t="s">
        <v>989</v>
      </c>
      <c r="C137" s="564" t="s">
        <v>97</v>
      </c>
      <c r="D137" s="565"/>
      <c r="E137" s="566"/>
      <c r="F137" s="316">
        <f t="shared" ref="F137:F147" si="8">D137*E137</f>
        <v>0</v>
      </c>
    </row>
    <row r="138" spans="1:6" x14ac:dyDescent="0.3">
      <c r="A138" s="95" t="s">
        <v>180</v>
      </c>
      <c r="B138" s="35" t="s">
        <v>992</v>
      </c>
      <c r="C138" s="34" t="s">
        <v>97</v>
      </c>
      <c r="D138" s="36"/>
      <c r="E138" s="315"/>
      <c r="F138" s="316">
        <f t="shared" si="8"/>
        <v>0</v>
      </c>
    </row>
    <row r="139" spans="1:6" x14ac:dyDescent="0.3">
      <c r="A139" s="95" t="s">
        <v>181</v>
      </c>
      <c r="B139" s="563" t="s">
        <v>995</v>
      </c>
      <c r="C139" s="564" t="s">
        <v>148</v>
      </c>
      <c r="D139" s="565"/>
      <c r="E139" s="566"/>
      <c r="F139" s="316">
        <f t="shared" si="8"/>
        <v>0</v>
      </c>
    </row>
    <row r="140" spans="1:6" x14ac:dyDescent="0.3">
      <c r="A140" s="95" t="s">
        <v>182</v>
      </c>
      <c r="B140" s="35" t="s">
        <v>999</v>
      </c>
      <c r="C140" s="34" t="s">
        <v>97</v>
      </c>
      <c r="D140" s="36"/>
      <c r="E140" s="315"/>
      <c r="F140" s="316">
        <f t="shared" si="8"/>
        <v>0</v>
      </c>
    </row>
    <row r="141" spans="1:6" x14ac:dyDescent="0.3">
      <c r="A141" s="95" t="s">
        <v>183</v>
      </c>
      <c r="B141" s="35" t="s">
        <v>1002</v>
      </c>
      <c r="C141" s="34" t="s">
        <v>97</v>
      </c>
      <c r="D141" s="36"/>
      <c r="E141" s="315"/>
      <c r="F141" s="316">
        <f t="shared" si="8"/>
        <v>0</v>
      </c>
    </row>
    <row r="142" spans="1:6" x14ac:dyDescent="0.3">
      <c r="A142" s="95" t="s">
        <v>184</v>
      </c>
      <c r="B142" s="35" t="s">
        <v>1005</v>
      </c>
      <c r="C142" s="34" t="s">
        <v>148</v>
      </c>
      <c r="D142" s="36"/>
      <c r="E142" s="315"/>
      <c r="F142" s="316">
        <f t="shared" si="8"/>
        <v>0</v>
      </c>
    </row>
    <row r="143" spans="1:6" x14ac:dyDescent="0.3">
      <c r="A143" s="95" t="s">
        <v>1562</v>
      </c>
      <c r="B143" s="35" t="s">
        <v>1009</v>
      </c>
      <c r="C143" s="34" t="s">
        <v>148</v>
      </c>
      <c r="D143" s="36"/>
      <c r="E143" s="315"/>
      <c r="F143" s="316">
        <f t="shared" si="8"/>
        <v>0</v>
      </c>
    </row>
    <row r="144" spans="1:6" x14ac:dyDescent="0.3">
      <c r="A144" s="95" t="s">
        <v>1563</v>
      </c>
      <c r="B144" s="35" t="s">
        <v>1012</v>
      </c>
      <c r="C144" s="34" t="s">
        <v>148</v>
      </c>
      <c r="D144" s="36"/>
      <c r="E144" s="315"/>
      <c r="F144" s="316">
        <f t="shared" si="8"/>
        <v>0</v>
      </c>
    </row>
    <row r="145" spans="1:6" x14ac:dyDescent="0.3">
      <c r="A145" s="95" t="s">
        <v>1564</v>
      </c>
      <c r="B145" s="35" t="s">
        <v>1015</v>
      </c>
      <c r="C145" s="34" t="s">
        <v>148</v>
      </c>
      <c r="D145" s="36"/>
      <c r="E145" s="315"/>
      <c r="F145" s="316">
        <f t="shared" si="8"/>
        <v>0</v>
      </c>
    </row>
    <row r="146" spans="1:6" x14ac:dyDescent="0.3">
      <c r="A146" s="95" t="s">
        <v>1565</v>
      </c>
      <c r="B146" s="35" t="s">
        <v>1018</v>
      </c>
      <c r="C146" s="34" t="s">
        <v>148</v>
      </c>
      <c r="D146" s="36"/>
      <c r="E146" s="315"/>
      <c r="F146" s="316">
        <f t="shared" si="8"/>
        <v>0</v>
      </c>
    </row>
    <row r="147" spans="1:6" x14ac:dyDescent="0.3">
      <c r="A147" s="95" t="s">
        <v>1566</v>
      </c>
      <c r="B147" s="35" t="s">
        <v>1022</v>
      </c>
      <c r="C147" s="34" t="s">
        <v>1526</v>
      </c>
      <c r="D147" s="36"/>
      <c r="E147" s="315"/>
      <c r="F147" s="316">
        <f t="shared" si="8"/>
        <v>0</v>
      </c>
    </row>
    <row r="148" spans="1:6" x14ac:dyDescent="0.3">
      <c r="A148" s="96"/>
      <c r="B148" s="562" t="s">
        <v>1567</v>
      </c>
      <c r="C148" s="421"/>
      <c r="D148" s="421"/>
      <c r="E148" s="421"/>
      <c r="F148" s="317">
        <f>SUM(F137:F147)</f>
        <v>0</v>
      </c>
    </row>
    <row r="149" spans="1:6" x14ac:dyDescent="0.3">
      <c r="A149" s="97"/>
      <c r="B149" s="56"/>
      <c r="C149" s="56"/>
      <c r="D149" s="56"/>
      <c r="E149" s="56"/>
      <c r="F149" s="98"/>
    </row>
    <row r="150" spans="1:6" x14ac:dyDescent="0.3">
      <c r="A150" s="211" t="s">
        <v>185</v>
      </c>
      <c r="B150" s="1217" t="s">
        <v>663</v>
      </c>
      <c r="C150" s="1217"/>
      <c r="D150" s="1217"/>
      <c r="E150" s="1217"/>
      <c r="F150" s="1217"/>
    </row>
    <row r="151" spans="1:6" x14ac:dyDescent="0.3">
      <c r="A151" s="95" t="s">
        <v>186</v>
      </c>
      <c r="B151" s="35" t="s">
        <v>1026</v>
      </c>
      <c r="C151" s="34" t="s">
        <v>97</v>
      </c>
      <c r="D151" s="36"/>
      <c r="E151" s="315"/>
      <c r="F151" s="316">
        <f t="shared" ref="F151:F161" si="9">D151*E151</f>
        <v>0</v>
      </c>
    </row>
    <row r="152" spans="1:6" x14ac:dyDescent="0.3">
      <c r="A152" s="95" t="s">
        <v>187</v>
      </c>
      <c r="B152" s="35" t="s">
        <v>1029</v>
      </c>
      <c r="C152" s="34" t="s">
        <v>97</v>
      </c>
      <c r="D152" s="36"/>
      <c r="E152" s="315"/>
      <c r="F152" s="316">
        <f t="shared" si="9"/>
        <v>0</v>
      </c>
    </row>
    <row r="153" spans="1:6" x14ac:dyDescent="0.3">
      <c r="A153" s="95" t="s">
        <v>188</v>
      </c>
      <c r="B153" s="35" t="s">
        <v>1032</v>
      </c>
      <c r="C153" s="34" t="s">
        <v>148</v>
      </c>
      <c r="D153" s="36"/>
      <c r="E153" s="315"/>
      <c r="F153" s="316">
        <f t="shared" si="9"/>
        <v>0</v>
      </c>
    </row>
    <row r="154" spans="1:6" x14ac:dyDescent="0.3">
      <c r="A154" s="95" t="s">
        <v>189</v>
      </c>
      <c r="B154" s="35" t="s">
        <v>1036</v>
      </c>
      <c r="C154" s="34" t="s">
        <v>97</v>
      </c>
      <c r="D154" s="36"/>
      <c r="E154" s="315"/>
      <c r="F154" s="316">
        <f t="shared" si="9"/>
        <v>0</v>
      </c>
    </row>
    <row r="155" spans="1:6" x14ac:dyDescent="0.3">
      <c r="A155" s="95" t="s">
        <v>1568</v>
      </c>
      <c r="B155" s="35" t="s">
        <v>1039</v>
      </c>
      <c r="C155" s="34" t="s">
        <v>97</v>
      </c>
      <c r="D155" s="36"/>
      <c r="E155" s="315"/>
      <c r="F155" s="316">
        <f t="shared" si="9"/>
        <v>0</v>
      </c>
    </row>
    <row r="156" spans="1:6" x14ac:dyDescent="0.3">
      <c r="A156" s="95" t="s">
        <v>1569</v>
      </c>
      <c r="B156" s="35" t="s">
        <v>1042</v>
      </c>
      <c r="C156" s="34" t="s">
        <v>148</v>
      </c>
      <c r="D156" s="36"/>
      <c r="E156" s="315"/>
      <c r="F156" s="316">
        <f t="shared" si="9"/>
        <v>0</v>
      </c>
    </row>
    <row r="157" spans="1:6" x14ac:dyDescent="0.3">
      <c r="A157" s="95" t="s">
        <v>1570</v>
      </c>
      <c r="B157" s="35" t="s">
        <v>1045</v>
      </c>
      <c r="C157" s="34" t="s">
        <v>148</v>
      </c>
      <c r="D157" s="36"/>
      <c r="E157" s="315"/>
      <c r="F157" s="316">
        <f t="shared" si="9"/>
        <v>0</v>
      </c>
    </row>
    <row r="158" spans="1:6" x14ac:dyDescent="0.3">
      <c r="A158" s="95" t="s">
        <v>1571</v>
      </c>
      <c r="B158" s="35" t="s">
        <v>1048</v>
      </c>
      <c r="C158" s="34" t="s">
        <v>148</v>
      </c>
      <c r="D158" s="36"/>
      <c r="E158" s="315"/>
      <c r="F158" s="316">
        <f t="shared" si="9"/>
        <v>0</v>
      </c>
    </row>
    <row r="159" spans="1:6" x14ac:dyDescent="0.3">
      <c r="A159" s="95" t="s">
        <v>1572</v>
      </c>
      <c r="B159" s="35" t="s">
        <v>1051</v>
      </c>
      <c r="C159" s="34" t="s">
        <v>148</v>
      </c>
      <c r="D159" s="36"/>
      <c r="E159" s="315"/>
      <c r="F159" s="316">
        <f t="shared" si="9"/>
        <v>0</v>
      </c>
    </row>
    <row r="160" spans="1:6" x14ac:dyDescent="0.3">
      <c r="A160" s="95" t="s">
        <v>1573</v>
      </c>
      <c r="B160" s="35" t="s">
        <v>1055</v>
      </c>
      <c r="C160" s="34" t="s">
        <v>1526</v>
      </c>
      <c r="D160" s="36"/>
      <c r="E160" s="315"/>
      <c r="F160" s="316">
        <f t="shared" si="9"/>
        <v>0</v>
      </c>
    </row>
    <row r="161" spans="1:6" x14ac:dyDescent="0.3">
      <c r="A161" s="95" t="s">
        <v>1574</v>
      </c>
      <c r="B161" s="35" t="s">
        <v>1058</v>
      </c>
      <c r="C161" s="34" t="s">
        <v>1526</v>
      </c>
      <c r="D161" s="36"/>
      <c r="E161" s="315"/>
      <c r="F161" s="316">
        <f t="shared" si="9"/>
        <v>0</v>
      </c>
    </row>
    <row r="162" spans="1:6" x14ac:dyDescent="0.3">
      <c r="A162" s="96"/>
      <c r="B162" s="562" t="s">
        <v>1575</v>
      </c>
      <c r="C162" s="562"/>
      <c r="D162" s="562"/>
      <c r="E162" s="562"/>
      <c r="F162" s="317">
        <f>SUM(F151:F161)</f>
        <v>0</v>
      </c>
    </row>
    <row r="163" spans="1:6" x14ac:dyDescent="0.3">
      <c r="A163" s="97"/>
      <c r="B163" s="56"/>
      <c r="C163" s="56"/>
      <c r="D163" s="56"/>
      <c r="E163" s="56"/>
      <c r="F163" s="98"/>
    </row>
    <row r="164" spans="1:6" x14ac:dyDescent="0.3">
      <c r="A164" s="211" t="s">
        <v>1576</v>
      </c>
      <c r="B164" s="1217" t="s">
        <v>658</v>
      </c>
      <c r="C164" s="1217"/>
      <c r="D164" s="1217"/>
      <c r="E164" s="1217"/>
      <c r="F164" s="1217"/>
    </row>
    <row r="165" spans="1:6" x14ac:dyDescent="0.3">
      <c r="A165" s="95" t="s">
        <v>1577</v>
      </c>
      <c r="B165" s="35" t="s">
        <v>1062</v>
      </c>
      <c r="C165" s="34" t="s">
        <v>97</v>
      </c>
      <c r="D165" s="36"/>
      <c r="E165" s="315"/>
      <c r="F165" s="316">
        <f t="shared" ref="F165:F170" si="10">D165*E165</f>
        <v>0</v>
      </c>
    </row>
    <row r="166" spans="1:6" x14ac:dyDescent="0.3">
      <c r="A166" s="95" t="s">
        <v>1578</v>
      </c>
      <c r="B166" s="35" t="s">
        <v>1065</v>
      </c>
      <c r="C166" s="34" t="s">
        <v>148</v>
      </c>
      <c r="D166" s="36"/>
      <c r="E166" s="315"/>
      <c r="F166" s="316">
        <f t="shared" si="10"/>
        <v>0</v>
      </c>
    </row>
    <row r="167" spans="1:6" x14ac:dyDescent="0.3">
      <c r="A167" s="95" t="s">
        <v>1579</v>
      </c>
      <c r="B167" s="35" t="s">
        <v>1069</v>
      </c>
      <c r="C167" s="34" t="s">
        <v>148</v>
      </c>
      <c r="D167" s="36"/>
      <c r="E167" s="315"/>
      <c r="F167" s="316">
        <f t="shared" si="10"/>
        <v>0</v>
      </c>
    </row>
    <row r="168" spans="1:6" x14ac:dyDescent="0.3">
      <c r="A168" s="95" t="s">
        <v>1580</v>
      </c>
      <c r="B168" s="35" t="s">
        <v>1072</v>
      </c>
      <c r="C168" s="34" t="s">
        <v>148</v>
      </c>
      <c r="D168" s="36"/>
      <c r="E168" s="315"/>
      <c r="F168" s="316">
        <f t="shared" si="10"/>
        <v>0</v>
      </c>
    </row>
    <row r="169" spans="1:6" x14ac:dyDescent="0.3">
      <c r="A169" s="95" t="s">
        <v>1581</v>
      </c>
      <c r="B169" s="35" t="s">
        <v>1075</v>
      </c>
      <c r="C169" s="34" t="s">
        <v>148</v>
      </c>
      <c r="D169" s="36"/>
      <c r="E169" s="315"/>
      <c r="F169" s="316">
        <f t="shared" si="10"/>
        <v>0</v>
      </c>
    </row>
    <row r="170" spans="1:6" x14ac:dyDescent="0.3">
      <c r="A170" s="95" t="s">
        <v>1582</v>
      </c>
      <c r="B170" s="35" t="s">
        <v>1079</v>
      </c>
      <c r="C170" s="34" t="s">
        <v>1526</v>
      </c>
      <c r="D170" s="36"/>
      <c r="E170" s="315"/>
      <c r="F170" s="316">
        <f t="shared" si="10"/>
        <v>0</v>
      </c>
    </row>
    <row r="171" spans="1:6" x14ac:dyDescent="0.3">
      <c r="A171" s="96"/>
      <c r="B171" s="562" t="s">
        <v>1583</v>
      </c>
      <c r="C171" s="562"/>
      <c r="D171" s="562"/>
      <c r="E171" s="562"/>
      <c r="F171" s="317">
        <f>SUM(F165:F170)</f>
        <v>0</v>
      </c>
    </row>
    <row r="172" spans="1:6" x14ac:dyDescent="0.3">
      <c r="A172" s="97"/>
      <c r="B172" s="56"/>
      <c r="C172" s="56"/>
      <c r="D172" s="56"/>
      <c r="E172" s="56"/>
      <c r="F172" s="98"/>
    </row>
    <row r="173" spans="1:6" x14ac:dyDescent="0.3">
      <c r="A173" s="211" t="s">
        <v>1584</v>
      </c>
      <c r="B173" s="1217" t="s">
        <v>657</v>
      </c>
      <c r="C173" s="1217"/>
      <c r="D173" s="1217"/>
      <c r="E173" s="1217"/>
      <c r="F173" s="1217"/>
    </row>
    <row r="174" spans="1:6" x14ac:dyDescent="0.3">
      <c r="A174" s="95" t="s">
        <v>1585</v>
      </c>
      <c r="B174" s="35" t="s">
        <v>1083</v>
      </c>
      <c r="C174" s="34" t="s">
        <v>148</v>
      </c>
      <c r="D174" s="36"/>
      <c r="E174" s="315"/>
      <c r="F174" s="316">
        <f>D174*E174</f>
        <v>0</v>
      </c>
    </row>
    <row r="175" spans="1:6" x14ac:dyDescent="0.3">
      <c r="A175" s="95" t="s">
        <v>1586</v>
      </c>
      <c r="B175" s="35" t="s">
        <v>1086</v>
      </c>
      <c r="C175" s="34" t="s">
        <v>1525</v>
      </c>
      <c r="D175" s="36"/>
      <c r="E175" s="315"/>
      <c r="F175" s="316">
        <f>D175*E175</f>
        <v>0</v>
      </c>
    </row>
    <row r="176" spans="1:6" x14ac:dyDescent="0.3">
      <c r="A176" s="95" t="s">
        <v>1587</v>
      </c>
      <c r="B176" s="35" t="s">
        <v>1089</v>
      </c>
      <c r="C176" s="34" t="s">
        <v>97</v>
      </c>
      <c r="D176" s="36"/>
      <c r="E176" s="315"/>
      <c r="F176" s="316">
        <f>D176*E176</f>
        <v>0</v>
      </c>
    </row>
    <row r="177" spans="1:6" x14ac:dyDescent="0.3">
      <c r="A177" s="95" t="s">
        <v>1588</v>
      </c>
      <c r="B177" s="35" t="s">
        <v>1092</v>
      </c>
      <c r="C177" s="34" t="s">
        <v>148</v>
      </c>
      <c r="D177" s="36"/>
      <c r="E177" s="315"/>
      <c r="F177" s="316">
        <f>D177*E177</f>
        <v>0</v>
      </c>
    </row>
    <row r="178" spans="1:6" x14ac:dyDescent="0.3">
      <c r="A178" s="96"/>
      <c r="B178" s="562" t="s">
        <v>1589</v>
      </c>
      <c r="C178" s="562"/>
      <c r="D178" s="562"/>
      <c r="E178" s="562"/>
      <c r="F178" s="317">
        <f>SUM(F174:F177)</f>
        <v>0</v>
      </c>
    </row>
    <row r="179" spans="1:6" x14ac:dyDescent="0.3">
      <c r="A179" s="97"/>
      <c r="B179" s="56"/>
      <c r="C179" s="56"/>
      <c r="D179" s="56"/>
      <c r="E179" s="56"/>
      <c r="F179" s="98"/>
    </row>
    <row r="180" spans="1:6" x14ac:dyDescent="0.3">
      <c r="A180" s="211" t="s">
        <v>1590</v>
      </c>
      <c r="B180" s="1217" t="s">
        <v>661</v>
      </c>
      <c r="C180" s="1217"/>
      <c r="D180" s="1217"/>
      <c r="E180" s="1217"/>
      <c r="F180" s="1217"/>
    </row>
    <row r="181" spans="1:6" x14ac:dyDescent="0.3">
      <c r="A181" s="95" t="s">
        <v>1591</v>
      </c>
      <c r="B181" s="35" t="s">
        <v>1096</v>
      </c>
      <c r="C181" s="34" t="s">
        <v>97</v>
      </c>
      <c r="D181" s="36"/>
      <c r="E181" s="315"/>
      <c r="F181" s="316">
        <f>D181*E181</f>
        <v>0</v>
      </c>
    </row>
    <row r="182" spans="1:6" x14ac:dyDescent="0.3">
      <c r="A182" s="95" t="s">
        <v>1592</v>
      </c>
      <c r="B182" s="35" t="s">
        <v>995</v>
      </c>
      <c r="C182" s="34" t="s">
        <v>148</v>
      </c>
      <c r="D182" s="36"/>
      <c r="E182" s="315"/>
      <c r="F182" s="316">
        <f>D182*E182</f>
        <v>0</v>
      </c>
    </row>
    <row r="183" spans="1:6" x14ac:dyDescent="0.3">
      <c r="A183" s="95" t="s">
        <v>1593</v>
      </c>
      <c r="B183" s="35" t="s">
        <v>1101</v>
      </c>
      <c r="C183" s="34" t="s">
        <v>1526</v>
      </c>
      <c r="D183" s="36"/>
      <c r="E183" s="315"/>
      <c r="F183" s="316">
        <f>D183*E183</f>
        <v>0</v>
      </c>
    </row>
    <row r="184" spans="1:6" x14ac:dyDescent="0.3">
      <c r="A184" s="96"/>
      <c r="B184" s="562" t="s">
        <v>1594</v>
      </c>
      <c r="C184" s="562"/>
      <c r="D184" s="562"/>
      <c r="E184" s="562"/>
      <c r="F184" s="317">
        <f>SUM(F181:F183)</f>
        <v>0</v>
      </c>
    </row>
    <row r="185" spans="1:6" x14ac:dyDescent="0.3">
      <c r="A185" s="97"/>
      <c r="B185" s="56"/>
      <c r="C185" s="56"/>
      <c r="D185" s="56"/>
      <c r="E185" s="56"/>
      <c r="F185" s="98"/>
    </row>
    <row r="186" spans="1:6" x14ac:dyDescent="0.3">
      <c r="A186" s="211" t="s">
        <v>1595</v>
      </c>
      <c r="B186" s="1217" t="s">
        <v>1103</v>
      </c>
      <c r="C186" s="1217"/>
      <c r="D186" s="1217"/>
      <c r="E186" s="1217"/>
      <c r="F186" s="1217"/>
    </row>
    <row r="187" spans="1:6" x14ac:dyDescent="0.3">
      <c r="A187" s="95" t="s">
        <v>1596</v>
      </c>
      <c r="B187" s="35" t="s">
        <v>1106</v>
      </c>
      <c r="C187" s="34" t="s">
        <v>1525</v>
      </c>
      <c r="D187" s="36"/>
      <c r="E187" s="315"/>
      <c r="F187" s="316">
        <f t="shared" ref="F187:F193" si="11">D187*E187</f>
        <v>0</v>
      </c>
    </row>
    <row r="188" spans="1:6" x14ac:dyDescent="0.3">
      <c r="A188" s="95" t="s">
        <v>1597</v>
      </c>
      <c r="B188" s="35" t="s">
        <v>1109</v>
      </c>
      <c r="C188" s="34" t="s">
        <v>1527</v>
      </c>
      <c r="D188" s="36"/>
      <c r="E188" s="315"/>
      <c r="F188" s="316">
        <f t="shared" si="11"/>
        <v>0</v>
      </c>
    </row>
    <row r="189" spans="1:6" x14ac:dyDescent="0.3">
      <c r="A189" s="95" t="s">
        <v>1598</v>
      </c>
      <c r="B189" s="35" t="s">
        <v>1112</v>
      </c>
      <c r="C189" s="34" t="s">
        <v>1525</v>
      </c>
      <c r="D189" s="36"/>
      <c r="E189" s="315"/>
      <c r="F189" s="316">
        <f t="shared" si="11"/>
        <v>0</v>
      </c>
    </row>
    <row r="190" spans="1:6" x14ac:dyDescent="0.3">
      <c r="A190" s="95" t="s">
        <v>1599</v>
      </c>
      <c r="B190" s="35" t="s">
        <v>1116</v>
      </c>
      <c r="C190" s="34" t="s">
        <v>97</v>
      </c>
      <c r="D190" s="36"/>
      <c r="E190" s="315"/>
      <c r="F190" s="316">
        <f t="shared" si="11"/>
        <v>0</v>
      </c>
    </row>
    <row r="191" spans="1:6" x14ac:dyDescent="0.3">
      <c r="A191" s="95" t="s">
        <v>1600</v>
      </c>
      <c r="B191" s="35" t="s">
        <v>1120</v>
      </c>
      <c r="C191" s="34" t="s">
        <v>148</v>
      </c>
      <c r="D191" s="36"/>
      <c r="E191" s="315"/>
      <c r="F191" s="316">
        <f t="shared" si="11"/>
        <v>0</v>
      </c>
    </row>
    <row r="192" spans="1:6" x14ac:dyDescent="0.3">
      <c r="A192" s="95" t="s">
        <v>1601</v>
      </c>
      <c r="B192" s="35" t="s">
        <v>1124</v>
      </c>
      <c r="C192" s="34" t="s">
        <v>1527</v>
      </c>
      <c r="D192" s="36"/>
      <c r="E192" s="315"/>
      <c r="F192" s="316">
        <f t="shared" si="11"/>
        <v>0</v>
      </c>
    </row>
    <row r="193" spans="1:6" x14ac:dyDescent="0.3">
      <c r="A193" s="95" t="s">
        <v>1602</v>
      </c>
      <c r="B193" s="35" t="s">
        <v>1127</v>
      </c>
      <c r="C193" s="34" t="s">
        <v>1525</v>
      </c>
      <c r="D193" s="36"/>
      <c r="E193" s="315"/>
      <c r="F193" s="316">
        <f t="shared" si="11"/>
        <v>0</v>
      </c>
    </row>
    <row r="194" spans="1:6" x14ac:dyDescent="0.3">
      <c r="A194" s="96"/>
      <c r="B194" s="562" t="s">
        <v>1603</v>
      </c>
      <c r="C194" s="562"/>
      <c r="D194" s="562"/>
      <c r="E194" s="562"/>
      <c r="F194" s="317">
        <f>SUM(F187:F193)</f>
        <v>0</v>
      </c>
    </row>
    <row r="195" spans="1:6" x14ac:dyDescent="0.3">
      <c r="A195" s="97"/>
      <c r="B195" s="56"/>
      <c r="C195" s="56"/>
      <c r="D195" s="56"/>
      <c r="E195" s="56"/>
      <c r="F195" s="98"/>
    </row>
    <row r="196" spans="1:6" x14ac:dyDescent="0.3">
      <c r="A196" s="211" t="s">
        <v>1604</v>
      </c>
      <c r="B196" s="1217" t="s">
        <v>666</v>
      </c>
      <c r="C196" s="1217"/>
      <c r="D196" s="1217"/>
      <c r="E196" s="1217"/>
      <c r="F196" s="1217"/>
    </row>
    <row r="197" spans="1:6" x14ac:dyDescent="0.3">
      <c r="A197" s="95" t="s">
        <v>1605</v>
      </c>
      <c r="B197" s="35" t="s">
        <v>1131</v>
      </c>
      <c r="C197" s="34" t="s">
        <v>1525</v>
      </c>
      <c r="D197" s="36"/>
      <c r="E197" s="315"/>
      <c r="F197" s="316">
        <f>D197*E197</f>
        <v>0</v>
      </c>
    </row>
    <row r="198" spans="1:6" x14ac:dyDescent="0.3">
      <c r="A198" s="95" t="s">
        <v>1606</v>
      </c>
      <c r="B198" s="35" t="s">
        <v>1134</v>
      </c>
      <c r="C198" s="34" t="s">
        <v>117</v>
      </c>
      <c r="D198" s="36"/>
      <c r="E198" s="315"/>
      <c r="F198" s="316">
        <f>D198*E198</f>
        <v>0</v>
      </c>
    </row>
    <row r="199" spans="1:6" x14ac:dyDescent="0.3">
      <c r="A199" s="95" t="s">
        <v>1607</v>
      </c>
      <c r="B199" s="35" t="s">
        <v>1137</v>
      </c>
      <c r="C199" s="34" t="s">
        <v>117</v>
      </c>
      <c r="D199" s="36"/>
      <c r="E199" s="315"/>
      <c r="F199" s="316">
        <f>D199*E199</f>
        <v>0</v>
      </c>
    </row>
    <row r="200" spans="1:6" x14ac:dyDescent="0.3">
      <c r="A200" s="95" t="s">
        <v>1608</v>
      </c>
      <c r="B200" s="35" t="s">
        <v>1141</v>
      </c>
      <c r="C200" s="34" t="s">
        <v>148</v>
      </c>
      <c r="D200" s="36"/>
      <c r="E200" s="315"/>
      <c r="F200" s="316">
        <f>D200*E200</f>
        <v>0</v>
      </c>
    </row>
    <row r="201" spans="1:6" x14ac:dyDescent="0.3">
      <c r="A201" s="96"/>
      <c r="B201" s="562" t="s">
        <v>1609</v>
      </c>
      <c r="C201" s="562"/>
      <c r="D201" s="562"/>
      <c r="E201" s="562"/>
      <c r="F201" s="317">
        <f>SUM(F197:F200)</f>
        <v>0</v>
      </c>
    </row>
    <row r="202" spans="1:6" x14ac:dyDescent="0.3">
      <c r="A202" s="97"/>
      <c r="B202" s="56"/>
      <c r="C202" s="56"/>
      <c r="D202" s="56"/>
      <c r="E202" s="56"/>
      <c r="F202" s="98"/>
    </row>
    <row r="203" spans="1:6" x14ac:dyDescent="0.3">
      <c r="A203" s="211" t="s">
        <v>1610</v>
      </c>
      <c r="B203" s="1217" t="s">
        <v>654</v>
      </c>
      <c r="C203" s="1217"/>
      <c r="D203" s="1217"/>
      <c r="E203" s="1217"/>
      <c r="F203" s="1217"/>
    </row>
    <row r="204" spans="1:6" x14ac:dyDescent="0.3">
      <c r="A204" s="95" t="s">
        <v>1611</v>
      </c>
      <c r="B204" s="35" t="s">
        <v>1145</v>
      </c>
      <c r="C204" s="34" t="s">
        <v>1525</v>
      </c>
      <c r="D204" s="36"/>
      <c r="E204" s="315"/>
      <c r="F204" s="316">
        <f>D204*E204</f>
        <v>0</v>
      </c>
    </row>
    <row r="205" spans="1:6" x14ac:dyDescent="0.3">
      <c r="A205" s="95" t="s">
        <v>1612</v>
      </c>
      <c r="B205" s="35" t="s">
        <v>1148</v>
      </c>
      <c r="C205" s="34" t="s">
        <v>1525</v>
      </c>
      <c r="D205" s="36"/>
      <c r="E205" s="315"/>
      <c r="F205" s="316">
        <f>D205*E205</f>
        <v>0</v>
      </c>
    </row>
    <row r="206" spans="1:6" x14ac:dyDescent="0.3">
      <c r="A206" s="95" t="s">
        <v>1613</v>
      </c>
      <c r="B206" s="35" t="s">
        <v>1151</v>
      </c>
      <c r="C206" s="34" t="s">
        <v>1526</v>
      </c>
      <c r="D206" s="36"/>
      <c r="E206" s="315"/>
      <c r="F206" s="316">
        <f>D206*E206</f>
        <v>0</v>
      </c>
    </row>
    <row r="207" spans="1:6" x14ac:dyDescent="0.3">
      <c r="A207" s="95" t="s">
        <v>1614</v>
      </c>
      <c r="B207" s="35" t="s">
        <v>1154</v>
      </c>
      <c r="C207" s="34" t="s">
        <v>1526</v>
      </c>
      <c r="D207" s="36"/>
      <c r="E207" s="315"/>
      <c r="F207" s="316">
        <f>D207*E207</f>
        <v>0</v>
      </c>
    </row>
    <row r="208" spans="1:6" x14ac:dyDescent="0.3">
      <c r="A208" s="95" t="s">
        <v>1615</v>
      </c>
      <c r="B208" s="35" t="s">
        <v>1158</v>
      </c>
      <c r="C208" s="34" t="s">
        <v>1526</v>
      </c>
      <c r="D208" s="36"/>
      <c r="E208" s="315"/>
      <c r="F208" s="316">
        <f>D208*E208</f>
        <v>0</v>
      </c>
    </row>
    <row r="209" spans="1:6" x14ac:dyDescent="0.3">
      <c r="A209" s="96"/>
      <c r="B209" s="562" t="s">
        <v>1616</v>
      </c>
      <c r="C209" s="562"/>
      <c r="D209" s="562"/>
      <c r="E209" s="562"/>
      <c r="F209" s="317">
        <f>SUM(F204:F208)</f>
        <v>0</v>
      </c>
    </row>
    <row r="210" spans="1:6" x14ac:dyDescent="0.3">
      <c r="A210" s="97"/>
      <c r="B210" s="56"/>
      <c r="C210" s="56"/>
      <c r="D210" s="56"/>
      <c r="E210" s="56"/>
      <c r="F210" s="98"/>
    </row>
    <row r="211" spans="1:6" x14ac:dyDescent="0.3">
      <c r="A211" s="211" t="s">
        <v>1617</v>
      </c>
      <c r="B211" s="1217" t="s">
        <v>158</v>
      </c>
      <c r="C211" s="1217"/>
      <c r="D211" s="1217"/>
      <c r="E211" s="1217"/>
      <c r="F211" s="1217"/>
    </row>
    <row r="212" spans="1:6" x14ac:dyDescent="0.3">
      <c r="A212" s="95" t="s">
        <v>1618</v>
      </c>
      <c r="B212" s="35" t="s">
        <v>1460</v>
      </c>
      <c r="C212" s="34" t="s">
        <v>148</v>
      </c>
      <c r="D212" s="36"/>
      <c r="E212" s="315"/>
      <c r="F212" s="316">
        <f>D212*E212</f>
        <v>0</v>
      </c>
    </row>
    <row r="213" spans="1:6" x14ac:dyDescent="0.3">
      <c r="A213" s="96"/>
      <c r="B213" s="562" t="s">
        <v>1619</v>
      </c>
      <c r="C213" s="562"/>
      <c r="D213" s="562"/>
      <c r="E213" s="562"/>
      <c r="F213" s="317">
        <f>SUM(F212:F212)</f>
        <v>0</v>
      </c>
    </row>
    <row r="214" spans="1:6" x14ac:dyDescent="0.3">
      <c r="A214" s="97"/>
      <c r="B214" s="56"/>
      <c r="C214" s="56"/>
      <c r="D214" s="56"/>
      <c r="E214" s="56"/>
      <c r="F214" s="98"/>
    </row>
    <row r="215" spans="1:6" x14ac:dyDescent="0.3">
      <c r="A215" s="211" t="s">
        <v>1620</v>
      </c>
      <c r="B215" s="1217" t="s">
        <v>1621</v>
      </c>
      <c r="C215" s="1217"/>
      <c r="D215" s="1217"/>
      <c r="E215" s="1217"/>
      <c r="F215" s="1217"/>
    </row>
    <row r="216" spans="1:6" x14ac:dyDescent="0.3">
      <c r="A216" s="95" t="s">
        <v>1622</v>
      </c>
      <c r="B216" s="35" t="s">
        <v>102</v>
      </c>
      <c r="C216" s="34" t="s">
        <v>1526</v>
      </c>
      <c r="D216" s="36"/>
      <c r="E216" s="315"/>
      <c r="F216" s="316">
        <f>D216*E216</f>
        <v>0</v>
      </c>
    </row>
    <row r="217" spans="1:6" x14ac:dyDescent="0.3">
      <c r="A217" s="95" t="s">
        <v>1623</v>
      </c>
      <c r="B217" s="35" t="s">
        <v>104</v>
      </c>
      <c r="C217" s="34" t="s">
        <v>1526</v>
      </c>
      <c r="D217" s="36"/>
      <c r="E217" s="315"/>
      <c r="F217" s="316">
        <f>D217*E217</f>
        <v>0</v>
      </c>
    </row>
    <row r="218" spans="1:6" x14ac:dyDescent="0.3">
      <c r="A218" s="95" t="s">
        <v>1624</v>
      </c>
      <c r="B218" s="35" t="s">
        <v>106</v>
      </c>
      <c r="C218" s="34" t="s">
        <v>1526</v>
      </c>
      <c r="D218" s="36"/>
      <c r="E218" s="315"/>
      <c r="F218" s="316">
        <f>D218*E218</f>
        <v>0</v>
      </c>
    </row>
    <row r="219" spans="1:6" x14ac:dyDescent="0.3">
      <c r="A219" s="95" t="s">
        <v>1625</v>
      </c>
      <c r="B219" s="35" t="s">
        <v>190</v>
      </c>
      <c r="C219" s="34" t="s">
        <v>1526</v>
      </c>
      <c r="D219" s="36"/>
      <c r="E219" s="315"/>
      <c r="F219" s="316">
        <f>D219*E219</f>
        <v>0</v>
      </c>
    </row>
    <row r="220" spans="1:6" x14ac:dyDescent="0.3">
      <c r="A220" s="96"/>
      <c r="B220" s="562" t="s">
        <v>1626</v>
      </c>
      <c r="C220" s="562"/>
      <c r="D220" s="562"/>
      <c r="E220" s="562"/>
      <c r="F220" s="317">
        <f>SUM(F216:F219)</f>
        <v>0</v>
      </c>
    </row>
    <row r="221" spans="1:6" x14ac:dyDescent="0.3">
      <c r="A221" s="97"/>
      <c r="B221" s="56"/>
      <c r="C221" s="56"/>
      <c r="D221" s="56"/>
      <c r="E221" s="56"/>
      <c r="F221" s="98"/>
    </row>
    <row r="222" spans="1:6" ht="15" customHeight="1" x14ac:dyDescent="0.3">
      <c r="A222" s="99"/>
      <c r="B222" s="1218" t="s">
        <v>191</v>
      </c>
      <c r="C222" s="1218"/>
      <c r="D222" s="1218"/>
      <c r="E222" s="1218"/>
      <c r="F222" s="318">
        <f>F24+F38+F48+F65+F75+F85+F91+F98+F109+F117+F127+F134+F148+F162+F171+F178+F184+F194+F201+F209+F213+F220</f>
        <v>0</v>
      </c>
    </row>
    <row r="223" spans="1:6" x14ac:dyDescent="0.3">
      <c r="A223" s="100"/>
      <c r="B223" s="37"/>
      <c r="C223" s="37"/>
      <c r="D223" s="37"/>
      <c r="E223" s="37"/>
      <c r="F223" s="101"/>
    </row>
    <row r="224" spans="1:6" ht="15" customHeight="1" x14ac:dyDescent="0.3">
      <c r="A224" s="97"/>
      <c r="B224" s="57" t="s">
        <v>67</v>
      </c>
      <c r="C224" s="56"/>
      <c r="D224" s="56"/>
      <c r="E224" s="319">
        <f>'Ficha Técnica del Proyecto'!$B$24</f>
        <v>0.1</v>
      </c>
      <c r="F224" s="320">
        <f>F222*E224</f>
        <v>0</v>
      </c>
    </row>
    <row r="225" spans="1:6" ht="15" customHeight="1" x14ac:dyDescent="0.3">
      <c r="A225" s="97"/>
      <c r="B225" s="57" t="s">
        <v>69</v>
      </c>
      <c r="C225" s="56"/>
      <c r="D225" s="56"/>
      <c r="E225" s="319">
        <f>'Ficha Técnica del Proyecto'!$B$25</f>
        <v>0.04</v>
      </c>
      <c r="F225" s="320">
        <f>F222*E225</f>
        <v>0</v>
      </c>
    </row>
    <row r="226" spans="1:6" ht="15" customHeight="1" x14ac:dyDescent="0.3">
      <c r="A226" s="97"/>
      <c r="B226" s="57" t="s">
        <v>70</v>
      </c>
      <c r="C226" s="56"/>
      <c r="D226" s="56"/>
      <c r="E226" s="319">
        <f>'Ficha Técnica del Proyecto'!$B$26</f>
        <v>0.12</v>
      </c>
      <c r="F226" s="320">
        <f>F222*E226</f>
        <v>0</v>
      </c>
    </row>
    <row r="227" spans="1:6" ht="15" customHeight="1" x14ac:dyDescent="0.3">
      <c r="A227" s="96"/>
      <c r="B227" s="244" t="s">
        <v>192</v>
      </c>
      <c r="C227" s="38"/>
      <c r="D227" s="38"/>
      <c r="E227" s="39"/>
      <c r="F227" s="317">
        <f>F224+F225+F226</f>
        <v>0</v>
      </c>
    </row>
    <row r="228" spans="1:6" ht="15" customHeight="1" x14ac:dyDescent="0.3">
      <c r="A228" s="97"/>
      <c r="B228" s="57" t="s">
        <v>193</v>
      </c>
      <c r="C228" s="56"/>
      <c r="D228" s="56"/>
      <c r="E228" s="58"/>
      <c r="F228" s="320">
        <f>F222+F227</f>
        <v>0</v>
      </c>
    </row>
    <row r="229" spans="1:6" ht="15" customHeight="1" x14ac:dyDescent="0.3">
      <c r="A229" s="97"/>
      <c r="B229" s="57" t="s">
        <v>194</v>
      </c>
      <c r="C229" s="56"/>
      <c r="D229" s="56"/>
      <c r="E229" s="319">
        <f>'Ficha Técnica del Proyecto'!$B$27</f>
        <v>0.19</v>
      </c>
      <c r="F229" s="320">
        <f>F226*E229</f>
        <v>0</v>
      </c>
    </row>
    <row r="230" spans="1:6" x14ac:dyDescent="0.3">
      <c r="A230" s="97"/>
      <c r="B230" s="56"/>
      <c r="C230" s="56"/>
      <c r="D230" s="56"/>
      <c r="E230" s="56"/>
      <c r="F230" s="98"/>
    </row>
    <row r="231" spans="1:6" ht="24" customHeight="1" x14ac:dyDescent="0.3">
      <c r="A231" s="102"/>
      <c r="B231" s="1217" t="s">
        <v>195</v>
      </c>
      <c r="C231" s="1217"/>
      <c r="D231" s="1217"/>
      <c r="E231" s="1217"/>
      <c r="F231" s="321">
        <f>F228+F229</f>
        <v>0</v>
      </c>
    </row>
    <row r="232" spans="1:6" x14ac:dyDescent="0.3">
      <c r="A232" s="103"/>
      <c r="B232" s="275" t="s">
        <v>43</v>
      </c>
      <c r="C232" s="104"/>
      <c r="D232" s="104"/>
      <c r="E232" s="104"/>
      <c r="F232" s="273" t="str">
        <f>F6</f>
        <v>RYR-PP-001</v>
      </c>
    </row>
    <row r="233" spans="1:6" x14ac:dyDescent="0.3">
      <c r="A233" s="103"/>
      <c r="B233" s="275"/>
      <c r="C233" s="104"/>
      <c r="D233" s="104"/>
      <c r="E233" s="104"/>
      <c r="F233" s="273"/>
    </row>
    <row r="234" spans="1:6" ht="15" customHeight="1" x14ac:dyDescent="0.3">
      <c r="A234" s="103"/>
      <c r="B234" s="106" t="s">
        <v>196</v>
      </c>
      <c r="C234" s="107"/>
      <c r="D234" s="107"/>
      <c r="E234" s="107"/>
      <c r="F234" s="322" t="e">
        <f>F222/'Ficha Técnica del Proyecto'!$B$16</f>
        <v>#DIV/0!</v>
      </c>
    </row>
    <row r="235" spans="1:6" ht="15" customHeight="1" x14ac:dyDescent="0.3">
      <c r="A235" s="105"/>
      <c r="B235" s="108" t="s">
        <v>197</v>
      </c>
      <c r="C235" s="109"/>
      <c r="D235" s="109"/>
      <c r="E235" s="109"/>
      <c r="F235" s="323" t="e">
        <f>F231/'Ficha Técnica del Proyecto'!$B$16</f>
        <v>#DIV/0!</v>
      </c>
    </row>
    <row r="236" spans="1:6" x14ac:dyDescent="0.3">
      <c r="A236" s="33"/>
      <c r="B236" s="104"/>
      <c r="C236" s="104"/>
      <c r="D236" s="104"/>
      <c r="E236" s="104"/>
      <c r="F236" s="104"/>
    </row>
    <row r="237" spans="1:6" x14ac:dyDescent="0.3">
      <c r="A237" s="33"/>
      <c r="B237" s="104"/>
      <c r="C237" s="104"/>
      <c r="D237" s="104"/>
      <c r="E237" s="104"/>
      <c r="F237" s="104"/>
    </row>
    <row r="238" spans="1:6" x14ac:dyDescent="0.3">
      <c r="A238" s="33"/>
      <c r="B238" s="104"/>
      <c r="C238" s="104"/>
      <c r="D238" s="104"/>
      <c r="E238" s="104"/>
      <c r="F238" s="104"/>
    </row>
    <row r="239" spans="1:6" x14ac:dyDescent="0.3">
      <c r="A239" s="33"/>
      <c r="B239" s="104"/>
      <c r="C239" s="104"/>
      <c r="D239" s="104"/>
      <c r="E239" s="104"/>
      <c r="F239" s="104"/>
    </row>
    <row r="240" spans="1:6" x14ac:dyDescent="0.3">
      <c r="A240" s="33"/>
      <c r="B240" s="104"/>
      <c r="C240" s="104"/>
      <c r="D240" s="104"/>
      <c r="E240" s="104"/>
      <c r="F240" s="104"/>
    </row>
    <row r="241" spans="1:6" x14ac:dyDescent="0.3">
      <c r="A241" s="33"/>
      <c r="B241" s="104"/>
      <c r="C241" s="104"/>
      <c r="D241" s="104"/>
      <c r="E241" s="104"/>
      <c r="F241" s="104"/>
    </row>
  </sheetData>
  <mergeCells count="78">
    <mergeCell ref="B215:F215"/>
    <mergeCell ref="B220:E220"/>
    <mergeCell ref="B222:E222"/>
    <mergeCell ref="B231:E231"/>
    <mergeCell ref="B48:E48"/>
    <mergeCell ref="B50:F50"/>
    <mergeCell ref="B75:E75"/>
    <mergeCell ref="B201:E201"/>
    <mergeCell ref="B203:F203"/>
    <mergeCell ref="B209:E209"/>
    <mergeCell ref="B211:F211"/>
    <mergeCell ref="B213:E213"/>
    <mergeCell ref="B180:F180"/>
    <mergeCell ref="B184:E184"/>
    <mergeCell ref="B186:F186"/>
    <mergeCell ref="B194:E194"/>
    <mergeCell ref="B196:F196"/>
    <mergeCell ref="B162:E162"/>
    <mergeCell ref="B164:F164"/>
    <mergeCell ref="B171:E171"/>
    <mergeCell ref="B173:F173"/>
    <mergeCell ref="B178:E178"/>
    <mergeCell ref="B127:E127"/>
    <mergeCell ref="B129:F129"/>
    <mergeCell ref="B134:E134"/>
    <mergeCell ref="B136:F136"/>
    <mergeCell ref="B150:F150"/>
    <mergeCell ref="B100:F100"/>
    <mergeCell ref="B109:E109"/>
    <mergeCell ref="B111:F111"/>
    <mergeCell ref="B117:E117"/>
    <mergeCell ref="B119:F119"/>
    <mergeCell ref="C6:D6"/>
    <mergeCell ref="B65:E65"/>
    <mergeCell ref="B92:E92"/>
    <mergeCell ref="C5:D5"/>
    <mergeCell ref="B139:E139"/>
    <mergeCell ref="E5:F5"/>
    <mergeCell ref="B24:E24"/>
    <mergeCell ref="B1:B9"/>
    <mergeCell ref="B52:F52"/>
    <mergeCell ref="B76:E76"/>
    <mergeCell ref="B106:E106"/>
    <mergeCell ref="B97:E97"/>
    <mergeCell ref="B60:F60"/>
    <mergeCell ref="B67:F67"/>
    <mergeCell ref="B132:F132"/>
    <mergeCell ref="B40:F40"/>
    <mergeCell ref="B118:F118"/>
    <mergeCell ref="C9:D9"/>
    <mergeCell ref="B14:F14"/>
    <mergeCell ref="B121:E121"/>
    <mergeCell ref="A12:B12"/>
    <mergeCell ref="C12:D12"/>
    <mergeCell ref="A10:F10"/>
    <mergeCell ref="B78:F78"/>
    <mergeCell ref="B58:E58"/>
    <mergeCell ref="B85:E85"/>
    <mergeCell ref="B77:F77"/>
    <mergeCell ref="B87:F87"/>
    <mergeCell ref="B91:E91"/>
    <mergeCell ref="B93:F93"/>
    <mergeCell ref="B98:E98"/>
    <mergeCell ref="C8:D8"/>
    <mergeCell ref="A11:F11"/>
    <mergeCell ref="B148:E148"/>
    <mergeCell ref="C7:D7"/>
    <mergeCell ref="C1:F3"/>
    <mergeCell ref="B89:F89"/>
    <mergeCell ref="B38:E38"/>
    <mergeCell ref="B116:E116"/>
    <mergeCell ref="B94:F94"/>
    <mergeCell ref="B123:F123"/>
    <mergeCell ref="B26:F26"/>
    <mergeCell ref="B137:E137"/>
    <mergeCell ref="B130:E130"/>
    <mergeCell ref="B108:F108"/>
    <mergeCell ref="B99:F99"/>
  </mergeCells>
  <pageMargins left="0.19685039370078741" right="0.19685039370078741" top="0.19685039370078741" bottom="0.19685039370078741" header="0.51181102362204722" footer="0.51181102362204722"/>
  <pageSetup paperSize="9" scale="53" orientation="portrait" horizontalDpi="300" verticalDpi="30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D32"/>
  </sheetPr>
  <dimension ref="A1:F42"/>
  <sheetViews>
    <sheetView zoomScale="76" zoomScaleNormal="76" workbookViewId="0">
      <pane ySplit="11" topLeftCell="A12" activePane="bottomLeft" state="frozen"/>
      <selection pane="bottomLeft" activeCell="E34" sqref="E34:F34"/>
    </sheetView>
  </sheetViews>
  <sheetFormatPr baseColWidth="10" defaultColWidth="8.6640625" defaultRowHeight="14.4" x14ac:dyDescent="0.3"/>
  <cols>
    <col min="1" max="1" width="6" style="217" customWidth="1"/>
    <col min="2" max="2" width="44" style="217" customWidth="1"/>
    <col min="3" max="3" width="50.77734375" style="217" customWidth="1"/>
    <col min="4" max="4" width="16.109375" style="217" customWidth="1"/>
    <col min="5" max="6" width="15.77734375" style="217" customWidth="1"/>
  </cols>
  <sheetData>
    <row r="1" spans="1:6" ht="14.4" customHeight="1" x14ac:dyDescent="0.3">
      <c r="C1" s="422" t="s">
        <v>198</v>
      </c>
      <c r="D1" s="437"/>
      <c r="E1" s="437"/>
      <c r="F1" s="437"/>
    </row>
    <row r="2" spans="1:6" ht="14.4" customHeight="1" x14ac:dyDescent="0.3">
      <c r="C2" s="437"/>
      <c r="D2" s="437"/>
      <c r="E2" s="437"/>
      <c r="F2" s="437"/>
    </row>
    <row r="3" spans="1:6" ht="4.95" customHeight="1" x14ac:dyDescent="0.3">
      <c r="C3" s="587"/>
      <c r="D3" s="437"/>
      <c r="E3" s="437"/>
      <c r="F3" s="437"/>
    </row>
    <row r="4" spans="1:6" x14ac:dyDescent="0.3">
      <c r="C4" s="191"/>
      <c r="D4" s="585" t="s">
        <v>1</v>
      </c>
      <c r="E4" s="437"/>
      <c r="F4" s="437"/>
    </row>
    <row r="5" spans="1:6" ht="14.4" customHeight="1" x14ac:dyDescent="0.3">
      <c r="C5" s="238" t="s">
        <v>6</v>
      </c>
      <c r="D5" s="194" t="s">
        <v>2</v>
      </c>
      <c r="E5" s="579" t="s">
        <v>199</v>
      </c>
      <c r="F5" s="467"/>
    </row>
    <row r="6" spans="1:6" ht="14.4" customHeight="1" x14ac:dyDescent="0.3">
      <c r="C6" s="192" t="s">
        <v>46</v>
      </c>
      <c r="D6" s="194" t="s">
        <v>9</v>
      </c>
      <c r="E6" s="579">
        <v>1</v>
      </c>
      <c r="F6" s="467"/>
    </row>
    <row r="7" spans="1:6" x14ac:dyDescent="0.3">
      <c r="C7" s="191"/>
      <c r="D7" s="194" t="s">
        <v>10</v>
      </c>
      <c r="E7" s="578" t="s">
        <v>11</v>
      </c>
      <c r="F7" s="467"/>
    </row>
    <row r="8" spans="1:6" x14ac:dyDescent="0.3">
      <c r="C8" s="191"/>
      <c r="D8" s="195" t="s">
        <v>12</v>
      </c>
      <c r="E8" s="586" t="s">
        <v>13</v>
      </c>
      <c r="F8" s="469"/>
    </row>
    <row r="9" spans="1:6" ht="15" customHeight="1" x14ac:dyDescent="0.3">
      <c r="A9" s="582" t="s">
        <v>198</v>
      </c>
      <c r="B9" s="583"/>
      <c r="C9" s="583"/>
      <c r="D9" s="583"/>
      <c r="E9" s="583"/>
      <c r="F9" s="509"/>
    </row>
    <row r="10" spans="1:6" ht="15.75" customHeight="1" x14ac:dyDescent="0.3">
      <c r="A10" s="580" t="s">
        <v>200</v>
      </c>
      <c r="B10" s="581"/>
      <c r="C10" s="581"/>
      <c r="D10" s="581"/>
      <c r="E10" s="581"/>
      <c r="F10" s="467"/>
    </row>
    <row r="11" spans="1:6" ht="19.5" customHeight="1" x14ac:dyDescent="0.3">
      <c r="A11" s="196" t="s">
        <v>201</v>
      </c>
      <c r="B11" s="197" t="s">
        <v>202</v>
      </c>
      <c r="C11" s="197" t="s">
        <v>203</v>
      </c>
      <c r="D11" s="197" t="s">
        <v>204</v>
      </c>
      <c r="E11" s="584" t="s">
        <v>205</v>
      </c>
      <c r="F11" s="467"/>
    </row>
    <row r="12" spans="1:6" x14ac:dyDescent="0.3">
      <c r="A12" s="198" t="s">
        <v>94</v>
      </c>
      <c r="B12" s="199" t="s">
        <v>670</v>
      </c>
      <c r="C12" s="324">
        <f>'Presupuesto '!F24</f>
        <v>0</v>
      </c>
      <c r="D12" s="325" t="e">
        <f>C12/'Presupuesto '!$F$222</f>
        <v>#DIV/0!</v>
      </c>
      <c r="E12" s="577" t="e">
        <f>C12/'Ficha Técnica del Proyecto'!$B$16</f>
        <v>#DIV/0!</v>
      </c>
      <c r="F12" s="437"/>
    </row>
    <row r="13" spans="1:6" x14ac:dyDescent="0.3">
      <c r="A13" s="198" t="s">
        <v>108</v>
      </c>
      <c r="B13" s="199" t="s">
        <v>665</v>
      </c>
      <c r="C13" s="324">
        <f>'Presupuesto '!F38</f>
        <v>0</v>
      </c>
      <c r="D13" s="325" t="e">
        <f>C13/'Presupuesto '!$F$222</f>
        <v>#DIV/0!</v>
      </c>
      <c r="E13" s="577" t="e">
        <f>C13/'Ficha Técnica del Proyecto'!$B$16</f>
        <v>#DIV/0!</v>
      </c>
      <c r="F13" s="437"/>
    </row>
    <row r="14" spans="1:6" x14ac:dyDescent="0.3">
      <c r="A14" s="198" t="s">
        <v>121</v>
      </c>
      <c r="B14" s="199" t="s">
        <v>656</v>
      </c>
      <c r="C14" s="324">
        <f>'Presupuesto '!F48</f>
        <v>0</v>
      </c>
      <c r="D14" s="325" t="e">
        <f>C14/'Presupuesto '!$F$222</f>
        <v>#DIV/0!</v>
      </c>
      <c r="E14" s="577" t="e">
        <f>C14/'Ficha Técnica del Proyecto'!$B$16</f>
        <v>#DIV/0!</v>
      </c>
      <c r="F14" s="437"/>
    </row>
    <row r="15" spans="1:6" x14ac:dyDescent="0.3">
      <c r="A15" s="198" t="s">
        <v>129</v>
      </c>
      <c r="B15" s="199" t="s">
        <v>660</v>
      </c>
      <c r="C15" s="324">
        <f>'Presupuesto '!F65</f>
        <v>0</v>
      </c>
      <c r="D15" s="325" t="e">
        <f>C15/'Presupuesto '!$F$222</f>
        <v>#DIV/0!</v>
      </c>
      <c r="E15" s="577" t="e">
        <f>C15/'Ficha Técnica del Proyecto'!$B$16</f>
        <v>#DIV/0!</v>
      </c>
      <c r="F15" s="437"/>
    </row>
    <row r="16" spans="1:6" x14ac:dyDescent="0.3">
      <c r="A16" s="198" t="s">
        <v>135</v>
      </c>
      <c r="B16" s="199" t="s">
        <v>664</v>
      </c>
      <c r="C16" s="324">
        <f>'Presupuesto '!F75</f>
        <v>0</v>
      </c>
      <c r="D16" s="325" t="e">
        <f>C16/'Presupuesto '!$F$222</f>
        <v>#DIV/0!</v>
      </c>
      <c r="E16" s="577" t="e">
        <f>C16/'Ficha Técnica del Proyecto'!$B$16</f>
        <v>#DIV/0!</v>
      </c>
      <c r="F16" s="437"/>
    </row>
    <row r="17" spans="1:6" x14ac:dyDescent="0.3">
      <c r="A17" s="198" t="s">
        <v>140</v>
      </c>
      <c r="B17" s="199" t="s">
        <v>659</v>
      </c>
      <c r="C17" s="324">
        <f>'Presupuesto '!F85</f>
        <v>0</v>
      </c>
      <c r="D17" s="325" t="e">
        <f>C17/'Presupuesto '!$F$222</f>
        <v>#DIV/0!</v>
      </c>
      <c r="E17" s="577" t="e">
        <f>C17/'Ficha Técnica del Proyecto'!$B$16</f>
        <v>#DIV/0!</v>
      </c>
      <c r="F17" s="437"/>
    </row>
    <row r="18" spans="1:6" x14ac:dyDescent="0.3">
      <c r="A18" s="198" t="s">
        <v>150</v>
      </c>
      <c r="B18" s="199" t="s">
        <v>662</v>
      </c>
      <c r="C18" s="324">
        <f>'Presupuesto '!F91</f>
        <v>0</v>
      </c>
      <c r="D18" s="325" t="e">
        <f>C18/'Presupuesto '!$F$222</f>
        <v>#DIV/0!</v>
      </c>
      <c r="E18" s="577" t="e">
        <f>C18/'Ficha Técnica del Proyecto'!$B$16</f>
        <v>#DIV/0!</v>
      </c>
      <c r="F18" s="437"/>
    </row>
    <row r="19" spans="1:6" x14ac:dyDescent="0.3">
      <c r="A19" s="198" t="s">
        <v>154</v>
      </c>
      <c r="B19" s="199" t="s">
        <v>667</v>
      </c>
      <c r="C19" s="324">
        <f>'Presupuesto '!F98</f>
        <v>0</v>
      </c>
      <c r="D19" s="325" t="e">
        <f>C19/'Presupuesto '!$F$222</f>
        <v>#DIV/0!</v>
      </c>
      <c r="E19" s="577" t="e">
        <f>C19/'Ficha Técnica del Proyecto'!$B$16</f>
        <v>#DIV/0!</v>
      </c>
      <c r="F19" s="437"/>
    </row>
    <row r="20" spans="1:6" x14ac:dyDescent="0.3">
      <c r="A20" s="198" t="s">
        <v>157</v>
      </c>
      <c r="B20" s="199" t="s">
        <v>669</v>
      </c>
      <c r="C20" s="324">
        <f>'Presupuesto '!F109</f>
        <v>0</v>
      </c>
      <c r="D20" s="325" t="e">
        <f>C20/'Presupuesto '!$F$222</f>
        <v>#DIV/0!</v>
      </c>
      <c r="E20" s="577" t="e">
        <f>C20/'Ficha Técnica del Proyecto'!$B$16</f>
        <v>#DIV/0!</v>
      </c>
      <c r="F20" s="437"/>
    </row>
    <row r="21" spans="1:6" x14ac:dyDescent="0.3">
      <c r="A21" s="198" t="s">
        <v>161</v>
      </c>
      <c r="B21" s="199" t="s">
        <v>668</v>
      </c>
      <c r="C21" s="324">
        <f>'Presupuesto '!F117</f>
        <v>0</v>
      </c>
      <c r="D21" s="325" t="e">
        <f>C21/'Presupuesto '!$F$222</f>
        <v>#DIV/0!</v>
      </c>
      <c r="E21" s="577" t="e">
        <f>C21/'Ficha Técnica del Proyecto'!$B$16</f>
        <v>#DIV/0!</v>
      </c>
      <c r="F21" s="437"/>
    </row>
    <row r="22" spans="1:6" x14ac:dyDescent="0.3">
      <c r="A22" s="198" t="s">
        <v>167</v>
      </c>
      <c r="B22" s="199" t="s">
        <v>655</v>
      </c>
      <c r="C22" s="324">
        <f>'Presupuesto '!F127</f>
        <v>0</v>
      </c>
      <c r="D22" s="325" t="e">
        <f>C22/'Presupuesto '!$F$222</f>
        <v>#DIV/0!</v>
      </c>
      <c r="E22" s="577" t="e">
        <f>C22/'Ficha Técnica del Proyecto'!$B$16</f>
        <v>#DIV/0!</v>
      </c>
      <c r="F22" s="437"/>
    </row>
    <row r="23" spans="1:6" x14ac:dyDescent="0.3">
      <c r="A23" s="198" t="s">
        <v>175</v>
      </c>
      <c r="B23" s="199" t="s">
        <v>973</v>
      </c>
      <c r="C23" s="324">
        <f>'Presupuesto '!F134</f>
        <v>0</v>
      </c>
      <c r="D23" s="325" t="e">
        <f>C23/'Presupuesto '!$F$222</f>
        <v>#DIV/0!</v>
      </c>
      <c r="E23" s="577" t="e">
        <f>C23/'Ficha Técnica del Proyecto'!$B$16</f>
        <v>#DIV/0!</v>
      </c>
      <c r="F23" s="437"/>
    </row>
    <row r="24" spans="1:6" x14ac:dyDescent="0.3">
      <c r="A24" s="198" t="s">
        <v>178</v>
      </c>
      <c r="B24" s="199" t="s">
        <v>141</v>
      </c>
      <c r="C24" s="324">
        <f>'Presupuesto '!F231</f>
        <v>0</v>
      </c>
      <c r="D24" s="325" t="e">
        <f>C24/'Presupuesto '!$F$222</f>
        <v>#DIV/0!</v>
      </c>
      <c r="E24" s="577" t="e">
        <f>C24/'Ficha Técnica del Proyecto'!$B$16</f>
        <v>#DIV/0!</v>
      </c>
      <c r="F24" s="437"/>
    </row>
    <row r="25" spans="1:6" x14ac:dyDescent="0.3">
      <c r="A25" s="198" t="s">
        <v>185</v>
      </c>
      <c r="B25" s="199" t="s">
        <v>663</v>
      </c>
      <c r="C25" s="324">
        <f>'Presupuesto '!F162</f>
        <v>0</v>
      </c>
      <c r="D25" s="325" t="e">
        <f>C25/'Presupuesto '!$F$222</f>
        <v>#DIV/0!</v>
      </c>
      <c r="E25" s="577" t="e">
        <f>C25/'Ficha Técnica del Proyecto'!$B$16</f>
        <v>#DIV/0!</v>
      </c>
      <c r="F25" s="437"/>
    </row>
    <row r="26" spans="1:6" x14ac:dyDescent="0.3">
      <c r="A26" s="198" t="s">
        <v>1576</v>
      </c>
      <c r="B26" s="199" t="s">
        <v>658</v>
      </c>
      <c r="C26" s="324">
        <f>'Presupuesto '!F171</f>
        <v>0</v>
      </c>
      <c r="D26" s="325" t="e">
        <f>C26/'Presupuesto '!$F$222</f>
        <v>#DIV/0!</v>
      </c>
      <c r="E26" s="577" t="e">
        <f>C26/'Ficha Técnica del Proyecto'!$B$16</f>
        <v>#DIV/0!</v>
      </c>
      <c r="F26" s="437"/>
    </row>
    <row r="27" spans="1:6" x14ac:dyDescent="0.3">
      <c r="A27" s="198" t="s">
        <v>1584</v>
      </c>
      <c r="B27" s="199" t="s">
        <v>657</v>
      </c>
      <c r="C27" s="324">
        <f>'Presupuesto '!F178</f>
        <v>0</v>
      </c>
      <c r="D27" s="325" t="e">
        <f>C27/'Presupuesto '!$F$222</f>
        <v>#DIV/0!</v>
      </c>
      <c r="E27" s="577" t="e">
        <f>C27/'Ficha Técnica del Proyecto'!$B$16</f>
        <v>#DIV/0!</v>
      </c>
      <c r="F27" s="437"/>
    </row>
    <row r="28" spans="1:6" x14ac:dyDescent="0.3">
      <c r="A28" s="198" t="s">
        <v>1590</v>
      </c>
      <c r="B28" s="199" t="s">
        <v>661</v>
      </c>
      <c r="C28" s="324">
        <f>'Presupuesto '!F184</f>
        <v>0</v>
      </c>
      <c r="D28" s="325" t="e">
        <f>C28/'Presupuesto '!$F$222</f>
        <v>#DIV/0!</v>
      </c>
      <c r="E28" s="577" t="e">
        <f>C28/'Ficha Técnica del Proyecto'!$B$16</f>
        <v>#DIV/0!</v>
      </c>
      <c r="F28" s="437"/>
    </row>
    <row r="29" spans="1:6" x14ac:dyDescent="0.3">
      <c r="A29" s="198" t="s">
        <v>1595</v>
      </c>
      <c r="B29" s="199" t="s">
        <v>1103</v>
      </c>
      <c r="C29" s="324">
        <f>'Presupuesto '!F194</f>
        <v>0</v>
      </c>
      <c r="D29" s="325" t="e">
        <f>C29/'Presupuesto '!$F$222</f>
        <v>#DIV/0!</v>
      </c>
      <c r="E29" s="577" t="e">
        <f>C29/'Ficha Técnica del Proyecto'!$B$16</f>
        <v>#DIV/0!</v>
      </c>
      <c r="F29" s="437"/>
    </row>
    <row r="30" spans="1:6" x14ac:dyDescent="0.3">
      <c r="A30" s="198" t="s">
        <v>1604</v>
      </c>
      <c r="B30" s="199" t="s">
        <v>666</v>
      </c>
      <c r="C30" s="324">
        <f>'Presupuesto '!F201</f>
        <v>0</v>
      </c>
      <c r="D30" s="325" t="e">
        <f>C30/'Presupuesto '!$F$222</f>
        <v>#DIV/0!</v>
      </c>
      <c r="E30" s="577" t="e">
        <f>C30/'Ficha Técnica del Proyecto'!$B$16</f>
        <v>#DIV/0!</v>
      </c>
      <c r="F30" s="437"/>
    </row>
    <row r="31" spans="1:6" x14ac:dyDescent="0.3">
      <c r="A31" s="198" t="s">
        <v>1610</v>
      </c>
      <c r="B31" s="199" t="s">
        <v>654</v>
      </c>
      <c r="C31" s="324">
        <f>'Presupuesto '!F209</f>
        <v>0</v>
      </c>
      <c r="D31" s="325" t="e">
        <f>C31/'Presupuesto '!$F$222</f>
        <v>#DIV/0!</v>
      </c>
      <c r="E31" s="577" t="e">
        <f>C31/'Ficha Técnica del Proyecto'!$B$16</f>
        <v>#DIV/0!</v>
      </c>
      <c r="F31" s="437"/>
    </row>
    <row r="32" spans="1:6" x14ac:dyDescent="0.3">
      <c r="A32" s="198" t="s">
        <v>1617</v>
      </c>
      <c r="B32" s="199" t="s">
        <v>158</v>
      </c>
      <c r="C32" s="324">
        <f>'Presupuesto '!F213</f>
        <v>0</v>
      </c>
      <c r="D32" s="325" t="e">
        <f>C32/'Presupuesto '!$F$222</f>
        <v>#DIV/0!</v>
      </c>
      <c r="E32" s="577" t="e">
        <f>C32/'Ficha Técnica del Proyecto'!$B$16</f>
        <v>#DIV/0!</v>
      </c>
      <c r="F32" s="437"/>
    </row>
    <row r="33" spans="1:6" x14ac:dyDescent="0.3">
      <c r="A33" s="198" t="s">
        <v>1620</v>
      </c>
      <c r="B33" s="199" t="s">
        <v>1621</v>
      </c>
      <c r="C33" s="324">
        <f>'Presupuesto '!F220</f>
        <v>0</v>
      </c>
      <c r="D33" s="325" t="e">
        <f>C33/'Presupuesto '!$F$222</f>
        <v>#DIV/0!</v>
      </c>
      <c r="E33" s="1219" t="e">
        <f>C33/'Ficha Técnica del Proyecto'!$B$16</f>
        <v>#DIV/0!</v>
      </c>
      <c r="F33" s="1220"/>
    </row>
    <row r="34" spans="1:6" x14ac:dyDescent="0.3">
      <c r="A34" s="200"/>
      <c r="B34" s="201" t="s">
        <v>208</v>
      </c>
      <c r="C34" s="326">
        <f>SUM(C12:C33)</f>
        <v>0</v>
      </c>
      <c r="D34" s="327" t="e">
        <f>C34/'Presupuesto '!$F$222</f>
        <v>#DIV/0!</v>
      </c>
      <c r="E34" s="1221" t="e">
        <f>C34/'Ficha Técnica del Proyecto'!$B$16</f>
        <v>#DIV/0!</v>
      </c>
      <c r="F34" s="1222"/>
    </row>
    <row r="35" spans="1:6" x14ac:dyDescent="0.3">
      <c r="A35" s="202"/>
      <c r="B35" s="245"/>
      <c r="C35" s="245"/>
      <c r="D35" s="245"/>
      <c r="E35" s="1224"/>
      <c r="F35" s="1223"/>
    </row>
    <row r="36" spans="1:6" ht="15" customHeight="1" x14ac:dyDescent="0.3">
      <c r="A36" s="203"/>
      <c r="B36" s="199" t="s">
        <v>209</v>
      </c>
      <c r="C36" s="324">
        <f>'Presupuesto '!F227</f>
        <v>0</v>
      </c>
      <c r="D36" s="204"/>
      <c r="E36" s="1225"/>
      <c r="F36" s="1226"/>
    </row>
    <row r="37" spans="1:6" ht="15" customHeight="1" x14ac:dyDescent="0.3">
      <c r="A37" s="203"/>
      <c r="B37" s="199" t="s">
        <v>210</v>
      </c>
      <c r="C37" s="324">
        <f>'Presupuesto '!F228</f>
        <v>0</v>
      </c>
      <c r="D37" s="204"/>
      <c r="E37" s="1225"/>
      <c r="F37" s="1226"/>
    </row>
    <row r="38" spans="1:6" ht="15" customHeight="1" x14ac:dyDescent="0.3">
      <c r="A38" s="203"/>
      <c r="B38" s="199" t="s">
        <v>71</v>
      </c>
      <c r="C38" s="324">
        <f>'Presupuesto '!F229</f>
        <v>0</v>
      </c>
      <c r="D38" s="204"/>
      <c r="E38" s="1225"/>
      <c r="F38" s="1226"/>
    </row>
    <row r="39" spans="1:6" x14ac:dyDescent="0.3">
      <c r="A39" s="202"/>
      <c r="B39" s="245"/>
      <c r="C39" s="245"/>
      <c r="D39" s="245"/>
      <c r="E39" s="1227"/>
      <c r="F39" s="1226"/>
    </row>
    <row r="40" spans="1:6" ht="21.75" customHeight="1" x14ac:dyDescent="0.3">
      <c r="A40" s="205"/>
      <c r="B40" s="206" t="s">
        <v>195</v>
      </c>
      <c r="C40" s="328">
        <f>'Presupuesto '!F231</f>
        <v>0</v>
      </c>
      <c r="D40" s="207"/>
      <c r="E40" s="1228"/>
      <c r="F40" s="1229"/>
    </row>
    <row r="41" spans="1:6" s="270" customFormat="1" ht="15" customHeight="1" x14ac:dyDescent="0.3">
      <c r="B41" s="275" t="s">
        <v>43</v>
      </c>
      <c r="F41" s="1230" t="str">
        <f>E5</f>
        <v>RYR-RS-001</v>
      </c>
    </row>
    <row r="42" spans="1:6" ht="15" customHeight="1" x14ac:dyDescent="0.3">
      <c r="A42" s="6"/>
      <c r="B42" s="115" t="s">
        <v>211</v>
      </c>
      <c r="C42" s="329" t="e">
        <f>C40/'Ficha Técnica del Proyecto'!$B$16</f>
        <v>#DIV/0!</v>
      </c>
      <c r="D42" s="6"/>
      <c r="E42" s="6"/>
    </row>
  </sheetData>
  <mergeCells count="39">
    <mergeCell ref="E38:F38"/>
    <mergeCell ref="E39:F39"/>
    <mergeCell ref="E40:F40"/>
    <mergeCell ref="E33:F33"/>
    <mergeCell ref="E34:F34"/>
    <mergeCell ref="E35:F35"/>
    <mergeCell ref="E36:F36"/>
    <mergeCell ref="E37:F37"/>
    <mergeCell ref="D4:F4"/>
    <mergeCell ref="E19:F19"/>
    <mergeCell ref="E28:F28"/>
    <mergeCell ref="E13:F13"/>
    <mergeCell ref="C1:F2"/>
    <mergeCell ref="E17:F17"/>
    <mergeCell ref="E8:F8"/>
    <mergeCell ref="E20:F20"/>
    <mergeCell ref="C3:F3"/>
    <mergeCell ref="E12:F12"/>
    <mergeCell ref="E24:F24"/>
    <mergeCell ref="E5:F5"/>
    <mergeCell ref="E23:F23"/>
    <mergeCell ref="E14:F14"/>
    <mergeCell ref="E6:F6"/>
    <mergeCell ref="A10:F10"/>
    <mergeCell ref="E30:F30"/>
    <mergeCell ref="E15:F15"/>
    <mergeCell ref="A9:F9"/>
    <mergeCell ref="E11:F11"/>
    <mergeCell ref="E27:F27"/>
    <mergeCell ref="E26:F26"/>
    <mergeCell ref="E16:F16"/>
    <mergeCell ref="E29:F29"/>
    <mergeCell ref="E32:F32"/>
    <mergeCell ref="E7:F7"/>
    <mergeCell ref="E25:F25"/>
    <mergeCell ref="E22:F22"/>
    <mergeCell ref="E18:F18"/>
    <mergeCell ref="E21:F21"/>
    <mergeCell ref="E31:F31"/>
  </mergeCells>
  <pageMargins left="0.29527559055118108" right="0.29527559055118108" top="0.19685039370078741" bottom="0.98425196850393704" header="0.51181102362204722" footer="0.51181102362204722"/>
  <pageSetup paperSize="9" scale="62" orientation="portrait" horizontalDpi="300" verticalDpi="300" r:id="rId1"/>
  <colBreaks count="1" manualBreakCount="1">
    <brk id="6" max="1048575" man="1"/>
  </colBreak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8" tint="-0.249977111117893"/>
  </sheetPr>
  <dimension ref="A1:K142"/>
  <sheetViews>
    <sheetView zoomScale="65" zoomScaleNormal="65" workbookViewId="0">
      <pane ySplit="14" topLeftCell="A111" activePane="bottomLeft" state="frozen"/>
      <selection pane="bottomLeft" activeCell="K136" sqref="K136"/>
    </sheetView>
  </sheetViews>
  <sheetFormatPr baseColWidth="10" defaultColWidth="8.6640625" defaultRowHeight="14.4" x14ac:dyDescent="0.3"/>
  <cols>
    <col min="1" max="1" width="20.77734375" style="217" customWidth="1"/>
    <col min="2" max="2" width="68.6640625" style="217" customWidth="1"/>
    <col min="3" max="3" width="12.77734375" style="217" customWidth="1"/>
    <col min="4" max="5" width="13" style="217" customWidth="1"/>
    <col min="6" max="7" width="12.77734375" style="217" customWidth="1"/>
    <col min="8" max="8" width="40.77734375" style="217" customWidth="1"/>
    <col min="9" max="11" width="15.77734375" style="217" customWidth="1"/>
  </cols>
  <sheetData>
    <row r="1" spans="1:11" ht="40.049999999999997" customHeight="1" x14ac:dyDescent="0.3">
      <c r="B1" s="447"/>
      <c r="C1" s="422" t="s">
        <v>212</v>
      </c>
      <c r="D1" s="437"/>
      <c r="E1" s="437"/>
      <c r="F1" s="437"/>
      <c r="G1" s="437"/>
      <c r="H1" s="437"/>
      <c r="I1" s="437"/>
      <c r="J1" s="437"/>
      <c r="K1" s="437"/>
    </row>
    <row r="2" spans="1:11" ht="15" customHeight="1" x14ac:dyDescent="0.3">
      <c r="B2" s="437"/>
      <c r="C2" s="437"/>
      <c r="D2" s="437"/>
      <c r="E2" s="437"/>
      <c r="F2" s="437"/>
      <c r="G2" s="437"/>
      <c r="H2" s="437"/>
      <c r="I2" s="437"/>
      <c r="J2" s="437"/>
      <c r="K2" s="437"/>
    </row>
    <row r="3" spans="1:11" ht="15" customHeight="1" x14ac:dyDescent="0.3">
      <c r="B3" s="437"/>
      <c r="C3" s="437"/>
      <c r="D3" s="437"/>
      <c r="E3" s="437"/>
      <c r="F3" s="437"/>
      <c r="G3" s="437"/>
      <c r="H3" s="437"/>
      <c r="I3" s="437"/>
      <c r="J3" s="437"/>
      <c r="K3" s="437"/>
    </row>
    <row r="4" spans="1:11" ht="4.95" customHeight="1" x14ac:dyDescent="0.3">
      <c r="B4" s="437"/>
      <c r="C4" s="151"/>
      <c r="D4" s="151"/>
      <c r="E4" s="151"/>
      <c r="F4" s="151"/>
      <c r="G4" s="151"/>
      <c r="H4" s="164"/>
      <c r="I4" s="165"/>
      <c r="J4" s="166"/>
      <c r="K4" s="151"/>
    </row>
    <row r="5" spans="1:11" ht="15" customHeight="1" x14ac:dyDescent="0.3">
      <c r="B5" s="437"/>
      <c r="C5" s="605"/>
      <c r="D5" s="437"/>
      <c r="E5" s="437"/>
      <c r="F5" s="437"/>
      <c r="G5" s="437"/>
      <c r="H5" s="594"/>
      <c r="I5" s="601" t="s">
        <v>1</v>
      </c>
      <c r="J5" s="581"/>
      <c r="K5" s="467"/>
    </row>
    <row r="6" spans="1:11" ht="15" customHeight="1" x14ac:dyDescent="0.3">
      <c r="B6" s="437"/>
      <c r="C6" s="622" t="s">
        <v>6</v>
      </c>
      <c r="D6" s="437"/>
      <c r="E6" s="437"/>
      <c r="F6" s="437"/>
      <c r="G6" s="437"/>
      <c r="H6" s="594"/>
      <c r="I6" s="167" t="s">
        <v>2</v>
      </c>
      <c r="J6" s="579" t="s">
        <v>213</v>
      </c>
      <c r="K6" s="467"/>
    </row>
    <row r="7" spans="1:11" ht="15" customHeight="1" x14ac:dyDescent="0.3">
      <c r="B7" s="437"/>
      <c r="C7" s="437"/>
      <c r="D7" s="437"/>
      <c r="E7" s="437"/>
      <c r="F7" s="437"/>
      <c r="G7" s="437"/>
      <c r="H7" s="594"/>
      <c r="I7" s="167" t="s">
        <v>9</v>
      </c>
      <c r="J7" s="579">
        <v>1</v>
      </c>
      <c r="K7" s="467"/>
    </row>
    <row r="8" spans="1:11" ht="15" customHeight="1" x14ac:dyDescent="0.3">
      <c r="A8" s="619" t="s">
        <v>214</v>
      </c>
      <c r="B8" s="437"/>
      <c r="C8" s="602" t="s">
        <v>215</v>
      </c>
      <c r="D8" s="437"/>
      <c r="E8" s="437"/>
      <c r="F8" s="437"/>
      <c r="G8" s="437"/>
      <c r="H8" s="594"/>
      <c r="I8" s="167" t="s">
        <v>10</v>
      </c>
      <c r="J8" s="579" t="s">
        <v>11</v>
      </c>
      <c r="K8" s="467"/>
    </row>
    <row r="9" spans="1:11" ht="15" customHeight="1" x14ac:dyDescent="0.3">
      <c r="A9" s="620"/>
      <c r="B9" s="461"/>
      <c r="C9" s="605"/>
      <c r="D9" s="437"/>
      <c r="E9" s="437"/>
      <c r="F9" s="437"/>
      <c r="G9" s="437"/>
      <c r="H9" s="594"/>
      <c r="I9" s="167" t="s">
        <v>12</v>
      </c>
      <c r="J9" s="579" t="s">
        <v>13</v>
      </c>
      <c r="K9" s="467"/>
    </row>
    <row r="10" spans="1:11" ht="15" customHeight="1" x14ac:dyDescent="0.3">
      <c r="A10" s="608" t="s">
        <v>15</v>
      </c>
      <c r="B10" s="461"/>
      <c r="C10" s="461"/>
      <c r="D10" s="461"/>
      <c r="E10" s="461"/>
      <c r="F10" s="461"/>
      <c r="G10" s="461"/>
      <c r="H10" s="461"/>
      <c r="I10" s="461"/>
      <c r="J10" s="461"/>
      <c r="K10" s="461"/>
    </row>
    <row r="11" spans="1:11" ht="15" customHeight="1" x14ac:dyDescent="0.3">
      <c r="A11" s="138" t="s">
        <v>216</v>
      </c>
      <c r="B11" s="609"/>
      <c r="C11" s="572"/>
      <c r="D11" s="572"/>
      <c r="E11" s="572"/>
      <c r="F11" s="572"/>
      <c r="G11" s="572"/>
      <c r="H11" s="188" t="s">
        <v>10</v>
      </c>
      <c r="I11" s="598"/>
      <c r="J11" s="599"/>
      <c r="K11" s="600"/>
    </row>
    <row r="12" spans="1:11" ht="15" customHeight="1" x14ac:dyDescent="0.3">
      <c r="A12" s="139" t="s">
        <v>217</v>
      </c>
      <c r="B12" s="614"/>
      <c r="C12" s="421"/>
      <c r="D12" s="421"/>
      <c r="E12" s="421"/>
      <c r="F12" s="421"/>
      <c r="G12" s="421"/>
      <c r="H12" s="189" t="s">
        <v>19</v>
      </c>
      <c r="I12" s="615"/>
      <c r="J12" s="581"/>
      <c r="K12" s="616"/>
    </row>
    <row r="13" spans="1:11" ht="15" customHeight="1" x14ac:dyDescent="0.3">
      <c r="A13" s="139" t="s">
        <v>18</v>
      </c>
      <c r="B13" s="617" t="s">
        <v>6</v>
      </c>
      <c r="C13" s="421"/>
      <c r="D13" s="421"/>
      <c r="E13" s="421"/>
      <c r="F13" s="421"/>
      <c r="G13" s="421"/>
      <c r="H13" s="190" t="s">
        <v>218</v>
      </c>
      <c r="I13" s="603"/>
      <c r="J13" s="592"/>
      <c r="K13" s="604"/>
    </row>
    <row r="14" spans="1:11" ht="15" customHeight="1" x14ac:dyDescent="0.3">
      <c r="A14" s="236" t="s">
        <v>219</v>
      </c>
      <c r="B14" s="237" t="s">
        <v>220</v>
      </c>
      <c r="C14" s="237" t="s">
        <v>221</v>
      </c>
      <c r="D14" s="237" t="s">
        <v>222</v>
      </c>
      <c r="E14" s="237" t="s">
        <v>223</v>
      </c>
      <c r="F14" s="237" t="s">
        <v>224</v>
      </c>
      <c r="G14" s="237" t="inlineStr">
        <is>
          <t>CRÍTICA</t>
        </is>
      </c>
      <c r="H14" s="610" t="s">
        <v>226</v>
      </c>
      <c r="I14" s="437"/>
      <c r="J14" s="437"/>
      <c r="K14" s="438"/>
    </row>
    <row r="15" spans="1:11" x14ac:dyDescent="0.3">
      <c r="A15" s="69" t="s">
        <v>227</v>
      </c>
      <c r="B15" s="42" t="s">
        <v>228</v>
      </c>
      <c r="C15" s="43"/>
      <c r="D15" s="330"/>
      <c r="E15" s="330"/>
      <c r="F15" s="43"/>
      <c r="G15" s="43"/>
      <c r="H15" s="618"/>
      <c r="I15" s="437"/>
      <c r="J15" s="437"/>
      <c r="K15" s="438"/>
    </row>
    <row r="16" spans="1:11" ht="15.75" customHeight="1" x14ac:dyDescent="0.3">
      <c r="A16" s="171" t="s">
        <v>94</v>
      </c>
      <c r="B16" s="172" t="s">
        <v>229</v>
      </c>
      <c r="C16" s="173"/>
      <c r="D16" s="331"/>
      <c r="E16" s="331"/>
      <c r="F16" s="173"/>
      <c r="G16" s="173"/>
      <c r="H16" s="606"/>
      <c r="I16" s="461"/>
      <c r="J16" s="461"/>
      <c r="K16" s="607"/>
    </row>
    <row r="17" spans="1:11" x14ac:dyDescent="0.3">
      <c r="A17" s="168" t="s">
        <v>95</v>
      </c>
      <c r="B17" s="169" t="s">
        <v>230</v>
      </c>
      <c r="C17" s="170"/>
      <c r="D17" s="332"/>
      <c r="E17" s="332"/>
      <c r="F17" s="170"/>
      <c r="G17" s="170"/>
      <c r="H17" s="597"/>
      <c r="I17" s="437"/>
      <c r="J17" s="437"/>
      <c r="K17" s="437"/>
    </row>
    <row r="18" spans="1:11" x14ac:dyDescent="0.3">
      <c r="A18" s="72" t="s">
        <v>231</v>
      </c>
      <c r="B18" s="48" t="s">
        <v>232</v>
      </c>
      <c r="C18" s="140"/>
      <c r="D18" s="333"/>
      <c r="E18" s="333"/>
      <c r="F18" s="140"/>
      <c r="G18" s="140"/>
      <c r="H18" s="595"/>
      <c r="I18" s="437"/>
      <c r="J18" s="437"/>
      <c r="K18" s="437"/>
    </row>
    <row r="19" spans="1:11" x14ac:dyDescent="0.3">
      <c r="A19" s="72" t="s">
        <v>233</v>
      </c>
      <c r="B19" s="48" t="s">
        <v>234</v>
      </c>
      <c r="C19" s="140"/>
      <c r="D19" s="333"/>
      <c r="E19" s="333"/>
      <c r="F19" s="140"/>
      <c r="G19" s="140"/>
      <c r="H19" s="595"/>
      <c r="I19" s="437"/>
      <c r="J19" s="437"/>
      <c r="K19" s="437"/>
    </row>
    <row r="20" spans="1:11" x14ac:dyDescent="0.3">
      <c r="A20" s="73" t="s">
        <v>235</v>
      </c>
      <c r="B20" s="49" t="s">
        <v>236</v>
      </c>
      <c r="C20" s="141"/>
      <c r="D20" s="334"/>
      <c r="E20" s="334"/>
      <c r="F20" s="141"/>
      <c r="G20" s="141"/>
      <c r="H20" s="590"/>
      <c r="I20" s="437"/>
      <c r="J20" s="437"/>
      <c r="K20" s="437"/>
    </row>
    <row r="21" spans="1:11" x14ac:dyDescent="0.3">
      <c r="A21" s="72" t="s">
        <v>237</v>
      </c>
      <c r="B21" s="48" t="s">
        <v>238</v>
      </c>
      <c r="C21" s="140"/>
      <c r="D21" s="333"/>
      <c r="E21" s="333"/>
      <c r="F21" s="140"/>
      <c r="G21" s="140"/>
      <c r="H21" s="595"/>
      <c r="I21" s="437"/>
      <c r="J21" s="437"/>
      <c r="K21" s="437"/>
    </row>
    <row r="22" spans="1:11" x14ac:dyDescent="0.3">
      <c r="A22" s="71" t="s">
        <v>96</v>
      </c>
      <c r="B22" s="46" t="s">
        <v>239</v>
      </c>
      <c r="C22" s="47"/>
      <c r="D22" s="335"/>
      <c r="E22" s="335"/>
      <c r="F22" s="47"/>
      <c r="G22" s="47"/>
      <c r="H22" s="597"/>
      <c r="I22" s="437"/>
      <c r="J22" s="437"/>
      <c r="K22" s="437"/>
    </row>
    <row r="23" spans="1:11" x14ac:dyDescent="0.3">
      <c r="A23" s="72" t="s">
        <v>240</v>
      </c>
      <c r="B23" s="48" t="s">
        <v>241</v>
      </c>
      <c r="C23" s="140"/>
      <c r="D23" s="333"/>
      <c r="E23" s="333"/>
      <c r="F23" s="140"/>
      <c r="G23" s="140"/>
      <c r="H23" s="595"/>
      <c r="I23" s="437"/>
      <c r="J23" s="437"/>
      <c r="K23" s="437"/>
    </row>
    <row r="24" spans="1:11" x14ac:dyDescent="0.3">
      <c r="A24" s="73" t="s">
        <v>242</v>
      </c>
      <c r="B24" s="49" t="s">
        <v>243</v>
      </c>
      <c r="C24" s="141"/>
      <c r="D24" s="334"/>
      <c r="E24" s="334"/>
      <c r="F24" s="141"/>
      <c r="G24" s="141"/>
      <c r="H24" s="590"/>
      <c r="I24" s="437"/>
      <c r="J24" s="437"/>
      <c r="K24" s="437"/>
    </row>
    <row r="25" spans="1:11" x14ac:dyDescent="0.3">
      <c r="A25" s="72" t="s">
        <v>244</v>
      </c>
      <c r="B25" s="48" t="s">
        <v>245</v>
      </c>
      <c r="C25" s="140"/>
      <c r="D25" s="333"/>
      <c r="E25" s="333"/>
      <c r="F25" s="140"/>
      <c r="G25" s="140"/>
      <c r="H25" s="595"/>
      <c r="I25" s="437"/>
      <c r="J25" s="437"/>
      <c r="K25" s="437"/>
    </row>
    <row r="26" spans="1:11" x14ac:dyDescent="0.3">
      <c r="A26" s="72" t="s">
        <v>246</v>
      </c>
      <c r="B26" s="48" t="s">
        <v>247</v>
      </c>
      <c r="C26" s="140"/>
      <c r="D26" s="333"/>
      <c r="E26" s="333"/>
      <c r="F26" s="140"/>
      <c r="G26" s="140"/>
      <c r="H26" s="595"/>
      <c r="I26" s="437"/>
      <c r="J26" s="437"/>
      <c r="K26" s="437"/>
    </row>
    <row r="27" spans="1:11" ht="15.75" customHeight="1" x14ac:dyDescent="0.3">
      <c r="A27" s="70" t="s">
        <v>108</v>
      </c>
      <c r="B27" s="44" t="s">
        <v>248</v>
      </c>
      <c r="C27" s="45"/>
      <c r="D27" s="336"/>
      <c r="E27" s="336"/>
      <c r="F27" s="45"/>
      <c r="G27" s="45"/>
      <c r="H27" s="457"/>
      <c r="I27" s="437"/>
      <c r="J27" s="437"/>
      <c r="K27" s="437"/>
    </row>
    <row r="28" spans="1:11" x14ac:dyDescent="0.3">
      <c r="A28" s="71" t="s">
        <v>109</v>
      </c>
      <c r="B28" s="46" t="s">
        <v>249</v>
      </c>
      <c r="C28" s="47"/>
      <c r="D28" s="335"/>
      <c r="E28" s="335"/>
      <c r="F28" s="47"/>
      <c r="G28" s="47"/>
      <c r="H28" s="597"/>
      <c r="I28" s="437"/>
      <c r="J28" s="437"/>
      <c r="K28" s="437"/>
    </row>
    <row r="29" spans="1:11" x14ac:dyDescent="0.3">
      <c r="A29" s="72" t="s">
        <v>250</v>
      </c>
      <c r="B29" s="48" t="s">
        <v>251</v>
      </c>
      <c r="C29" s="140"/>
      <c r="D29" s="333"/>
      <c r="E29" s="333"/>
      <c r="F29" s="140"/>
      <c r="G29" s="140"/>
      <c r="H29" s="595"/>
      <c r="I29" s="437"/>
      <c r="J29" s="437"/>
      <c r="K29" s="437"/>
    </row>
    <row r="30" spans="1:11" x14ac:dyDescent="0.3">
      <c r="A30" s="73" t="s">
        <v>252</v>
      </c>
      <c r="B30" s="49" t="s">
        <v>253</v>
      </c>
      <c r="C30" s="141"/>
      <c r="D30" s="334"/>
      <c r="E30" s="334"/>
      <c r="F30" s="141"/>
      <c r="G30" s="141"/>
      <c r="H30" s="590"/>
      <c r="I30" s="437"/>
      <c r="J30" s="437"/>
      <c r="K30" s="437"/>
    </row>
    <row r="31" spans="1:11" x14ac:dyDescent="0.3">
      <c r="A31" s="72" t="s">
        <v>254</v>
      </c>
      <c r="B31" s="48" t="s">
        <v>255</v>
      </c>
      <c r="C31" s="140"/>
      <c r="D31" s="333"/>
      <c r="E31" s="333"/>
      <c r="F31" s="140"/>
      <c r="G31" s="140"/>
      <c r="H31" s="595"/>
      <c r="I31" s="437"/>
      <c r="J31" s="437"/>
      <c r="K31" s="437"/>
    </row>
    <row r="32" spans="1:11" x14ac:dyDescent="0.3">
      <c r="A32" s="71" t="s">
        <v>110</v>
      </c>
      <c r="B32" s="46" t="s">
        <v>256</v>
      </c>
      <c r="C32" s="47"/>
      <c r="D32" s="335"/>
      <c r="E32" s="335"/>
      <c r="F32" s="47"/>
      <c r="G32" s="47"/>
      <c r="H32" s="597"/>
      <c r="I32" s="437"/>
      <c r="J32" s="437"/>
      <c r="K32" s="437"/>
    </row>
    <row r="33" spans="1:11" x14ac:dyDescent="0.3">
      <c r="A33" s="72" t="s">
        <v>257</v>
      </c>
      <c r="B33" s="48" t="s">
        <v>258</v>
      </c>
      <c r="C33" s="140"/>
      <c r="D33" s="333"/>
      <c r="E33" s="333"/>
      <c r="F33" s="140"/>
      <c r="G33" s="140"/>
      <c r="H33" s="595"/>
      <c r="I33" s="437"/>
      <c r="J33" s="437"/>
      <c r="K33" s="437"/>
    </row>
    <row r="34" spans="1:11" x14ac:dyDescent="0.3">
      <c r="A34" s="72" t="s">
        <v>259</v>
      </c>
      <c r="B34" s="48" t="s">
        <v>260</v>
      </c>
      <c r="C34" s="140"/>
      <c r="D34" s="333"/>
      <c r="E34" s="333"/>
      <c r="F34" s="140"/>
      <c r="G34" s="140"/>
      <c r="H34" s="595"/>
      <c r="I34" s="437"/>
      <c r="J34" s="437"/>
      <c r="K34" s="437"/>
    </row>
    <row r="35" spans="1:11" x14ac:dyDescent="0.3">
      <c r="A35" s="72" t="s">
        <v>261</v>
      </c>
      <c r="B35" s="48" t="s">
        <v>262</v>
      </c>
      <c r="C35" s="140"/>
      <c r="D35" s="333"/>
      <c r="E35" s="333"/>
      <c r="F35" s="140"/>
      <c r="G35" s="140"/>
      <c r="H35" s="595"/>
      <c r="I35" s="437"/>
      <c r="J35" s="437"/>
      <c r="K35" s="437"/>
    </row>
    <row r="36" spans="1:11" x14ac:dyDescent="0.3">
      <c r="A36" s="72" t="s">
        <v>263</v>
      </c>
      <c r="B36" s="48" t="s">
        <v>264</v>
      </c>
      <c r="C36" s="140"/>
      <c r="D36" s="333"/>
      <c r="E36" s="333"/>
      <c r="F36" s="140"/>
      <c r="G36" s="140"/>
      <c r="H36" s="595"/>
      <c r="I36" s="437"/>
      <c r="J36" s="437"/>
      <c r="K36" s="437"/>
    </row>
    <row r="37" spans="1:11" x14ac:dyDescent="0.3">
      <c r="A37" s="72" t="s">
        <v>265</v>
      </c>
      <c r="B37" s="48" t="s">
        <v>266</v>
      </c>
      <c r="C37" s="140"/>
      <c r="D37" s="333"/>
      <c r="E37" s="333"/>
      <c r="F37" s="140"/>
      <c r="G37" s="140"/>
      <c r="H37" s="595"/>
      <c r="I37" s="437"/>
      <c r="J37" s="437"/>
      <c r="K37" s="437"/>
    </row>
    <row r="38" spans="1:11" x14ac:dyDescent="0.3">
      <c r="A38" s="73" t="s">
        <v>267</v>
      </c>
      <c r="B38" s="49" t="s">
        <v>268</v>
      </c>
      <c r="C38" s="141"/>
      <c r="D38" s="334"/>
      <c r="E38" s="334"/>
      <c r="F38" s="141"/>
      <c r="G38" s="141"/>
      <c r="H38" s="590"/>
      <c r="I38" s="437"/>
      <c r="J38" s="437"/>
      <c r="K38" s="437"/>
    </row>
    <row r="39" spans="1:11" x14ac:dyDescent="0.3">
      <c r="A39" s="74" t="s">
        <v>269</v>
      </c>
      <c r="B39" s="50" t="s">
        <v>270</v>
      </c>
      <c r="C39" s="142"/>
      <c r="D39" s="337"/>
      <c r="E39" s="337"/>
      <c r="F39" s="142"/>
      <c r="G39" s="142"/>
      <c r="H39" s="588"/>
      <c r="I39" s="437"/>
      <c r="J39" s="437"/>
      <c r="K39" s="437"/>
    </row>
    <row r="40" spans="1:11" x14ac:dyDescent="0.3">
      <c r="A40" s="72" t="s">
        <v>271</v>
      </c>
      <c r="B40" s="48" t="s">
        <v>272</v>
      </c>
      <c r="C40" s="140"/>
      <c r="D40" s="333"/>
      <c r="E40" s="333"/>
      <c r="F40" s="140"/>
      <c r="G40" s="140"/>
      <c r="H40" s="595"/>
      <c r="I40" s="437"/>
      <c r="J40" s="437"/>
      <c r="K40" s="437"/>
    </row>
    <row r="41" spans="1:11" x14ac:dyDescent="0.3">
      <c r="A41" s="72" t="s">
        <v>273</v>
      </c>
      <c r="B41" s="48" t="s">
        <v>274</v>
      </c>
      <c r="C41" s="140"/>
      <c r="D41" s="333"/>
      <c r="E41" s="333"/>
      <c r="F41" s="140"/>
      <c r="G41" s="140"/>
      <c r="H41" s="595"/>
      <c r="I41" s="437"/>
      <c r="J41" s="437"/>
      <c r="K41" s="437"/>
    </row>
    <row r="42" spans="1:11" ht="15.75" customHeight="1" x14ac:dyDescent="0.3">
      <c r="A42" s="75" t="s">
        <v>121</v>
      </c>
      <c r="B42" s="51" t="s">
        <v>275</v>
      </c>
      <c r="C42" s="52"/>
      <c r="D42" s="338"/>
      <c r="E42" s="338"/>
      <c r="F42" s="54"/>
      <c r="G42" s="53"/>
      <c r="H42" s="621"/>
      <c r="I42" s="437"/>
      <c r="J42" s="437"/>
      <c r="K42" s="437"/>
    </row>
    <row r="43" spans="1:11" x14ac:dyDescent="0.3">
      <c r="A43" s="71" t="s">
        <v>122</v>
      </c>
      <c r="B43" s="46" t="s">
        <v>276</v>
      </c>
      <c r="C43" s="47"/>
      <c r="D43" s="335"/>
      <c r="E43" s="335"/>
      <c r="F43" s="47"/>
      <c r="G43" s="47"/>
      <c r="H43" s="597"/>
      <c r="I43" s="437"/>
      <c r="J43" s="437"/>
      <c r="K43" s="437"/>
    </row>
    <row r="44" spans="1:11" x14ac:dyDescent="0.3">
      <c r="A44" s="72" t="s">
        <v>277</v>
      </c>
      <c r="B44" s="48" t="s">
        <v>278</v>
      </c>
      <c r="C44" s="140"/>
      <c r="D44" s="333"/>
      <c r="E44" s="333"/>
      <c r="F44" s="140"/>
      <c r="G44" s="140"/>
      <c r="H44" s="595"/>
      <c r="I44" s="437"/>
      <c r="J44" s="437"/>
      <c r="K44" s="437"/>
    </row>
    <row r="45" spans="1:11" x14ac:dyDescent="0.3">
      <c r="A45" s="72" t="s">
        <v>279</v>
      </c>
      <c r="B45" s="48" t="s">
        <v>280</v>
      </c>
      <c r="C45" s="140"/>
      <c r="D45" s="333"/>
      <c r="E45" s="333"/>
      <c r="F45" s="140"/>
      <c r="G45" s="140"/>
      <c r="H45" s="595"/>
      <c r="I45" s="437"/>
      <c r="J45" s="437"/>
      <c r="K45" s="437"/>
    </row>
    <row r="46" spans="1:11" x14ac:dyDescent="0.3">
      <c r="A46" s="71" t="s">
        <v>123</v>
      </c>
      <c r="B46" s="46" t="s">
        <v>281</v>
      </c>
      <c r="C46" s="47"/>
      <c r="D46" s="335"/>
      <c r="E46" s="335"/>
      <c r="F46" s="47"/>
      <c r="G46" s="47"/>
      <c r="H46" s="597"/>
      <c r="I46" s="437"/>
      <c r="J46" s="437"/>
      <c r="K46" s="437"/>
    </row>
    <row r="47" spans="1:11" x14ac:dyDescent="0.3">
      <c r="A47" s="72" t="s">
        <v>282</v>
      </c>
      <c r="B47" s="48" t="s">
        <v>283</v>
      </c>
      <c r="C47" s="140"/>
      <c r="D47" s="333"/>
      <c r="E47" s="333"/>
      <c r="F47" s="140"/>
      <c r="G47" s="140"/>
      <c r="H47" s="595"/>
      <c r="I47" s="437"/>
      <c r="J47" s="437"/>
      <c r="K47" s="437"/>
    </row>
    <row r="48" spans="1:11" x14ac:dyDescent="0.3">
      <c r="A48" s="72" t="s">
        <v>284</v>
      </c>
      <c r="B48" s="48" t="s">
        <v>285</v>
      </c>
      <c r="C48" s="140"/>
      <c r="D48" s="333"/>
      <c r="E48" s="333"/>
      <c r="F48" s="140"/>
      <c r="G48" s="140"/>
      <c r="H48" s="595"/>
      <c r="I48" s="437"/>
      <c r="J48" s="437"/>
      <c r="K48" s="437"/>
    </row>
    <row r="49" spans="1:11" x14ac:dyDescent="0.3">
      <c r="A49" s="72" t="s">
        <v>286</v>
      </c>
      <c r="B49" s="48" t="s">
        <v>287</v>
      </c>
      <c r="C49" s="140"/>
      <c r="D49" s="333"/>
      <c r="E49" s="333"/>
      <c r="F49" s="140"/>
      <c r="G49" s="140"/>
      <c r="H49" s="595"/>
      <c r="I49" s="437"/>
      <c r="J49" s="437"/>
      <c r="K49" s="437"/>
    </row>
    <row r="50" spans="1:11" x14ac:dyDescent="0.3">
      <c r="A50" s="72" t="s">
        <v>288</v>
      </c>
      <c r="B50" s="48" t="s">
        <v>289</v>
      </c>
      <c r="C50" s="140"/>
      <c r="D50" s="333"/>
      <c r="E50" s="333"/>
      <c r="F50" s="140"/>
      <c r="G50" s="140"/>
      <c r="H50" s="595"/>
      <c r="I50" s="437"/>
      <c r="J50" s="437"/>
      <c r="K50" s="437"/>
    </row>
    <row r="51" spans="1:11" x14ac:dyDescent="0.3">
      <c r="A51" s="72" t="s">
        <v>290</v>
      </c>
      <c r="B51" s="48" t="s">
        <v>291</v>
      </c>
      <c r="C51" s="140"/>
      <c r="D51" s="333"/>
      <c r="E51" s="333"/>
      <c r="F51" s="140"/>
      <c r="G51" s="140"/>
      <c r="H51" s="595"/>
      <c r="I51" s="437"/>
      <c r="J51" s="437"/>
      <c r="K51" s="437"/>
    </row>
    <row r="52" spans="1:11" x14ac:dyDescent="0.3">
      <c r="A52" s="73" t="s">
        <v>292</v>
      </c>
      <c r="B52" s="49" t="s">
        <v>293</v>
      </c>
      <c r="C52" s="141"/>
      <c r="D52" s="334"/>
      <c r="E52" s="334"/>
      <c r="F52" s="141"/>
      <c r="G52" s="141"/>
      <c r="H52" s="590"/>
      <c r="I52" s="437"/>
      <c r="J52" s="437"/>
      <c r="K52" s="437"/>
    </row>
    <row r="53" spans="1:11" x14ac:dyDescent="0.3">
      <c r="A53" s="74" t="s">
        <v>294</v>
      </c>
      <c r="B53" s="50" t="s">
        <v>295</v>
      </c>
      <c r="C53" s="142"/>
      <c r="D53" s="337"/>
      <c r="E53" s="337"/>
      <c r="F53" s="142"/>
      <c r="G53" s="142"/>
      <c r="H53" s="588"/>
      <c r="I53" s="437"/>
      <c r="J53" s="437"/>
      <c r="K53" s="437"/>
    </row>
    <row r="54" spans="1:11" x14ac:dyDescent="0.3">
      <c r="A54" s="73" t="s">
        <v>296</v>
      </c>
      <c r="B54" s="49" t="s">
        <v>297</v>
      </c>
      <c r="C54" s="141"/>
      <c r="D54" s="334"/>
      <c r="E54" s="334"/>
      <c r="F54" s="141"/>
      <c r="G54" s="141"/>
      <c r="H54" s="590"/>
      <c r="I54" s="437"/>
      <c r="J54" s="437"/>
      <c r="K54" s="437"/>
    </row>
    <row r="55" spans="1:11" x14ac:dyDescent="0.3">
      <c r="A55" s="74" t="s">
        <v>298</v>
      </c>
      <c r="B55" s="50" t="s">
        <v>299</v>
      </c>
      <c r="C55" s="142"/>
      <c r="D55" s="337"/>
      <c r="E55" s="337"/>
      <c r="F55" s="142"/>
      <c r="G55" s="142"/>
      <c r="H55" s="588"/>
      <c r="I55" s="437"/>
      <c r="J55" s="437"/>
      <c r="K55" s="437"/>
    </row>
    <row r="56" spans="1:11" x14ac:dyDescent="0.3">
      <c r="A56" s="73" t="s">
        <v>300</v>
      </c>
      <c r="B56" s="49" t="s">
        <v>301</v>
      </c>
      <c r="C56" s="141"/>
      <c r="D56" s="334"/>
      <c r="E56" s="334"/>
      <c r="F56" s="141"/>
      <c r="G56" s="141"/>
      <c r="H56" s="590"/>
      <c r="I56" s="437"/>
      <c r="J56" s="437"/>
      <c r="K56" s="437"/>
    </row>
    <row r="57" spans="1:11" x14ac:dyDescent="0.3">
      <c r="A57" s="74" t="s">
        <v>302</v>
      </c>
      <c r="B57" s="50" t="s">
        <v>303</v>
      </c>
      <c r="C57" s="142"/>
      <c r="D57" s="337"/>
      <c r="E57" s="337"/>
      <c r="F57" s="142"/>
      <c r="G57" s="142"/>
      <c r="H57" s="588"/>
      <c r="I57" s="437"/>
      <c r="J57" s="437"/>
      <c r="K57" s="437"/>
    </row>
    <row r="58" spans="1:11" x14ac:dyDescent="0.3">
      <c r="A58" s="73" t="s">
        <v>304</v>
      </c>
      <c r="B58" s="49" t="s">
        <v>305</v>
      </c>
      <c r="C58" s="141"/>
      <c r="D58" s="334"/>
      <c r="E58" s="334"/>
      <c r="F58" s="141"/>
      <c r="G58" s="141"/>
      <c r="H58" s="590"/>
      <c r="I58" s="437"/>
      <c r="J58" s="437"/>
      <c r="K58" s="437"/>
    </row>
    <row r="59" spans="1:11" x14ac:dyDescent="0.3">
      <c r="A59" s="71" t="s">
        <v>124</v>
      </c>
      <c r="B59" s="46" t="s">
        <v>306</v>
      </c>
      <c r="C59" s="47"/>
      <c r="D59" s="335"/>
      <c r="E59" s="335"/>
      <c r="F59" s="47"/>
      <c r="G59" s="47"/>
      <c r="H59" s="597"/>
      <c r="I59" s="437"/>
      <c r="J59" s="437"/>
      <c r="K59" s="437"/>
    </row>
    <row r="60" spans="1:11" x14ac:dyDescent="0.3">
      <c r="A60" s="73" t="s">
        <v>307</v>
      </c>
      <c r="B60" s="49" t="s">
        <v>308</v>
      </c>
      <c r="C60" s="141"/>
      <c r="D60" s="334"/>
      <c r="E60" s="334"/>
      <c r="F60" s="141"/>
      <c r="G60" s="141"/>
      <c r="H60" s="590"/>
      <c r="I60" s="437"/>
      <c r="J60" s="437"/>
      <c r="K60" s="437"/>
    </row>
    <row r="61" spans="1:11" x14ac:dyDescent="0.3">
      <c r="A61" s="74" t="s">
        <v>309</v>
      </c>
      <c r="B61" s="50" t="s">
        <v>310</v>
      </c>
      <c r="C61" s="142"/>
      <c r="D61" s="337"/>
      <c r="E61" s="337"/>
      <c r="F61" s="142"/>
      <c r="G61" s="142"/>
      <c r="H61" s="588"/>
      <c r="I61" s="437"/>
      <c r="J61" s="437"/>
      <c r="K61" s="437"/>
    </row>
    <row r="62" spans="1:11" x14ac:dyDescent="0.3">
      <c r="A62" s="73" t="s">
        <v>311</v>
      </c>
      <c r="B62" s="49" t="s">
        <v>312</v>
      </c>
      <c r="C62" s="141"/>
      <c r="D62" s="334"/>
      <c r="E62" s="334"/>
      <c r="F62" s="141"/>
      <c r="G62" s="141"/>
      <c r="H62" s="590"/>
      <c r="I62" s="437"/>
      <c r="J62" s="437"/>
      <c r="K62" s="437"/>
    </row>
    <row r="63" spans="1:11" ht="15.75" customHeight="1" x14ac:dyDescent="0.3">
      <c r="A63" s="70" t="s">
        <v>129</v>
      </c>
      <c r="B63" s="44" t="s">
        <v>313</v>
      </c>
      <c r="C63" s="55"/>
      <c r="D63" s="339"/>
      <c r="E63" s="339"/>
      <c r="F63" s="55"/>
      <c r="G63" s="55"/>
      <c r="H63" s="596"/>
      <c r="I63" s="437"/>
      <c r="J63" s="437"/>
      <c r="K63" s="437"/>
    </row>
    <row r="64" spans="1:11" x14ac:dyDescent="0.3">
      <c r="A64" s="73" t="s">
        <v>314</v>
      </c>
      <c r="B64" s="49" t="s">
        <v>315</v>
      </c>
      <c r="C64" s="141"/>
      <c r="D64" s="334"/>
      <c r="E64" s="334"/>
      <c r="F64" s="141"/>
      <c r="G64" s="141"/>
      <c r="H64" s="590"/>
      <c r="I64" s="437"/>
      <c r="J64" s="437"/>
      <c r="K64" s="437"/>
    </row>
    <row r="65" spans="1:11" x14ac:dyDescent="0.3">
      <c r="A65" s="72" t="s">
        <v>316</v>
      </c>
      <c r="B65" s="48" t="s">
        <v>317</v>
      </c>
      <c r="C65" s="140"/>
      <c r="D65" s="333"/>
      <c r="E65" s="333"/>
      <c r="F65" s="140"/>
      <c r="G65" s="140"/>
      <c r="H65" s="595"/>
      <c r="I65" s="437"/>
      <c r="J65" s="437"/>
      <c r="K65" s="437"/>
    </row>
    <row r="66" spans="1:11" x14ac:dyDescent="0.3">
      <c r="A66" s="72" t="s">
        <v>318</v>
      </c>
      <c r="B66" s="48" t="s">
        <v>319</v>
      </c>
      <c r="C66" s="140"/>
      <c r="D66" s="333"/>
      <c r="E66" s="333"/>
      <c r="F66" s="140"/>
      <c r="G66" s="140"/>
      <c r="H66" s="595"/>
      <c r="I66" s="437"/>
      <c r="J66" s="437"/>
      <c r="K66" s="437"/>
    </row>
    <row r="67" spans="1:11" x14ac:dyDescent="0.3">
      <c r="A67" s="72" t="s">
        <v>320</v>
      </c>
      <c r="B67" s="48" t="s">
        <v>321</v>
      </c>
      <c r="C67" s="140"/>
      <c r="D67" s="333"/>
      <c r="E67" s="333"/>
      <c r="F67" s="140"/>
      <c r="G67" s="140"/>
      <c r="H67" s="595"/>
      <c r="I67" s="437"/>
      <c r="J67" s="437"/>
      <c r="K67" s="437"/>
    </row>
    <row r="68" spans="1:11" x14ac:dyDescent="0.3">
      <c r="A68" s="72" t="s">
        <v>322</v>
      </c>
      <c r="B68" s="48" t="s">
        <v>323</v>
      </c>
      <c r="C68" s="140"/>
      <c r="D68" s="333"/>
      <c r="E68" s="333"/>
      <c r="F68" s="140"/>
      <c r="G68" s="140"/>
      <c r="H68" s="595"/>
      <c r="I68" s="437"/>
      <c r="J68" s="437"/>
      <c r="K68" s="437"/>
    </row>
    <row r="69" spans="1:11" ht="15.75" customHeight="1" x14ac:dyDescent="0.3">
      <c r="A69" s="70" t="s">
        <v>135</v>
      </c>
      <c r="B69" s="44" t="s">
        <v>324</v>
      </c>
      <c r="C69" s="143"/>
      <c r="D69" s="339"/>
      <c r="E69" s="339"/>
      <c r="F69" s="143"/>
      <c r="G69" s="55"/>
      <c r="H69" s="596"/>
      <c r="I69" s="437"/>
      <c r="J69" s="437"/>
      <c r="K69" s="437"/>
    </row>
    <row r="70" spans="1:11" x14ac:dyDescent="0.3">
      <c r="A70" s="73" t="s">
        <v>325</v>
      </c>
      <c r="B70" s="49" t="s">
        <v>326</v>
      </c>
      <c r="C70" s="141"/>
      <c r="D70" s="334"/>
      <c r="E70" s="334"/>
      <c r="F70" s="141"/>
      <c r="G70" s="141"/>
      <c r="H70" s="590"/>
      <c r="I70" s="437"/>
      <c r="J70" s="437"/>
      <c r="K70" s="437"/>
    </row>
    <row r="71" spans="1:11" x14ac:dyDescent="0.3">
      <c r="A71" s="74" t="s">
        <v>327</v>
      </c>
      <c r="B71" s="50" t="s">
        <v>328</v>
      </c>
      <c r="C71" s="142"/>
      <c r="D71" s="337"/>
      <c r="E71" s="337"/>
      <c r="F71" s="142"/>
      <c r="G71" s="142"/>
      <c r="H71" s="588"/>
      <c r="I71" s="437"/>
      <c r="J71" s="437"/>
      <c r="K71" s="437"/>
    </row>
    <row r="72" spans="1:11" x14ac:dyDescent="0.3">
      <c r="A72" s="73" t="s">
        <v>329</v>
      </c>
      <c r="B72" s="49" t="s">
        <v>330</v>
      </c>
      <c r="C72" s="141"/>
      <c r="D72" s="334"/>
      <c r="E72" s="334"/>
      <c r="F72" s="141"/>
      <c r="G72" s="141"/>
      <c r="H72" s="590"/>
      <c r="I72" s="437"/>
      <c r="J72" s="437"/>
      <c r="K72" s="437"/>
    </row>
    <row r="73" spans="1:11" x14ac:dyDescent="0.3">
      <c r="A73" s="74" t="s">
        <v>331</v>
      </c>
      <c r="B73" s="50" t="s">
        <v>332</v>
      </c>
      <c r="C73" s="142"/>
      <c r="D73" s="337"/>
      <c r="E73" s="337"/>
      <c r="F73" s="142"/>
      <c r="G73" s="142"/>
      <c r="H73" s="588"/>
      <c r="I73" s="437"/>
      <c r="J73" s="437"/>
      <c r="K73" s="437"/>
    </row>
    <row r="74" spans="1:11" ht="15.75" customHeight="1" x14ac:dyDescent="0.3">
      <c r="A74" s="70" t="s">
        <v>140</v>
      </c>
      <c r="B74" s="44" t="s">
        <v>333</v>
      </c>
      <c r="C74" s="143"/>
      <c r="D74" s="339"/>
      <c r="E74" s="339"/>
      <c r="F74" s="143"/>
      <c r="G74" s="55"/>
      <c r="H74" s="596"/>
      <c r="I74" s="437"/>
      <c r="J74" s="437"/>
      <c r="K74" s="437"/>
    </row>
    <row r="75" spans="1:11" x14ac:dyDescent="0.3">
      <c r="A75" s="74" t="s">
        <v>334</v>
      </c>
      <c r="B75" s="50" t="s">
        <v>335</v>
      </c>
      <c r="C75" s="142"/>
      <c r="D75" s="337"/>
      <c r="E75" s="337"/>
      <c r="F75" s="142"/>
      <c r="G75" s="142"/>
      <c r="H75" s="588"/>
      <c r="I75" s="437"/>
      <c r="J75" s="437"/>
      <c r="K75" s="437"/>
    </row>
    <row r="76" spans="1:11" x14ac:dyDescent="0.3">
      <c r="A76" s="73" t="s">
        <v>336</v>
      </c>
      <c r="B76" s="49" t="s">
        <v>337</v>
      </c>
      <c r="C76" s="141"/>
      <c r="D76" s="334"/>
      <c r="E76" s="334"/>
      <c r="F76" s="141"/>
      <c r="G76" s="141"/>
      <c r="H76" s="590"/>
      <c r="I76" s="437"/>
      <c r="J76" s="437"/>
      <c r="K76" s="437"/>
    </row>
    <row r="77" spans="1:11" x14ac:dyDescent="0.3">
      <c r="A77" s="74" t="s">
        <v>338</v>
      </c>
      <c r="B77" s="50" t="s">
        <v>339</v>
      </c>
      <c r="C77" s="142"/>
      <c r="D77" s="337"/>
      <c r="E77" s="337"/>
      <c r="F77" s="142"/>
      <c r="G77" s="142"/>
      <c r="H77" s="588"/>
      <c r="I77" s="437"/>
      <c r="J77" s="437"/>
      <c r="K77" s="437"/>
    </row>
    <row r="78" spans="1:11" x14ac:dyDescent="0.3">
      <c r="A78" s="73" t="s">
        <v>340</v>
      </c>
      <c r="B78" s="49" t="s">
        <v>341</v>
      </c>
      <c r="C78" s="141"/>
      <c r="D78" s="334"/>
      <c r="E78" s="334"/>
      <c r="F78" s="141"/>
      <c r="G78" s="141"/>
      <c r="H78" s="590"/>
      <c r="I78" s="437"/>
      <c r="J78" s="437"/>
      <c r="K78" s="437"/>
    </row>
    <row r="79" spans="1:11" x14ac:dyDescent="0.3">
      <c r="A79" s="74" t="s">
        <v>342</v>
      </c>
      <c r="B79" s="50" t="s">
        <v>343</v>
      </c>
      <c r="C79" s="142"/>
      <c r="D79" s="337"/>
      <c r="E79" s="337"/>
      <c r="F79" s="142"/>
      <c r="G79" s="142"/>
      <c r="H79" s="588"/>
      <c r="I79" s="437"/>
      <c r="J79" s="437"/>
      <c r="K79" s="437"/>
    </row>
    <row r="80" spans="1:11" x14ac:dyDescent="0.3">
      <c r="A80" s="73" t="s">
        <v>344</v>
      </c>
      <c r="B80" s="49" t="s">
        <v>345</v>
      </c>
      <c r="C80" s="141"/>
      <c r="D80" s="334"/>
      <c r="E80" s="334"/>
      <c r="F80" s="141"/>
      <c r="G80" s="141"/>
      <c r="H80" s="590"/>
      <c r="I80" s="437"/>
      <c r="J80" s="437"/>
      <c r="K80" s="437"/>
    </row>
    <row r="81" spans="1:11" x14ac:dyDescent="0.3">
      <c r="A81" s="74" t="s">
        <v>346</v>
      </c>
      <c r="B81" s="50" t="s">
        <v>347</v>
      </c>
      <c r="C81" s="142"/>
      <c r="D81" s="337"/>
      <c r="E81" s="337"/>
      <c r="F81" s="142"/>
      <c r="G81" s="142"/>
      <c r="H81" s="588"/>
      <c r="I81" s="437"/>
      <c r="J81" s="437"/>
      <c r="K81" s="437"/>
    </row>
    <row r="82" spans="1:11" ht="15.75" customHeight="1" x14ac:dyDescent="0.3">
      <c r="A82" s="70" t="s">
        <v>150</v>
      </c>
      <c r="B82" s="44" t="s">
        <v>348</v>
      </c>
      <c r="C82" s="143"/>
      <c r="D82" s="339"/>
      <c r="E82" s="339"/>
      <c r="F82" s="143"/>
      <c r="G82" s="55"/>
      <c r="H82" s="596"/>
      <c r="I82" s="437"/>
      <c r="J82" s="437"/>
      <c r="K82" s="437"/>
    </row>
    <row r="83" spans="1:11" x14ac:dyDescent="0.3">
      <c r="A83" s="74" t="s">
        <v>349</v>
      </c>
      <c r="B83" s="50" t="s">
        <v>350</v>
      </c>
      <c r="C83" s="142"/>
      <c r="D83" s="337"/>
      <c r="E83" s="337"/>
      <c r="F83" s="142"/>
      <c r="G83" s="142"/>
      <c r="H83" s="588"/>
      <c r="I83" s="437"/>
      <c r="J83" s="437"/>
      <c r="K83" s="437"/>
    </row>
    <row r="84" spans="1:11" x14ac:dyDescent="0.3">
      <c r="A84" s="73" t="s">
        <v>351</v>
      </c>
      <c r="B84" s="49" t="s">
        <v>352</v>
      </c>
      <c r="C84" s="141"/>
      <c r="D84" s="334"/>
      <c r="E84" s="334"/>
      <c r="F84" s="141"/>
      <c r="G84" s="141"/>
      <c r="H84" s="590"/>
      <c r="I84" s="437"/>
      <c r="J84" s="437"/>
      <c r="K84" s="437"/>
    </row>
    <row r="85" spans="1:11" x14ac:dyDescent="0.3">
      <c r="A85" s="74" t="s">
        <v>353</v>
      </c>
      <c r="B85" s="50" t="s">
        <v>354</v>
      </c>
      <c r="C85" s="142"/>
      <c r="D85" s="337"/>
      <c r="E85" s="337"/>
      <c r="F85" s="142"/>
      <c r="G85" s="142"/>
      <c r="H85" s="588"/>
      <c r="I85" s="437"/>
      <c r="J85" s="437"/>
      <c r="K85" s="437"/>
    </row>
    <row r="86" spans="1:11" x14ac:dyDescent="0.3">
      <c r="A86" s="73" t="s">
        <v>355</v>
      </c>
      <c r="B86" s="49" t="s">
        <v>356</v>
      </c>
      <c r="C86" s="141"/>
      <c r="D86" s="334"/>
      <c r="E86" s="334"/>
      <c r="F86" s="141"/>
      <c r="G86" s="141"/>
      <c r="H86" s="590"/>
      <c r="I86" s="437"/>
      <c r="J86" s="437"/>
      <c r="K86" s="437"/>
    </row>
    <row r="87" spans="1:11" x14ac:dyDescent="0.3">
      <c r="A87" s="74" t="s">
        <v>357</v>
      </c>
      <c r="B87" s="50" t="s">
        <v>358</v>
      </c>
      <c r="C87" s="142"/>
      <c r="D87" s="337"/>
      <c r="E87" s="337"/>
      <c r="F87" s="142"/>
      <c r="G87" s="142"/>
      <c r="H87" s="588"/>
      <c r="I87" s="437"/>
      <c r="J87" s="437"/>
      <c r="K87" s="437"/>
    </row>
    <row r="88" spans="1:11" x14ac:dyDescent="0.3">
      <c r="A88" s="73" t="s">
        <v>359</v>
      </c>
      <c r="B88" s="49" t="s">
        <v>360</v>
      </c>
      <c r="C88" s="141"/>
      <c r="D88" s="334"/>
      <c r="E88" s="334"/>
      <c r="F88" s="141"/>
      <c r="G88" s="141"/>
      <c r="H88" s="590"/>
      <c r="I88" s="437"/>
      <c r="J88" s="437"/>
      <c r="K88" s="437"/>
    </row>
    <row r="89" spans="1:11" x14ac:dyDescent="0.3">
      <c r="A89" s="74" t="s">
        <v>361</v>
      </c>
      <c r="B89" s="50" t="s">
        <v>362</v>
      </c>
      <c r="C89" s="142"/>
      <c r="D89" s="337"/>
      <c r="E89" s="337"/>
      <c r="F89" s="142"/>
      <c r="G89" s="142"/>
      <c r="H89" s="588"/>
      <c r="I89" s="437"/>
      <c r="J89" s="437"/>
      <c r="K89" s="437"/>
    </row>
    <row r="90" spans="1:11" x14ac:dyDescent="0.3">
      <c r="A90" s="73" t="s">
        <v>363</v>
      </c>
      <c r="B90" s="49" t="s">
        <v>364</v>
      </c>
      <c r="C90" s="141"/>
      <c r="D90" s="334"/>
      <c r="E90" s="334"/>
      <c r="F90" s="141"/>
      <c r="G90" s="141"/>
      <c r="H90" s="590"/>
      <c r="I90" s="437"/>
      <c r="J90" s="437"/>
      <c r="K90" s="437"/>
    </row>
    <row r="91" spans="1:11" x14ac:dyDescent="0.3">
      <c r="A91" s="74" t="s">
        <v>365</v>
      </c>
      <c r="B91" s="50" t="s">
        <v>366</v>
      </c>
      <c r="C91" s="142"/>
      <c r="D91" s="337"/>
      <c r="E91" s="337"/>
      <c r="F91" s="142"/>
      <c r="G91" s="142"/>
      <c r="H91" s="588"/>
      <c r="I91" s="437"/>
      <c r="J91" s="437"/>
      <c r="K91" s="437"/>
    </row>
    <row r="92" spans="1:11" x14ac:dyDescent="0.3">
      <c r="A92" s="73" t="s">
        <v>367</v>
      </c>
      <c r="B92" s="49" t="s">
        <v>368</v>
      </c>
      <c r="C92" s="141"/>
      <c r="D92" s="334"/>
      <c r="E92" s="334"/>
      <c r="F92" s="141"/>
      <c r="G92" s="141"/>
      <c r="H92" s="590"/>
      <c r="I92" s="437"/>
      <c r="J92" s="437"/>
      <c r="K92" s="437"/>
    </row>
    <row r="93" spans="1:11" x14ac:dyDescent="0.3">
      <c r="A93" s="74" t="s">
        <v>369</v>
      </c>
      <c r="B93" s="50" t="s">
        <v>370</v>
      </c>
      <c r="C93" s="142"/>
      <c r="D93" s="337"/>
      <c r="E93" s="337"/>
      <c r="F93" s="142"/>
      <c r="G93" s="142"/>
      <c r="H93" s="588"/>
      <c r="I93" s="437"/>
      <c r="J93" s="437"/>
      <c r="K93" s="437"/>
    </row>
    <row r="94" spans="1:11" ht="15.75" customHeight="1" x14ac:dyDescent="0.3">
      <c r="A94" s="70" t="s">
        <v>154</v>
      </c>
      <c r="B94" s="44" t="s">
        <v>371</v>
      </c>
      <c r="C94" s="143"/>
      <c r="D94" s="339"/>
      <c r="E94" s="339"/>
      <c r="F94" s="143"/>
      <c r="G94" s="55"/>
      <c r="H94" s="596"/>
      <c r="I94" s="437"/>
      <c r="J94" s="437"/>
      <c r="K94" s="437"/>
    </row>
    <row r="95" spans="1:11" x14ac:dyDescent="0.3">
      <c r="A95" s="74" t="s">
        <v>372</v>
      </c>
      <c r="B95" s="50" t="s">
        <v>373</v>
      </c>
      <c r="C95" s="142"/>
      <c r="D95" s="337"/>
      <c r="E95" s="337"/>
      <c r="F95" s="142"/>
      <c r="G95" s="142"/>
      <c r="H95" s="588"/>
      <c r="I95" s="437"/>
      <c r="J95" s="437"/>
      <c r="K95" s="437"/>
    </row>
    <row r="96" spans="1:11" x14ac:dyDescent="0.3">
      <c r="A96" s="73" t="s">
        <v>374</v>
      </c>
      <c r="B96" s="49" t="s">
        <v>375</v>
      </c>
      <c r="C96" s="141"/>
      <c r="D96" s="334"/>
      <c r="E96" s="334"/>
      <c r="F96" s="141"/>
      <c r="G96" s="141"/>
      <c r="H96" s="590"/>
      <c r="I96" s="437"/>
      <c r="J96" s="437"/>
      <c r="K96" s="437"/>
    </row>
    <row r="97" spans="1:11" x14ac:dyDescent="0.3">
      <c r="A97" s="74" t="s">
        <v>376</v>
      </c>
      <c r="B97" s="50" t="s">
        <v>377</v>
      </c>
      <c r="C97" s="142"/>
      <c r="D97" s="337"/>
      <c r="E97" s="337"/>
      <c r="F97" s="142"/>
      <c r="G97" s="142"/>
      <c r="H97" s="588"/>
      <c r="I97" s="437"/>
      <c r="J97" s="437"/>
      <c r="K97" s="437"/>
    </row>
    <row r="98" spans="1:11" x14ac:dyDescent="0.3">
      <c r="A98" s="73" t="s">
        <v>378</v>
      </c>
      <c r="B98" s="49" t="s">
        <v>379</v>
      </c>
      <c r="C98" s="141"/>
      <c r="D98" s="334"/>
      <c r="E98" s="334"/>
      <c r="F98" s="141"/>
      <c r="G98" s="141"/>
      <c r="H98" s="590"/>
      <c r="I98" s="437"/>
      <c r="J98" s="437"/>
      <c r="K98" s="437"/>
    </row>
    <row r="99" spans="1:11" x14ac:dyDescent="0.3">
      <c r="A99" s="74" t="s">
        <v>380</v>
      </c>
      <c r="B99" s="50" t="s">
        <v>381</v>
      </c>
      <c r="C99" s="142"/>
      <c r="D99" s="337"/>
      <c r="E99" s="337"/>
      <c r="F99" s="142"/>
      <c r="G99" s="142"/>
      <c r="H99" s="588"/>
      <c r="I99" s="437"/>
      <c r="J99" s="437"/>
      <c r="K99" s="437"/>
    </row>
    <row r="100" spans="1:11" ht="15.75" customHeight="1" x14ac:dyDescent="0.3">
      <c r="A100" s="70" t="s">
        <v>157</v>
      </c>
      <c r="B100" s="44" t="s">
        <v>382</v>
      </c>
      <c r="C100" s="143"/>
      <c r="D100" s="339"/>
      <c r="E100" s="339"/>
      <c r="F100" s="143"/>
      <c r="G100" s="55"/>
      <c r="H100" s="596"/>
      <c r="I100" s="437"/>
      <c r="J100" s="437"/>
      <c r="K100" s="437"/>
    </row>
    <row r="101" spans="1:11" x14ac:dyDescent="0.3">
      <c r="A101" s="74" t="s">
        <v>383</v>
      </c>
      <c r="B101" s="50" t="s">
        <v>384</v>
      </c>
      <c r="C101" s="142"/>
      <c r="D101" s="337"/>
      <c r="E101" s="337"/>
      <c r="F101" s="142"/>
      <c r="G101" s="142"/>
      <c r="H101" s="588"/>
      <c r="I101" s="437"/>
      <c r="J101" s="437"/>
      <c r="K101" s="437"/>
    </row>
    <row r="102" spans="1:11" x14ac:dyDescent="0.3">
      <c r="A102" s="73" t="s">
        <v>385</v>
      </c>
      <c r="B102" s="49" t="s">
        <v>386</v>
      </c>
      <c r="C102" s="141"/>
      <c r="D102" s="334"/>
      <c r="E102" s="334"/>
      <c r="F102" s="141"/>
      <c r="G102" s="141"/>
      <c r="H102" s="590"/>
      <c r="I102" s="437"/>
      <c r="J102" s="437"/>
      <c r="K102" s="437"/>
    </row>
    <row r="103" spans="1:11" x14ac:dyDescent="0.3">
      <c r="A103" s="74" t="s">
        <v>387</v>
      </c>
      <c r="B103" s="50" t="s">
        <v>388</v>
      </c>
      <c r="C103" s="142"/>
      <c r="D103" s="337"/>
      <c r="E103" s="337"/>
      <c r="F103" s="142"/>
      <c r="G103" s="142"/>
      <c r="H103" s="588"/>
      <c r="I103" s="437"/>
      <c r="J103" s="437"/>
      <c r="K103" s="437"/>
    </row>
    <row r="104" spans="1:11" x14ac:dyDescent="0.3">
      <c r="A104" s="73" t="s">
        <v>389</v>
      </c>
      <c r="B104" s="49" t="s">
        <v>390</v>
      </c>
      <c r="C104" s="141"/>
      <c r="D104" s="334"/>
      <c r="E104" s="334"/>
      <c r="F104" s="141"/>
      <c r="G104" s="141"/>
      <c r="H104" s="590"/>
      <c r="I104" s="437"/>
      <c r="J104" s="437"/>
      <c r="K104" s="437"/>
    </row>
    <row r="105" spans="1:11" x14ac:dyDescent="0.3">
      <c r="A105" s="74" t="s">
        <v>391</v>
      </c>
      <c r="B105" s="50" t="s">
        <v>392</v>
      </c>
      <c r="C105" s="142"/>
      <c r="D105" s="337"/>
      <c r="E105" s="337"/>
      <c r="F105" s="142"/>
      <c r="G105" s="142"/>
      <c r="H105" s="588"/>
      <c r="I105" s="437"/>
      <c r="J105" s="437"/>
      <c r="K105" s="437"/>
    </row>
    <row r="106" spans="1:11" ht="15.75" customHeight="1" x14ac:dyDescent="0.3">
      <c r="A106" s="70" t="s">
        <v>161</v>
      </c>
      <c r="B106" s="44" t="s">
        <v>393</v>
      </c>
      <c r="C106" s="143"/>
      <c r="D106" s="339"/>
      <c r="E106" s="339"/>
      <c r="F106" s="143"/>
      <c r="G106" s="55"/>
      <c r="H106" s="596"/>
      <c r="I106" s="437"/>
      <c r="J106" s="437"/>
      <c r="K106" s="437"/>
    </row>
    <row r="107" spans="1:11" x14ac:dyDescent="0.3">
      <c r="A107" s="74" t="s">
        <v>394</v>
      </c>
      <c r="B107" s="50" t="s">
        <v>395</v>
      </c>
      <c r="C107" s="142"/>
      <c r="D107" s="337"/>
      <c r="E107" s="337"/>
      <c r="F107" s="142"/>
      <c r="G107" s="142"/>
      <c r="H107" s="588"/>
      <c r="I107" s="437"/>
      <c r="J107" s="437"/>
      <c r="K107" s="437"/>
    </row>
    <row r="108" spans="1:11" x14ac:dyDescent="0.3">
      <c r="A108" s="73" t="s">
        <v>396</v>
      </c>
      <c r="B108" s="49" t="s">
        <v>397</v>
      </c>
      <c r="C108" s="141"/>
      <c r="D108" s="334"/>
      <c r="E108" s="334"/>
      <c r="F108" s="141"/>
      <c r="G108" s="141"/>
      <c r="H108" s="590"/>
      <c r="I108" s="437"/>
      <c r="J108" s="437"/>
      <c r="K108" s="437"/>
    </row>
    <row r="109" spans="1:11" x14ac:dyDescent="0.3">
      <c r="A109" s="74" t="s">
        <v>398</v>
      </c>
      <c r="B109" s="50" t="s">
        <v>399</v>
      </c>
      <c r="C109" s="142"/>
      <c r="D109" s="337"/>
      <c r="E109" s="337"/>
      <c r="F109" s="142"/>
      <c r="G109" s="142"/>
      <c r="H109" s="588"/>
      <c r="I109" s="437"/>
      <c r="J109" s="437"/>
      <c r="K109" s="437"/>
    </row>
    <row r="110" spans="1:11" x14ac:dyDescent="0.3">
      <c r="A110" s="73" t="s">
        <v>400</v>
      </c>
      <c r="B110" s="49" t="s">
        <v>401</v>
      </c>
      <c r="C110" s="141"/>
      <c r="D110" s="334"/>
      <c r="E110" s="334"/>
      <c r="F110" s="141"/>
      <c r="G110" s="141"/>
      <c r="H110" s="590"/>
      <c r="I110" s="437"/>
      <c r="J110" s="437"/>
      <c r="K110" s="437"/>
    </row>
    <row r="111" spans="1:11" x14ac:dyDescent="0.3">
      <c r="A111" s="74" t="s">
        <v>402</v>
      </c>
      <c r="B111" s="50" t="s">
        <v>403</v>
      </c>
      <c r="C111" s="142"/>
      <c r="D111" s="337"/>
      <c r="E111" s="337"/>
      <c r="F111" s="142"/>
      <c r="G111" s="142"/>
      <c r="H111" s="588"/>
      <c r="I111" s="437"/>
      <c r="J111" s="437"/>
      <c r="K111" s="437"/>
    </row>
    <row r="112" spans="1:11" ht="15.75" customHeight="1" x14ac:dyDescent="0.3">
      <c r="A112" s="70" t="s">
        <v>167</v>
      </c>
      <c r="B112" s="44" t="s">
        <v>404</v>
      </c>
      <c r="C112" s="143"/>
      <c r="D112" s="339"/>
      <c r="E112" s="339"/>
      <c r="F112" s="143"/>
      <c r="G112" s="55"/>
      <c r="H112" s="596"/>
      <c r="I112" s="437"/>
      <c r="J112" s="437"/>
      <c r="K112" s="437"/>
    </row>
    <row r="113" spans="1:11" x14ac:dyDescent="0.3">
      <c r="A113" s="74" t="s">
        <v>405</v>
      </c>
      <c r="B113" s="50" t="s">
        <v>406</v>
      </c>
      <c r="C113" s="142"/>
      <c r="D113" s="337"/>
      <c r="E113" s="337"/>
      <c r="F113" s="142"/>
      <c r="G113" s="142"/>
      <c r="H113" s="588"/>
      <c r="I113" s="437"/>
      <c r="J113" s="437"/>
      <c r="K113" s="437"/>
    </row>
    <row r="114" spans="1:11" x14ac:dyDescent="0.3">
      <c r="A114" s="73" t="s">
        <v>407</v>
      </c>
      <c r="B114" s="49" t="s">
        <v>408</v>
      </c>
      <c r="C114" s="141"/>
      <c r="D114" s="334"/>
      <c r="E114" s="334"/>
      <c r="F114" s="141"/>
      <c r="G114" s="141"/>
      <c r="H114" s="590"/>
      <c r="I114" s="437"/>
      <c r="J114" s="437"/>
      <c r="K114" s="437"/>
    </row>
    <row r="115" spans="1:11" x14ac:dyDescent="0.3">
      <c r="A115" s="74" t="s">
        <v>409</v>
      </c>
      <c r="B115" s="50" t="s">
        <v>410</v>
      </c>
      <c r="C115" s="142"/>
      <c r="D115" s="337"/>
      <c r="E115" s="337"/>
      <c r="F115" s="142"/>
      <c r="G115" s="142"/>
      <c r="H115" s="588"/>
      <c r="I115" s="437"/>
      <c r="J115" s="437"/>
      <c r="K115" s="437"/>
    </row>
    <row r="116" spans="1:11" x14ac:dyDescent="0.3">
      <c r="A116" s="73" t="s">
        <v>411</v>
      </c>
      <c r="B116" s="49" t="s">
        <v>412</v>
      </c>
      <c r="C116" s="141"/>
      <c r="D116" s="334"/>
      <c r="E116" s="334"/>
      <c r="F116" s="141"/>
      <c r="G116" s="141"/>
      <c r="H116" s="590"/>
      <c r="I116" s="437"/>
      <c r="J116" s="437"/>
      <c r="K116" s="437"/>
    </row>
    <row r="117" spans="1:11" x14ac:dyDescent="0.3">
      <c r="A117" s="74" t="s">
        <v>413</v>
      </c>
      <c r="B117" s="50" t="s">
        <v>414</v>
      </c>
      <c r="C117" s="142"/>
      <c r="D117" s="337"/>
      <c r="E117" s="337"/>
      <c r="F117" s="142"/>
      <c r="G117" s="142"/>
      <c r="H117" s="588"/>
      <c r="I117" s="437"/>
      <c r="J117" s="437"/>
      <c r="K117" s="437"/>
    </row>
    <row r="118" spans="1:11" x14ac:dyDescent="0.3">
      <c r="A118" s="73" t="s">
        <v>415</v>
      </c>
      <c r="B118" s="49" t="s">
        <v>416</v>
      </c>
      <c r="C118" s="141"/>
      <c r="D118" s="334"/>
      <c r="E118" s="334"/>
      <c r="F118" s="141"/>
      <c r="G118" s="141"/>
      <c r="H118" s="590"/>
      <c r="I118" s="437"/>
      <c r="J118" s="437"/>
      <c r="K118" s="437"/>
    </row>
    <row r="119" spans="1:11" ht="15.75" customHeight="1" x14ac:dyDescent="0.3">
      <c r="A119" s="70" t="s">
        <v>175</v>
      </c>
      <c r="B119" s="44" t="s">
        <v>417</v>
      </c>
      <c r="C119" s="143"/>
      <c r="D119" s="339"/>
      <c r="E119" s="339"/>
      <c r="F119" s="143"/>
      <c r="G119" s="55"/>
      <c r="H119" s="596"/>
      <c r="I119" s="437"/>
      <c r="J119" s="437"/>
      <c r="K119" s="437"/>
    </row>
    <row r="120" spans="1:11" x14ac:dyDescent="0.3">
      <c r="A120" s="72" t="s">
        <v>418</v>
      </c>
      <c r="B120" s="48" t="s">
        <v>419</v>
      </c>
      <c r="C120" s="140"/>
      <c r="D120" s="333"/>
      <c r="E120" s="333"/>
      <c r="F120" s="140"/>
      <c r="G120" s="140"/>
      <c r="H120" s="595"/>
      <c r="I120" s="437"/>
      <c r="J120" s="437"/>
      <c r="K120" s="437"/>
    </row>
    <row r="121" spans="1:11" x14ac:dyDescent="0.3">
      <c r="A121" s="74" t="s">
        <v>420</v>
      </c>
      <c r="B121" s="50" t="s">
        <v>421</v>
      </c>
      <c r="C121" s="142"/>
      <c r="D121" s="337"/>
      <c r="E121" s="337"/>
      <c r="F121" s="142"/>
      <c r="G121" s="142"/>
      <c r="H121" s="588"/>
      <c r="I121" s="437"/>
      <c r="J121" s="437"/>
      <c r="K121" s="437"/>
    </row>
    <row r="122" spans="1:11" x14ac:dyDescent="0.3">
      <c r="A122" s="72" t="s">
        <v>422</v>
      </c>
      <c r="B122" s="48" t="s">
        <v>423</v>
      </c>
      <c r="C122" s="140"/>
      <c r="D122" s="333"/>
      <c r="E122" s="333"/>
      <c r="F122" s="140"/>
      <c r="G122" s="140"/>
      <c r="H122" s="595"/>
      <c r="I122" s="437"/>
      <c r="J122" s="437"/>
      <c r="K122" s="437"/>
    </row>
    <row r="123" spans="1:11" ht="15.75" customHeight="1" x14ac:dyDescent="0.3">
      <c r="A123" s="70" t="s">
        <v>178</v>
      </c>
      <c r="B123" s="44" t="s">
        <v>424</v>
      </c>
      <c r="C123" s="143"/>
      <c r="D123" s="339"/>
      <c r="E123" s="339"/>
      <c r="F123" s="143"/>
      <c r="G123" s="55"/>
      <c r="H123" s="596"/>
      <c r="I123" s="437"/>
      <c r="J123" s="437"/>
      <c r="K123" s="437"/>
    </row>
    <row r="124" spans="1:11" x14ac:dyDescent="0.3">
      <c r="A124" s="175" t="s">
        <v>425</v>
      </c>
      <c r="B124" s="176" t="s">
        <v>426</v>
      </c>
      <c r="C124" s="177"/>
      <c r="D124" s="340"/>
      <c r="E124" s="340"/>
      <c r="F124" s="177"/>
      <c r="G124" s="177"/>
      <c r="H124" s="595"/>
      <c r="I124" s="437"/>
      <c r="J124" s="437"/>
      <c r="K124" s="437"/>
    </row>
    <row r="125" spans="1:11" x14ac:dyDescent="0.3">
      <c r="A125" s="178" t="s">
        <v>427</v>
      </c>
      <c r="B125" s="179" t="s">
        <v>428</v>
      </c>
      <c r="C125" s="180"/>
      <c r="D125" s="341"/>
      <c r="E125" s="341"/>
      <c r="F125" s="180"/>
      <c r="G125" s="180"/>
      <c r="H125" s="591"/>
      <c r="I125" s="592"/>
      <c r="J125" s="592"/>
      <c r="K125" s="469"/>
    </row>
    <row r="126" spans="1:11" x14ac:dyDescent="0.3">
      <c r="A126" s="181" t="s">
        <v>429</v>
      </c>
      <c r="B126" s="49" t="s">
        <v>430</v>
      </c>
      <c r="C126" s="141"/>
      <c r="D126" s="334"/>
      <c r="E126" s="334"/>
      <c r="F126" s="141"/>
      <c r="G126" s="141"/>
      <c r="H126" s="613"/>
      <c r="I126" s="437"/>
      <c r="J126" s="437"/>
      <c r="K126" s="594"/>
    </row>
    <row r="127" spans="1:11" x14ac:dyDescent="0.3">
      <c r="A127" s="182" t="s">
        <v>431</v>
      </c>
      <c r="B127" s="48" t="s">
        <v>432</v>
      </c>
      <c r="C127" s="140"/>
      <c r="D127" s="333"/>
      <c r="E127" s="333"/>
      <c r="F127" s="140"/>
      <c r="G127" s="140"/>
      <c r="H127" s="593"/>
      <c r="I127" s="437"/>
      <c r="J127" s="437"/>
      <c r="K127" s="594"/>
    </row>
    <row r="128" spans="1:11" x14ac:dyDescent="0.3">
      <c r="A128" s="181" t="s">
        <v>433</v>
      </c>
      <c r="B128" s="49" t="s">
        <v>434</v>
      </c>
      <c r="C128" s="141"/>
      <c r="D128" s="334"/>
      <c r="E128" s="334"/>
      <c r="F128" s="141"/>
      <c r="G128" s="141"/>
      <c r="H128" s="613"/>
      <c r="I128" s="437"/>
      <c r="J128" s="437"/>
      <c r="K128" s="594"/>
    </row>
    <row r="129" spans="1:11" x14ac:dyDescent="0.3">
      <c r="A129" s="182" t="s">
        <v>435</v>
      </c>
      <c r="B129" s="48" t="s">
        <v>436</v>
      </c>
      <c r="C129" s="140"/>
      <c r="D129" s="333"/>
      <c r="E129" s="333"/>
      <c r="F129" s="140"/>
      <c r="G129" s="140"/>
      <c r="H129" s="593"/>
      <c r="I129" s="437"/>
      <c r="J129" s="437"/>
      <c r="K129" s="594"/>
    </row>
    <row r="130" spans="1:11" ht="15.75" customHeight="1" x14ac:dyDescent="0.3">
      <c r="A130" s="183" t="s">
        <v>185</v>
      </c>
      <c r="B130" s="44" t="s">
        <v>437</v>
      </c>
      <c r="C130" s="143"/>
      <c r="D130" s="339"/>
      <c r="E130" s="339"/>
      <c r="F130" s="143"/>
      <c r="G130" s="55"/>
      <c r="H130" s="612"/>
      <c r="I130" s="437"/>
      <c r="J130" s="437"/>
      <c r="K130" s="594"/>
    </row>
    <row r="131" spans="1:11" x14ac:dyDescent="0.3">
      <c r="A131" s="182" t="s">
        <v>438</v>
      </c>
      <c r="B131" s="48" t="s">
        <v>439</v>
      </c>
      <c r="C131" s="140"/>
      <c r="D131" s="333"/>
      <c r="E131" s="333"/>
      <c r="F131" s="140"/>
      <c r="G131" s="140"/>
      <c r="H131" s="593"/>
      <c r="I131" s="437"/>
      <c r="J131" s="437"/>
      <c r="K131" s="594"/>
    </row>
    <row r="132" spans="1:11" x14ac:dyDescent="0.3">
      <c r="A132" s="181" t="s">
        <v>440</v>
      </c>
      <c r="B132" s="49" t="s">
        <v>441</v>
      </c>
      <c r="C132" s="141"/>
      <c r="D132" s="334"/>
      <c r="E132" s="334"/>
      <c r="F132" s="141"/>
      <c r="G132" s="141"/>
      <c r="H132" s="613"/>
      <c r="I132" s="437"/>
      <c r="J132" s="437"/>
      <c r="K132" s="594"/>
    </row>
    <row r="133" spans="1:11" x14ac:dyDescent="0.3">
      <c r="A133" s="184" t="s">
        <v>442</v>
      </c>
      <c r="B133" s="50" t="s">
        <v>443</v>
      </c>
      <c r="C133" s="142"/>
      <c r="D133" s="337"/>
      <c r="E133" s="337"/>
      <c r="F133" s="142"/>
      <c r="G133" s="142"/>
      <c r="H133" s="611"/>
      <c r="I133" s="437"/>
      <c r="J133" s="437"/>
      <c r="K133" s="594"/>
    </row>
    <row r="134" spans="1:11" x14ac:dyDescent="0.3">
      <c r="A134" s="182" t="s">
        <v>444</v>
      </c>
      <c r="B134" s="48" t="s">
        <v>445</v>
      </c>
      <c r="C134" s="140"/>
      <c r="D134" s="333"/>
      <c r="E134" s="333"/>
      <c r="F134" s="140"/>
      <c r="G134" s="140"/>
      <c r="H134" s="593"/>
      <c r="I134" s="437"/>
      <c r="J134" s="437"/>
      <c r="K134" s="594"/>
    </row>
    <row r="135" spans="1:11" x14ac:dyDescent="0.3">
      <c r="A135" s="185" t="s">
        <v>446</v>
      </c>
      <c r="B135" s="186" t="s">
        <v>447</v>
      </c>
      <c r="C135" s="187"/>
      <c r="D135" s="342"/>
      <c r="E135" s="342"/>
      <c r="F135" s="187"/>
      <c r="G135" s="187"/>
      <c r="H135" s="589"/>
      <c r="I135" s="583"/>
      <c r="J135" s="583"/>
      <c r="K135" s="509"/>
    </row>
    <row r="136" spans="1:11" x14ac:dyDescent="0.3">
      <c r="A136" s="278" t="s">
        <v>43</v>
      </c>
      <c r="K136" s="279" t="str">
        <f>J6</f>
        <v>RYR-CR-001</v>
      </c>
    </row>
    <row r="142" spans="1:11" x14ac:dyDescent="0.3">
      <c r="K142" s="174"/>
    </row>
  </sheetData>
  <mergeCells count="141">
    <mergeCell ref="B1:B7"/>
    <mergeCell ref="H131:K131"/>
    <mergeCell ref="H27:K27"/>
    <mergeCell ref="C9:H9"/>
    <mergeCell ref="H101:K101"/>
    <mergeCell ref="H124:K124"/>
    <mergeCell ref="H24:K24"/>
    <mergeCell ref="H76:K76"/>
    <mergeCell ref="C1:K3"/>
    <mergeCell ref="H33:K33"/>
    <mergeCell ref="A8:B9"/>
    <mergeCell ref="H42:K42"/>
    <mergeCell ref="J9:K9"/>
    <mergeCell ref="C6:H7"/>
    <mergeCell ref="H126:K126"/>
    <mergeCell ref="H26:K26"/>
    <mergeCell ref="H82:K82"/>
    <mergeCell ref="H53:K53"/>
    <mergeCell ref="H35:K35"/>
    <mergeCell ref="H67:K67"/>
    <mergeCell ref="H103:K103"/>
    <mergeCell ref="H55:K55"/>
    <mergeCell ref="H113:K113"/>
    <mergeCell ref="H118:K118"/>
    <mergeCell ref="H129:K129"/>
    <mergeCell ref="H89:K89"/>
    <mergeCell ref="H52:K52"/>
    <mergeCell ref="H108:K108"/>
    <mergeCell ref="H79:K79"/>
    <mergeCell ref="H61:K61"/>
    <mergeCell ref="B12:G12"/>
    <mergeCell ref="H45:K45"/>
    <mergeCell ref="H72:K72"/>
    <mergeCell ref="H128:K128"/>
    <mergeCell ref="H81:K81"/>
    <mergeCell ref="H37:K37"/>
    <mergeCell ref="H96:K96"/>
    <mergeCell ref="H65:K65"/>
    <mergeCell ref="H47:K47"/>
    <mergeCell ref="H105:K105"/>
    <mergeCell ref="H87:K87"/>
    <mergeCell ref="I12:K12"/>
    <mergeCell ref="H62:K62"/>
    <mergeCell ref="B13:G13"/>
    <mergeCell ref="H15:K15"/>
    <mergeCell ref="H120:K120"/>
    <mergeCell ref="H117:K117"/>
    <mergeCell ref="H49:K49"/>
    <mergeCell ref="H133:K133"/>
    <mergeCell ref="H85:K85"/>
    <mergeCell ref="H36:K36"/>
    <mergeCell ref="H119:K119"/>
    <mergeCell ref="H94:K94"/>
    <mergeCell ref="H17:K17"/>
    <mergeCell ref="H69:K69"/>
    <mergeCell ref="H109:K109"/>
    <mergeCell ref="H130:K130"/>
    <mergeCell ref="H123:K123"/>
    <mergeCell ref="H132:K132"/>
    <mergeCell ref="H71:K71"/>
    <mergeCell ref="H23:K23"/>
    <mergeCell ref="H107:K107"/>
    <mergeCell ref="H18:K18"/>
    <mergeCell ref="H116:K116"/>
    <mergeCell ref="H91:K91"/>
    <mergeCell ref="H54:K54"/>
    <mergeCell ref="H63:K63"/>
    <mergeCell ref="H41:K41"/>
    <mergeCell ref="H93:K93"/>
    <mergeCell ref="H50:K50"/>
    <mergeCell ref="H95:K95"/>
    <mergeCell ref="H115:K115"/>
    <mergeCell ref="A10:K10"/>
    <mergeCell ref="B11:G11"/>
    <mergeCell ref="H75:K75"/>
    <mergeCell ref="H19:K19"/>
    <mergeCell ref="H28:K28"/>
    <mergeCell ref="H111:K111"/>
    <mergeCell ref="H80:K80"/>
    <mergeCell ref="H48:K48"/>
    <mergeCell ref="H104:K104"/>
    <mergeCell ref="H14:K14"/>
    <mergeCell ref="H97:K97"/>
    <mergeCell ref="H106:K106"/>
    <mergeCell ref="H32:K32"/>
    <mergeCell ref="H90:K90"/>
    <mergeCell ref="H102:K102"/>
    <mergeCell ref="H56:K56"/>
    <mergeCell ref="H83:K83"/>
    <mergeCell ref="H34:K34"/>
    <mergeCell ref="H25:K25"/>
    <mergeCell ref="H39:K39"/>
    <mergeCell ref="H59:K59"/>
    <mergeCell ref="H88:K88"/>
    <mergeCell ref="H70:K70"/>
    <mergeCell ref="I5:K5"/>
    <mergeCell ref="H38:K38"/>
    <mergeCell ref="C8:H8"/>
    <mergeCell ref="H43:K43"/>
    <mergeCell ref="H122:K122"/>
    <mergeCell ref="H58:K58"/>
    <mergeCell ref="H40:K40"/>
    <mergeCell ref="I13:K13"/>
    <mergeCell ref="H121:K121"/>
    <mergeCell ref="H74:K74"/>
    <mergeCell ref="H68:K68"/>
    <mergeCell ref="H60:K60"/>
    <mergeCell ref="H110:K110"/>
    <mergeCell ref="C5:H5"/>
    <mergeCell ref="H16:K16"/>
    <mergeCell ref="H100:K100"/>
    <mergeCell ref="H57:K57"/>
    <mergeCell ref="H84:K84"/>
    <mergeCell ref="H66:K66"/>
    <mergeCell ref="H22:K22"/>
    <mergeCell ref="H77:K77"/>
    <mergeCell ref="H86:K86"/>
    <mergeCell ref="J8:K8"/>
    <mergeCell ref="H99:K99"/>
    <mergeCell ref="H135:K135"/>
    <mergeCell ref="H92:K92"/>
    <mergeCell ref="H30:K30"/>
    <mergeCell ref="J6:K6"/>
    <mergeCell ref="H20:K20"/>
    <mergeCell ref="H125:K125"/>
    <mergeCell ref="H78:K78"/>
    <mergeCell ref="H134:K134"/>
    <mergeCell ref="H29:K29"/>
    <mergeCell ref="H112:K112"/>
    <mergeCell ref="H44:K44"/>
    <mergeCell ref="H127:K127"/>
    <mergeCell ref="H31:K31"/>
    <mergeCell ref="H114:K114"/>
    <mergeCell ref="J7:K7"/>
    <mergeCell ref="H64:K64"/>
    <mergeCell ref="H46:K46"/>
    <mergeCell ref="H21:K21"/>
    <mergeCell ref="H98:K98"/>
    <mergeCell ref="H73:K73"/>
    <mergeCell ref="H51:K51"/>
    <mergeCell ref="I11:K11"/>
  </mergeCells>
  <pageMargins left="0.29527559055118108" right="0.29527559055118108" top="0.19685039370078741" bottom="0.19685039370078741" header="0.51181102362204722" footer="0.51181102362204722"/>
  <pageSetup paperSize="9" scale="99" orientation="portrait" horizontalDpi="300" verticalDpi="300"/>
  <rowBreaks count="2" manualBreakCount="2">
    <brk id="53" max="9" man="1"/>
    <brk id="99" max="16383" man="1"/>
  </rowBreaks>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9A227"/>
    <pageSetUpPr fitToPage="1"/>
  </sheetPr>
  <dimension ref="A1:P100"/>
  <sheetViews>
    <sheetView showGridLines="0" zoomScale="68" zoomScaleNormal="68" workbookViewId="0">
      <selection activeCell="L5" sqref="L5:M5"/>
    </sheetView>
  </sheetViews>
  <sheetFormatPr baseColWidth="10" defaultColWidth="8.88671875" defaultRowHeight="14.4" x14ac:dyDescent="0.3"/>
  <cols>
    <col min="1" max="1" width="4" style="84" customWidth="1"/>
    <col min="2" max="2" width="27" style="84" customWidth="1"/>
    <col min="3" max="4" width="10" style="84" customWidth="1"/>
    <col min="5" max="5" width="11.5546875" style="84" customWidth="1"/>
    <col min="6" max="6" width="12" style="84" customWidth="1"/>
    <col min="7" max="7" width="10" style="84" customWidth="1"/>
    <col min="8" max="8" width="15" style="84" customWidth="1"/>
    <col min="9" max="9" width="10" style="84" customWidth="1"/>
    <col min="10" max="10" width="22" style="84" customWidth="1"/>
    <col min="11" max="13" width="11" style="84" customWidth="1"/>
    <col min="14" max="14" width="8.88671875" style="84" customWidth="1"/>
    <col min="15" max="16384" width="8.88671875" style="84"/>
  </cols>
  <sheetData>
    <row r="1" spans="1:16" ht="18" customHeight="1" x14ac:dyDescent="0.3">
      <c r="A1" s="693"/>
      <c r="B1" s="627"/>
      <c r="C1" s="632"/>
      <c r="D1" s="623" t="s">
        <v>448</v>
      </c>
      <c r="E1" s="561"/>
      <c r="F1" s="561"/>
      <c r="G1" s="561"/>
      <c r="H1" s="561"/>
      <c r="I1" s="561"/>
      <c r="J1" s="561"/>
      <c r="K1" s="561"/>
      <c r="L1" s="561"/>
      <c r="M1" s="435"/>
    </row>
    <row r="2" spans="1:16" ht="18" customHeight="1" x14ac:dyDescent="0.3">
      <c r="A2" s="647"/>
      <c r="B2" s="625"/>
      <c r="C2" s="438"/>
      <c r="D2" s="624"/>
      <c r="E2" s="625"/>
      <c r="F2" s="625"/>
      <c r="G2" s="625"/>
      <c r="H2" s="625"/>
      <c r="I2" s="625"/>
      <c r="J2" s="625"/>
      <c r="K2" s="625"/>
      <c r="L2" s="625"/>
      <c r="M2" s="438"/>
    </row>
    <row r="3" spans="1:16" ht="18" customHeight="1" x14ac:dyDescent="0.3">
      <c r="A3" s="647"/>
      <c r="B3" s="625"/>
      <c r="C3" s="438"/>
      <c r="D3" s="624"/>
      <c r="E3" s="625"/>
      <c r="F3" s="625"/>
      <c r="G3" s="625"/>
      <c r="H3" s="625"/>
      <c r="I3" s="625"/>
      <c r="J3" s="625"/>
      <c r="K3" s="625"/>
      <c r="L3" s="625"/>
      <c r="M3" s="438"/>
    </row>
    <row r="4" spans="1:16" ht="4.95" customHeight="1" x14ac:dyDescent="0.4">
      <c r="A4" s="647"/>
      <c r="B4" s="625"/>
      <c r="C4" s="438"/>
      <c r="D4" s="148"/>
      <c r="E4" s="149"/>
      <c r="F4" s="149"/>
      <c r="G4" s="149"/>
      <c r="H4" s="149"/>
      <c r="I4" s="149"/>
      <c r="J4" s="149"/>
      <c r="K4" s="149"/>
      <c r="L4" s="149"/>
      <c r="M4" s="150"/>
    </row>
    <row r="5" spans="1:16" ht="18" customHeight="1" x14ac:dyDescent="0.3">
      <c r="A5" s="647"/>
      <c r="B5" s="625"/>
      <c r="C5" s="438"/>
      <c r="D5" s="695" t="s">
        <v>449</v>
      </c>
      <c r="E5" s="625"/>
      <c r="F5" s="625"/>
      <c r="G5" s="625"/>
      <c r="H5" s="625"/>
      <c r="I5" s="625"/>
      <c r="J5" s="625"/>
      <c r="K5" s="249" t="s">
        <v>2</v>
      </c>
      <c r="L5" s="683" t="s">
        <v>450</v>
      </c>
      <c r="M5" s="630"/>
    </row>
    <row r="6" spans="1:16" ht="18" customHeight="1" x14ac:dyDescent="0.3">
      <c r="A6" s="647"/>
      <c r="B6" s="625"/>
      <c r="C6" s="438"/>
      <c r="D6" s="624"/>
      <c r="E6" s="625"/>
      <c r="F6" s="625"/>
      <c r="G6" s="625"/>
      <c r="H6" s="625"/>
      <c r="I6" s="625"/>
      <c r="J6" s="625"/>
      <c r="K6" s="249" t="s">
        <v>9</v>
      </c>
      <c r="L6" s="683">
        <v>1</v>
      </c>
      <c r="M6" s="630"/>
    </row>
    <row r="7" spans="1:16" ht="18" customHeight="1" x14ac:dyDescent="0.3">
      <c r="A7" s="647"/>
      <c r="B7" s="625"/>
      <c r="C7" s="438"/>
      <c r="D7" s="704" t="s">
        <v>46</v>
      </c>
      <c r="E7" s="625"/>
      <c r="F7" s="625"/>
      <c r="G7" s="625"/>
      <c r="H7" s="625"/>
      <c r="I7" s="625"/>
      <c r="J7" s="625"/>
      <c r="K7" s="249" t="s">
        <v>10</v>
      </c>
      <c r="L7" s="683" t="s">
        <v>11</v>
      </c>
      <c r="M7" s="630"/>
    </row>
    <row r="8" spans="1:16" ht="18" customHeight="1" x14ac:dyDescent="0.3">
      <c r="A8" s="694"/>
      <c r="B8" s="461"/>
      <c r="C8" s="607"/>
      <c r="D8" s="146"/>
      <c r="E8" s="147"/>
      <c r="F8" s="147"/>
      <c r="G8" s="147"/>
      <c r="H8" s="147"/>
      <c r="I8" s="147"/>
      <c r="J8" s="147"/>
      <c r="K8" s="111" t="s">
        <v>12</v>
      </c>
      <c r="L8" s="701" t="s">
        <v>13</v>
      </c>
      <c r="M8" s="702"/>
    </row>
    <row r="9" spans="1:16" ht="19.5" customHeight="1" x14ac:dyDescent="0.3">
      <c r="A9" s="699" t="s">
        <v>451</v>
      </c>
      <c r="B9" s="561"/>
      <c r="C9" s="561"/>
      <c r="D9" s="561"/>
      <c r="E9" s="561"/>
      <c r="F9" s="561"/>
      <c r="G9" s="561"/>
      <c r="H9" s="561"/>
      <c r="I9" s="561"/>
      <c r="J9" s="561"/>
      <c r="K9" s="561"/>
      <c r="L9" s="561"/>
      <c r="M9" s="700"/>
    </row>
    <row r="10" spans="1:16" ht="18" customHeight="1" x14ac:dyDescent="0.3">
      <c r="A10" s="664" t="s">
        <v>452</v>
      </c>
      <c r="B10" s="629"/>
      <c r="C10" s="698"/>
      <c r="D10" s="625"/>
      <c r="E10" s="625"/>
      <c r="F10" s="625"/>
      <c r="G10" s="625"/>
      <c r="H10" s="697" t="s">
        <v>453</v>
      </c>
      <c r="I10" s="629"/>
      <c r="J10" s="40"/>
      <c r="K10" s="697" t="s">
        <v>10</v>
      </c>
      <c r="L10" s="629"/>
      <c r="M10" s="82"/>
    </row>
    <row r="11" spans="1:16" ht="18" customHeight="1" x14ac:dyDescent="0.3">
      <c r="A11" s="664" t="s">
        <v>454</v>
      </c>
      <c r="B11" s="629"/>
      <c r="C11" s="703"/>
      <c r="D11" s="676"/>
      <c r="E11" s="676"/>
      <c r="F11" s="676"/>
      <c r="G11" s="676"/>
      <c r="H11" s="688" t="s">
        <v>19</v>
      </c>
      <c r="I11" s="643"/>
      <c r="J11" s="41"/>
      <c r="K11" s="697" t="s">
        <v>455</v>
      </c>
      <c r="L11" s="629"/>
      <c r="M11" s="82"/>
    </row>
    <row r="12" spans="1:16" ht="30" customHeight="1" x14ac:dyDescent="0.3">
      <c r="A12" s="664" t="s">
        <v>456</v>
      </c>
      <c r="B12" s="629"/>
      <c r="C12" s="670" t="s">
        <v>457</v>
      </c>
      <c r="D12" s="629"/>
      <c r="E12" s="249" t="s">
        <v>90</v>
      </c>
      <c r="F12" s="679" t="s">
        <v>3</v>
      </c>
      <c r="G12" s="680"/>
      <c r="H12" s="692" t="s">
        <v>22</v>
      </c>
      <c r="I12" s="643"/>
      <c r="J12" s="669"/>
      <c r="K12" s="643"/>
      <c r="L12" s="643"/>
      <c r="M12" s="644"/>
    </row>
    <row r="13" spans="1:16" ht="18" customHeight="1" x14ac:dyDescent="0.3">
      <c r="A13" s="83"/>
      <c r="M13" s="85"/>
    </row>
    <row r="14" spans="1:16" ht="19.5" customHeight="1" thickBot="1" x14ac:dyDescent="0.35">
      <c r="A14" s="662" t="s">
        <v>458</v>
      </c>
      <c r="B14" s="625"/>
      <c r="C14" s="625"/>
      <c r="D14" s="625"/>
      <c r="E14" s="625"/>
      <c r="F14" s="625"/>
      <c r="G14" s="625"/>
      <c r="H14" s="625"/>
      <c r="I14" s="625"/>
      <c r="J14" s="625"/>
      <c r="K14" s="625"/>
      <c r="L14" s="625"/>
      <c r="M14" s="634"/>
    </row>
    <row r="15" spans="1:16" ht="18" customHeight="1" thickBot="1" x14ac:dyDescent="0.35">
      <c r="A15" s="90" t="s">
        <v>459</v>
      </c>
      <c r="B15" s="91" t="s">
        <v>460</v>
      </c>
      <c r="C15" s="91" t="s">
        <v>461</v>
      </c>
      <c r="D15" s="91" t="s">
        <v>462</v>
      </c>
      <c r="E15" s="91" t="s">
        <v>463</v>
      </c>
      <c r="F15" s="91" t="s">
        <v>464</v>
      </c>
      <c r="G15" s="91" t="s">
        <v>465</v>
      </c>
      <c r="H15" s="91" t="s">
        <v>466</v>
      </c>
      <c r="I15" s="92" t="s">
        <v>467</v>
      </c>
      <c r="J15" s="637" t="s">
        <v>468</v>
      </c>
      <c r="K15" s="638"/>
      <c r="L15" s="638"/>
      <c r="M15" s="639"/>
      <c r="P15" s="84" t="s">
        <v>469</v>
      </c>
    </row>
    <row r="16" spans="1:16" ht="18" customHeight="1" x14ac:dyDescent="0.3">
      <c r="A16" s="86">
        <v>1</v>
      </c>
      <c r="B16" s="14"/>
      <c r="C16" s="343"/>
      <c r="D16" s="343"/>
      <c r="E16" s="343"/>
      <c r="F16" s="343"/>
      <c r="G16" s="343"/>
      <c r="H16" s="344" t="str">
        <f t="shared" ref="H16:H25" si="0">IF(COUNTA(C16:G16)=0,"",ROUND(PRODUCT(C16:G16),3))</f>
        <v/>
      </c>
      <c r="I16" s="18" t="s">
        <v>470</v>
      </c>
      <c r="J16" s="671"/>
      <c r="K16" s="672"/>
      <c r="L16" s="672"/>
      <c r="M16" s="673"/>
    </row>
    <row r="17" spans="1:13" ht="18" customHeight="1" x14ac:dyDescent="0.3">
      <c r="A17" s="86">
        <v>2</v>
      </c>
      <c r="B17" s="14"/>
      <c r="C17" s="343"/>
      <c r="D17" s="343"/>
      <c r="E17" s="343"/>
      <c r="F17" s="343"/>
      <c r="G17" s="343"/>
      <c r="H17" s="344" t="str">
        <f t="shared" si="0"/>
        <v/>
      </c>
      <c r="I17" s="18" t="s">
        <v>470</v>
      </c>
      <c r="J17" s="656"/>
      <c r="K17" s="421"/>
      <c r="L17" s="421"/>
      <c r="M17" s="657"/>
    </row>
    <row r="18" spans="1:13" ht="18" customHeight="1" x14ac:dyDescent="0.3">
      <c r="A18" s="86">
        <v>3</v>
      </c>
      <c r="B18" s="14"/>
      <c r="C18" s="343"/>
      <c r="D18" s="343"/>
      <c r="E18" s="343"/>
      <c r="F18" s="343"/>
      <c r="G18" s="343"/>
      <c r="H18" s="344" t="str">
        <f t="shared" si="0"/>
        <v/>
      </c>
      <c r="I18" s="18" t="s">
        <v>470</v>
      </c>
      <c r="J18" s="656"/>
      <c r="K18" s="421"/>
      <c r="L18" s="421"/>
      <c r="M18" s="657"/>
    </row>
    <row r="19" spans="1:13" ht="18" customHeight="1" x14ac:dyDescent="0.3">
      <c r="A19" s="86">
        <v>4</v>
      </c>
      <c r="B19" s="14"/>
      <c r="C19" s="343"/>
      <c r="D19" s="343"/>
      <c r="E19" s="343"/>
      <c r="F19" s="343"/>
      <c r="G19" s="343"/>
      <c r="H19" s="344" t="str">
        <f t="shared" si="0"/>
        <v/>
      </c>
      <c r="I19" s="18" t="s">
        <v>470</v>
      </c>
      <c r="J19" s="656"/>
      <c r="K19" s="421"/>
      <c r="L19" s="421"/>
      <c r="M19" s="657"/>
    </row>
    <row r="20" spans="1:13" ht="18" customHeight="1" x14ac:dyDescent="0.3">
      <c r="A20" s="86">
        <v>5</v>
      </c>
      <c r="B20" s="14"/>
      <c r="C20" s="343"/>
      <c r="D20" s="343"/>
      <c r="E20" s="343"/>
      <c r="F20" s="343"/>
      <c r="G20" s="343"/>
      <c r="H20" s="344" t="str">
        <f t="shared" si="0"/>
        <v/>
      </c>
      <c r="I20" s="18" t="s">
        <v>470</v>
      </c>
      <c r="J20" s="656"/>
      <c r="K20" s="421"/>
      <c r="L20" s="421"/>
      <c r="M20" s="657"/>
    </row>
    <row r="21" spans="1:13" ht="18" customHeight="1" x14ac:dyDescent="0.3">
      <c r="A21" s="86">
        <v>6</v>
      </c>
      <c r="B21" s="14"/>
      <c r="C21" s="343"/>
      <c r="D21" s="343"/>
      <c r="E21" s="343"/>
      <c r="F21" s="343"/>
      <c r="G21" s="343"/>
      <c r="H21" s="344" t="str">
        <f t="shared" si="0"/>
        <v/>
      </c>
      <c r="I21" s="18" t="s">
        <v>470</v>
      </c>
      <c r="J21" s="656"/>
      <c r="K21" s="421"/>
      <c r="L21" s="421"/>
      <c r="M21" s="657"/>
    </row>
    <row r="22" spans="1:13" ht="18" customHeight="1" x14ac:dyDescent="0.3">
      <c r="A22" s="86">
        <v>7</v>
      </c>
      <c r="B22" s="14"/>
      <c r="C22" s="343"/>
      <c r="D22" s="343"/>
      <c r="E22" s="343"/>
      <c r="F22" s="343"/>
      <c r="G22" s="343"/>
      <c r="H22" s="344" t="str">
        <f t="shared" si="0"/>
        <v/>
      </c>
      <c r="I22" s="18" t="s">
        <v>470</v>
      </c>
      <c r="J22" s="656"/>
      <c r="K22" s="421"/>
      <c r="L22" s="421"/>
      <c r="M22" s="657"/>
    </row>
    <row r="23" spans="1:13" ht="18" customHeight="1" x14ac:dyDescent="0.3">
      <c r="A23" s="86">
        <v>8</v>
      </c>
      <c r="B23" s="14"/>
      <c r="C23" s="343"/>
      <c r="D23" s="343"/>
      <c r="E23" s="343"/>
      <c r="F23" s="343"/>
      <c r="G23" s="343"/>
      <c r="H23" s="344" t="str">
        <f t="shared" si="0"/>
        <v/>
      </c>
      <c r="I23" s="18" t="s">
        <v>470</v>
      </c>
      <c r="J23" s="656"/>
      <c r="K23" s="421"/>
      <c r="L23" s="421"/>
      <c r="M23" s="657"/>
    </row>
    <row r="24" spans="1:13" ht="18" customHeight="1" x14ac:dyDescent="0.3">
      <c r="A24" s="86">
        <v>9</v>
      </c>
      <c r="B24" s="14"/>
      <c r="C24" s="343"/>
      <c r="D24" s="343"/>
      <c r="E24" s="343"/>
      <c r="F24" s="343"/>
      <c r="G24" s="343"/>
      <c r="H24" s="344" t="str">
        <f t="shared" si="0"/>
        <v/>
      </c>
      <c r="I24" s="18" t="s">
        <v>470</v>
      </c>
      <c r="J24" s="656"/>
      <c r="K24" s="421"/>
      <c r="L24" s="421"/>
      <c r="M24" s="657"/>
    </row>
    <row r="25" spans="1:13" ht="18" customHeight="1" thickBot="1" x14ac:dyDescent="0.35">
      <c r="A25" s="86">
        <v>10</v>
      </c>
      <c r="B25" s="14"/>
      <c r="C25" s="343"/>
      <c r="D25" s="343"/>
      <c r="E25" s="343"/>
      <c r="F25" s="343"/>
      <c r="G25" s="343"/>
      <c r="H25" s="344" t="str">
        <f t="shared" si="0"/>
        <v/>
      </c>
      <c r="I25" s="18" t="s">
        <v>470</v>
      </c>
      <c r="J25" s="656"/>
      <c r="K25" s="421"/>
      <c r="L25" s="421"/>
      <c r="M25" s="657"/>
    </row>
    <row r="26" spans="1:13" s="16" customFormat="1" ht="18" customHeight="1" thickBot="1" x14ac:dyDescent="0.35">
      <c r="A26" s="696" t="s">
        <v>471</v>
      </c>
      <c r="B26" s="638"/>
      <c r="C26" s="638"/>
      <c r="D26" s="638"/>
      <c r="E26" s="638"/>
      <c r="F26" s="638"/>
      <c r="G26" s="638"/>
      <c r="H26" s="15" t="str">
        <f>IF(COUNT(H16:H25)=0,"",ROUND(SUM(H16:H25),3))</f>
        <v/>
      </c>
      <c r="I26" s="18" t="s">
        <v>470</v>
      </c>
      <c r="J26" s="656"/>
      <c r="K26" s="421"/>
      <c r="L26" s="421"/>
      <c r="M26" s="657"/>
    </row>
    <row r="27" spans="1:13" ht="18" customHeight="1" x14ac:dyDescent="0.3">
      <c r="A27" s="83"/>
      <c r="J27" s="690"/>
      <c r="K27" s="629"/>
      <c r="L27" s="629"/>
      <c r="M27" s="691"/>
    </row>
    <row r="28" spans="1:13" ht="19.5" customHeight="1" x14ac:dyDescent="0.3">
      <c r="A28" s="686" t="s">
        <v>472</v>
      </c>
      <c r="B28" s="643"/>
      <c r="C28" s="643"/>
      <c r="D28" s="643"/>
      <c r="E28" s="643"/>
      <c r="F28" s="643"/>
      <c r="G28" s="643"/>
      <c r="H28" s="643"/>
      <c r="I28" s="643"/>
      <c r="J28" s="643"/>
      <c r="K28" s="643"/>
      <c r="L28" s="643"/>
      <c r="M28" s="644"/>
    </row>
    <row r="29" spans="1:13" ht="18" customHeight="1" x14ac:dyDescent="0.3">
      <c r="A29" s="664" t="s">
        <v>473</v>
      </c>
      <c r="B29" s="629"/>
      <c r="C29" s="629"/>
      <c r="D29" s="658" t="str">
        <f>H26</f>
        <v/>
      </c>
      <c r="E29" s="629"/>
      <c r="F29" s="629"/>
      <c r="G29" s="629"/>
      <c r="H29" s="636" t="s">
        <v>470</v>
      </c>
      <c r="I29" s="629"/>
      <c r="M29" s="85"/>
    </row>
    <row r="30" spans="1:13" ht="18" customHeight="1" x14ac:dyDescent="0.3">
      <c r="A30" s="664" t="s">
        <v>474</v>
      </c>
      <c r="B30" s="629"/>
      <c r="C30" s="629"/>
      <c r="D30" s="678"/>
      <c r="E30" s="629"/>
      <c r="F30" s="629"/>
      <c r="G30" s="629"/>
      <c r="H30" s="636" t="s">
        <v>470</v>
      </c>
      <c r="I30" s="629"/>
      <c r="M30" s="85"/>
    </row>
    <row r="31" spans="1:13" ht="18" customHeight="1" x14ac:dyDescent="0.3">
      <c r="A31" s="664" t="s">
        <v>475</v>
      </c>
      <c r="B31" s="629"/>
      <c r="C31" s="629"/>
      <c r="D31" s="658" t="str">
        <f>IF(OR(D29="",D30=""),"",D30-D29)</f>
        <v/>
      </c>
      <c r="E31" s="629"/>
      <c r="F31" s="629"/>
      <c r="G31" s="629"/>
      <c r="H31" s="636" t="s">
        <v>470</v>
      </c>
      <c r="I31" s="629"/>
      <c r="M31" s="85"/>
    </row>
    <row r="32" spans="1:13" ht="18" customHeight="1" x14ac:dyDescent="0.3">
      <c r="A32" s="664" t="s">
        <v>476</v>
      </c>
      <c r="B32" s="629"/>
      <c r="C32" s="629"/>
      <c r="D32" s="640">
        <f>IFERROR(D29/D30,0)</f>
        <v>0</v>
      </c>
      <c r="E32" s="629"/>
      <c r="F32" s="629"/>
      <c r="G32" s="629"/>
      <c r="H32" s="636" t="s">
        <v>470</v>
      </c>
      <c r="I32" s="629"/>
      <c r="M32" s="85"/>
    </row>
    <row r="33" spans="1:13" ht="18" customHeight="1" x14ac:dyDescent="0.3">
      <c r="A33" s="706" t="s">
        <v>477</v>
      </c>
      <c r="B33" s="625"/>
      <c r="C33" s="625"/>
      <c r="D33" s="685" t="str">
        <f>IF(D30="","PENDIENTE DE DATO",IF(D29&lt;=D30,"DENTRO DE CANTIDAD","REVISAR SOBREEJECUCIÓN"))</f>
        <v>PENDIENTE DE DATO</v>
      </c>
      <c r="E33" s="625"/>
      <c r="F33" s="625"/>
      <c r="G33" s="625"/>
      <c r="H33" s="641" t="s">
        <v>470</v>
      </c>
      <c r="I33" s="625"/>
      <c r="M33" s="85"/>
    </row>
    <row r="34" spans="1:13" ht="18" customHeight="1" x14ac:dyDescent="0.3">
      <c r="A34" s="87"/>
      <c r="B34" s="12"/>
      <c r="C34" s="12"/>
      <c r="D34" s="12"/>
      <c r="E34" s="12"/>
      <c r="F34" s="12"/>
      <c r="G34" s="12"/>
      <c r="H34" s="12"/>
      <c r="I34" s="12"/>
      <c r="J34" s="12"/>
      <c r="K34" s="12"/>
      <c r="L34" s="12"/>
      <c r="M34" s="88"/>
    </row>
    <row r="35" spans="1:13" ht="19.5" customHeight="1" x14ac:dyDescent="0.3">
      <c r="A35" s="684" t="s">
        <v>478</v>
      </c>
      <c r="B35" s="629"/>
      <c r="C35" s="629"/>
      <c r="D35" s="629"/>
      <c r="E35" s="629"/>
      <c r="F35" s="629"/>
      <c r="G35" s="629"/>
      <c r="H35" s="629"/>
      <c r="I35" s="629"/>
      <c r="J35" s="629"/>
      <c r="K35" s="629"/>
      <c r="L35" s="629"/>
      <c r="M35" s="630"/>
    </row>
    <row r="36" spans="1:13" ht="18" customHeight="1" x14ac:dyDescent="0.3">
      <c r="A36" s="705" t="s">
        <v>479</v>
      </c>
      <c r="B36" s="627"/>
      <c r="C36" s="627"/>
      <c r="D36" s="628"/>
      <c r="E36" s="687" t="s">
        <v>480</v>
      </c>
      <c r="F36" s="627"/>
      <c r="G36" s="627"/>
      <c r="H36" s="627"/>
      <c r="I36" s="628"/>
      <c r="J36" s="631" t="s">
        <v>481</v>
      </c>
      <c r="K36" s="627"/>
      <c r="L36" s="627"/>
      <c r="M36" s="632"/>
    </row>
    <row r="37" spans="1:13" ht="60" customHeight="1" x14ac:dyDescent="0.3">
      <c r="A37" s="624"/>
      <c r="B37" s="625"/>
      <c r="C37" s="625"/>
      <c r="D37" s="634"/>
      <c r="E37" s="647"/>
      <c r="F37" s="625"/>
      <c r="G37" s="625"/>
      <c r="H37" s="625"/>
      <c r="I37" s="634"/>
      <c r="J37" s="625"/>
      <c r="K37" s="625"/>
      <c r="L37" s="625"/>
      <c r="M37" s="438"/>
    </row>
    <row r="38" spans="1:13" ht="18" customHeight="1" x14ac:dyDescent="0.3">
      <c r="A38" s="83"/>
      <c r="M38" s="85"/>
    </row>
    <row r="39" spans="1:13" ht="19.5" customHeight="1" x14ac:dyDescent="0.3">
      <c r="A39" s="662" t="s">
        <v>482</v>
      </c>
      <c r="B39" s="625"/>
      <c r="C39" s="625"/>
      <c r="D39" s="625"/>
      <c r="E39" s="625"/>
      <c r="F39" s="625"/>
      <c r="G39" s="625"/>
      <c r="H39" s="625"/>
      <c r="I39" s="625"/>
      <c r="J39" s="625"/>
      <c r="K39" s="625"/>
      <c r="L39" s="625"/>
      <c r="M39" s="634"/>
    </row>
    <row r="40" spans="1:13" s="16" customFormat="1" ht="18" customHeight="1" x14ac:dyDescent="0.3">
      <c r="A40" s="659" t="s">
        <v>483</v>
      </c>
      <c r="B40" s="643"/>
      <c r="C40" s="643"/>
      <c r="D40" s="643"/>
      <c r="E40" s="643"/>
      <c r="F40" s="643"/>
      <c r="G40" s="644"/>
      <c r="H40" s="645" t="s">
        <v>484</v>
      </c>
      <c r="I40" s="643"/>
      <c r="J40" s="643"/>
      <c r="K40" s="643"/>
      <c r="L40" s="643"/>
      <c r="M40" s="644"/>
    </row>
    <row r="41" spans="1:13" ht="18" customHeight="1" x14ac:dyDescent="0.3">
      <c r="A41" s="633" t="s">
        <v>485</v>
      </c>
      <c r="B41" s="627"/>
      <c r="C41" s="627"/>
      <c r="D41" s="627"/>
      <c r="E41" s="627"/>
      <c r="F41" s="627"/>
      <c r="G41" s="628"/>
      <c r="H41" s="682" t="s">
        <v>485</v>
      </c>
      <c r="I41" s="627"/>
      <c r="J41" s="627"/>
      <c r="K41" s="627"/>
      <c r="L41" s="627"/>
      <c r="M41" s="628"/>
    </row>
    <row r="42" spans="1:13" ht="18" customHeight="1" x14ac:dyDescent="0.3">
      <c r="A42" s="624"/>
      <c r="B42" s="625"/>
      <c r="C42" s="625"/>
      <c r="D42" s="625"/>
      <c r="E42" s="625"/>
      <c r="F42" s="625"/>
      <c r="G42" s="634"/>
      <c r="H42" s="647"/>
      <c r="I42" s="625"/>
      <c r="J42" s="625"/>
      <c r="K42" s="625"/>
      <c r="L42" s="625"/>
      <c r="M42" s="634"/>
    </row>
    <row r="43" spans="1:13" ht="18" customHeight="1" x14ac:dyDescent="0.3">
      <c r="A43" s="624"/>
      <c r="B43" s="625"/>
      <c r="C43" s="625"/>
      <c r="D43" s="625"/>
      <c r="E43" s="625"/>
      <c r="F43" s="625"/>
      <c r="G43" s="634"/>
      <c r="H43" s="647"/>
      <c r="I43" s="625"/>
      <c r="J43" s="625"/>
      <c r="K43" s="625"/>
      <c r="L43" s="625"/>
      <c r="M43" s="634"/>
    </row>
    <row r="44" spans="1:13" ht="18" customHeight="1" x14ac:dyDescent="0.3">
      <c r="A44" s="624"/>
      <c r="B44" s="625"/>
      <c r="C44" s="625"/>
      <c r="D44" s="625"/>
      <c r="E44" s="625"/>
      <c r="F44" s="625"/>
      <c r="G44" s="634"/>
      <c r="H44" s="647"/>
      <c r="I44" s="625"/>
      <c r="J44" s="625"/>
      <c r="K44" s="625"/>
      <c r="L44" s="625"/>
      <c r="M44" s="634"/>
    </row>
    <row r="45" spans="1:13" ht="18" customHeight="1" x14ac:dyDescent="0.3">
      <c r="A45" s="624"/>
      <c r="B45" s="625"/>
      <c r="C45" s="625"/>
      <c r="D45" s="625"/>
      <c r="E45" s="625"/>
      <c r="F45" s="625"/>
      <c r="G45" s="634"/>
      <c r="H45" s="647"/>
      <c r="I45" s="625"/>
      <c r="J45" s="625"/>
      <c r="K45" s="625"/>
      <c r="L45" s="625"/>
      <c r="M45" s="634"/>
    </row>
    <row r="46" spans="1:13" ht="18" customHeight="1" x14ac:dyDescent="0.3">
      <c r="A46" s="624"/>
      <c r="B46" s="625"/>
      <c r="C46" s="625"/>
      <c r="D46" s="625"/>
      <c r="E46" s="625"/>
      <c r="F46" s="625"/>
      <c r="G46" s="634"/>
      <c r="H46" s="647"/>
      <c r="I46" s="625"/>
      <c r="J46" s="625"/>
      <c r="K46" s="625"/>
      <c r="L46" s="625"/>
      <c r="M46" s="634"/>
    </row>
    <row r="47" spans="1:13" ht="18" customHeight="1" x14ac:dyDescent="0.3">
      <c r="A47" s="624"/>
      <c r="B47" s="625"/>
      <c r="C47" s="625"/>
      <c r="D47" s="625"/>
      <c r="E47" s="625"/>
      <c r="F47" s="625"/>
      <c r="G47" s="634"/>
      <c r="H47" s="647"/>
      <c r="I47" s="625"/>
      <c r="J47" s="625"/>
      <c r="K47" s="625"/>
      <c r="L47" s="625"/>
      <c r="M47" s="634"/>
    </row>
    <row r="48" spans="1:13" ht="18" customHeight="1" x14ac:dyDescent="0.3">
      <c r="A48" s="624"/>
      <c r="B48" s="625"/>
      <c r="C48" s="625"/>
      <c r="D48" s="625"/>
      <c r="E48" s="625"/>
      <c r="F48" s="625"/>
      <c r="G48" s="634"/>
      <c r="H48" s="647"/>
      <c r="I48" s="625"/>
      <c r="J48" s="625"/>
      <c r="K48" s="625"/>
      <c r="L48" s="625"/>
      <c r="M48" s="634"/>
    </row>
    <row r="49" spans="1:13" ht="18" customHeight="1" x14ac:dyDescent="0.3">
      <c r="A49" s="624"/>
      <c r="B49" s="625"/>
      <c r="C49" s="625"/>
      <c r="D49" s="625"/>
      <c r="E49" s="625"/>
      <c r="F49" s="625"/>
      <c r="G49" s="634"/>
      <c r="H49" s="647"/>
      <c r="I49" s="625"/>
      <c r="J49" s="625"/>
      <c r="K49" s="625"/>
      <c r="L49" s="625"/>
      <c r="M49" s="634"/>
    </row>
    <row r="50" spans="1:13" ht="18" customHeight="1" x14ac:dyDescent="0.3">
      <c r="A50" s="624"/>
      <c r="B50" s="625"/>
      <c r="C50" s="625"/>
      <c r="D50" s="625"/>
      <c r="E50" s="625"/>
      <c r="F50" s="625"/>
      <c r="G50" s="634"/>
      <c r="H50" s="647"/>
      <c r="I50" s="625"/>
      <c r="J50" s="625"/>
      <c r="K50" s="625"/>
      <c r="L50" s="625"/>
      <c r="M50" s="634"/>
    </row>
    <row r="51" spans="1:13" ht="18" customHeight="1" x14ac:dyDescent="0.3">
      <c r="A51" s="624"/>
      <c r="B51" s="625"/>
      <c r="C51" s="625"/>
      <c r="D51" s="625"/>
      <c r="E51" s="625"/>
      <c r="F51" s="625"/>
      <c r="G51" s="634"/>
      <c r="H51" s="647"/>
      <c r="I51" s="625"/>
      <c r="J51" s="625"/>
      <c r="K51" s="625"/>
      <c r="L51" s="625"/>
      <c r="M51" s="634"/>
    </row>
    <row r="52" spans="1:13" ht="18" customHeight="1" x14ac:dyDescent="0.3">
      <c r="A52" s="624"/>
      <c r="B52" s="625"/>
      <c r="C52" s="625"/>
      <c r="D52" s="625"/>
      <c r="E52" s="625"/>
      <c r="F52" s="625"/>
      <c r="G52" s="634"/>
      <c r="H52" s="647"/>
      <c r="I52" s="625"/>
      <c r="J52" s="625"/>
      <c r="K52" s="625"/>
      <c r="L52" s="625"/>
      <c r="M52" s="634"/>
    </row>
    <row r="53" spans="1:13" ht="18" customHeight="1" x14ac:dyDescent="0.3">
      <c r="A53" s="624"/>
      <c r="B53" s="625"/>
      <c r="C53" s="625"/>
      <c r="D53" s="625"/>
      <c r="E53" s="625"/>
      <c r="F53" s="625"/>
      <c r="G53" s="634"/>
      <c r="H53" s="647"/>
      <c r="I53" s="625"/>
      <c r="J53" s="625"/>
      <c r="K53" s="625"/>
      <c r="L53" s="625"/>
      <c r="M53" s="634"/>
    </row>
    <row r="54" spans="1:13" ht="18" customHeight="1" x14ac:dyDescent="0.3">
      <c r="A54" s="624"/>
      <c r="B54" s="625"/>
      <c r="C54" s="625"/>
      <c r="D54" s="625"/>
      <c r="E54" s="625"/>
      <c r="F54" s="625"/>
      <c r="G54" s="634"/>
      <c r="H54" s="647"/>
      <c r="I54" s="625"/>
      <c r="J54" s="625"/>
      <c r="K54" s="625"/>
      <c r="L54" s="625"/>
      <c r="M54" s="634"/>
    </row>
    <row r="55" spans="1:13" ht="18" customHeight="1" x14ac:dyDescent="0.3">
      <c r="A55" s="624"/>
      <c r="B55" s="625"/>
      <c r="C55" s="625"/>
      <c r="D55" s="625"/>
      <c r="E55" s="625"/>
      <c r="F55" s="625"/>
      <c r="G55" s="634"/>
      <c r="H55" s="647"/>
      <c r="I55" s="625"/>
      <c r="J55" s="625"/>
      <c r="K55" s="625"/>
      <c r="L55" s="625"/>
      <c r="M55" s="634"/>
    </row>
    <row r="56" spans="1:13" ht="18" customHeight="1" x14ac:dyDescent="0.3">
      <c r="A56" s="635"/>
      <c r="B56" s="629"/>
      <c r="C56" s="629"/>
      <c r="D56" s="629"/>
      <c r="E56" s="629"/>
      <c r="F56" s="629"/>
      <c r="G56" s="630"/>
      <c r="H56" s="648"/>
      <c r="I56" s="629"/>
      <c r="J56" s="629"/>
      <c r="K56" s="629"/>
      <c r="L56" s="629"/>
      <c r="M56" s="630"/>
    </row>
    <row r="57" spans="1:13" ht="18" customHeight="1" x14ac:dyDescent="0.3">
      <c r="A57" s="689" t="s">
        <v>486</v>
      </c>
      <c r="B57" s="643"/>
      <c r="C57" s="643"/>
      <c r="D57" s="643"/>
      <c r="E57" s="643"/>
      <c r="F57" s="643"/>
      <c r="G57" s="644"/>
      <c r="H57" s="661" t="s">
        <v>486</v>
      </c>
      <c r="I57" s="643"/>
      <c r="J57" s="643"/>
      <c r="K57" s="643"/>
      <c r="L57" s="643"/>
      <c r="M57" s="644"/>
    </row>
    <row r="58" spans="1:13" s="16" customFormat="1" ht="18" customHeight="1" x14ac:dyDescent="0.3">
      <c r="A58" s="659" t="s">
        <v>487</v>
      </c>
      <c r="B58" s="643"/>
      <c r="C58" s="643"/>
      <c r="D58" s="643"/>
      <c r="E58" s="643"/>
      <c r="F58" s="643"/>
      <c r="G58" s="644"/>
      <c r="H58" s="645" t="s">
        <v>488</v>
      </c>
      <c r="I58" s="643"/>
      <c r="J58" s="643"/>
      <c r="K58" s="643"/>
      <c r="L58" s="643"/>
      <c r="M58" s="644"/>
    </row>
    <row r="59" spans="1:13" ht="18" customHeight="1" x14ac:dyDescent="0.3">
      <c r="A59" s="633" t="s">
        <v>485</v>
      </c>
      <c r="B59" s="627"/>
      <c r="C59" s="627"/>
      <c r="D59" s="627"/>
      <c r="E59" s="627"/>
      <c r="F59" s="627"/>
      <c r="G59" s="628"/>
      <c r="H59" s="682" t="s">
        <v>485</v>
      </c>
      <c r="I59" s="627"/>
      <c r="J59" s="627"/>
      <c r="K59" s="627"/>
      <c r="L59" s="627"/>
      <c r="M59" s="628"/>
    </row>
    <row r="60" spans="1:13" ht="18" customHeight="1" x14ac:dyDescent="0.3">
      <c r="A60" s="624"/>
      <c r="B60" s="625"/>
      <c r="C60" s="625"/>
      <c r="D60" s="625"/>
      <c r="E60" s="625"/>
      <c r="F60" s="625"/>
      <c r="G60" s="634"/>
      <c r="H60" s="647"/>
      <c r="I60" s="625"/>
      <c r="J60" s="625"/>
      <c r="K60" s="625"/>
      <c r="L60" s="625"/>
      <c r="M60" s="634"/>
    </row>
    <row r="61" spans="1:13" ht="18" customHeight="1" x14ac:dyDescent="0.3">
      <c r="A61" s="624"/>
      <c r="B61" s="625"/>
      <c r="C61" s="625"/>
      <c r="D61" s="625"/>
      <c r="E61" s="625"/>
      <c r="F61" s="625"/>
      <c r="G61" s="634"/>
      <c r="H61" s="647"/>
      <c r="I61" s="625"/>
      <c r="J61" s="625"/>
      <c r="K61" s="625"/>
      <c r="L61" s="625"/>
      <c r="M61" s="634"/>
    </row>
    <row r="62" spans="1:13" ht="18" customHeight="1" x14ac:dyDescent="0.3">
      <c r="A62" s="624"/>
      <c r="B62" s="625"/>
      <c r="C62" s="625"/>
      <c r="D62" s="625"/>
      <c r="E62" s="625"/>
      <c r="F62" s="625"/>
      <c r="G62" s="634"/>
      <c r="H62" s="647"/>
      <c r="I62" s="625"/>
      <c r="J62" s="625"/>
      <c r="K62" s="625"/>
      <c r="L62" s="625"/>
      <c r="M62" s="634"/>
    </row>
    <row r="63" spans="1:13" ht="18" customHeight="1" x14ac:dyDescent="0.3">
      <c r="A63" s="624"/>
      <c r="B63" s="625"/>
      <c r="C63" s="625"/>
      <c r="D63" s="625"/>
      <c r="E63" s="625"/>
      <c r="F63" s="625"/>
      <c r="G63" s="634"/>
      <c r="H63" s="647"/>
      <c r="I63" s="625"/>
      <c r="J63" s="625"/>
      <c r="K63" s="625"/>
      <c r="L63" s="625"/>
      <c r="M63" s="634"/>
    </row>
    <row r="64" spans="1:13" ht="18" customHeight="1" x14ac:dyDescent="0.3">
      <c r="A64" s="624"/>
      <c r="B64" s="625"/>
      <c r="C64" s="625"/>
      <c r="D64" s="625"/>
      <c r="E64" s="625"/>
      <c r="F64" s="625"/>
      <c r="G64" s="634"/>
      <c r="H64" s="647"/>
      <c r="I64" s="625"/>
      <c r="J64" s="625"/>
      <c r="K64" s="625"/>
      <c r="L64" s="625"/>
      <c r="M64" s="634"/>
    </row>
    <row r="65" spans="1:13" ht="18" customHeight="1" x14ac:dyDescent="0.3">
      <c r="A65" s="624"/>
      <c r="B65" s="625"/>
      <c r="C65" s="625"/>
      <c r="D65" s="625"/>
      <c r="E65" s="625"/>
      <c r="F65" s="625"/>
      <c r="G65" s="634"/>
      <c r="H65" s="647"/>
      <c r="I65" s="625"/>
      <c r="J65" s="625"/>
      <c r="K65" s="625"/>
      <c r="L65" s="625"/>
      <c r="M65" s="634"/>
    </row>
    <row r="66" spans="1:13" ht="18" customHeight="1" x14ac:dyDescent="0.3">
      <c r="A66" s="624"/>
      <c r="B66" s="625"/>
      <c r="C66" s="625"/>
      <c r="D66" s="625"/>
      <c r="E66" s="625"/>
      <c r="F66" s="625"/>
      <c r="G66" s="634"/>
      <c r="H66" s="647"/>
      <c r="I66" s="625"/>
      <c r="J66" s="625"/>
      <c r="K66" s="625"/>
      <c r="L66" s="625"/>
      <c r="M66" s="634"/>
    </row>
    <row r="67" spans="1:13" ht="18" customHeight="1" x14ac:dyDescent="0.3">
      <c r="A67" s="624"/>
      <c r="B67" s="625"/>
      <c r="C67" s="625"/>
      <c r="D67" s="625"/>
      <c r="E67" s="625"/>
      <c r="F67" s="625"/>
      <c r="G67" s="634"/>
      <c r="H67" s="647"/>
      <c r="I67" s="625"/>
      <c r="J67" s="625"/>
      <c r="K67" s="625"/>
      <c r="L67" s="625"/>
      <c r="M67" s="634"/>
    </row>
    <row r="68" spans="1:13" ht="18" customHeight="1" x14ac:dyDescent="0.3">
      <c r="A68" s="624"/>
      <c r="B68" s="625"/>
      <c r="C68" s="625"/>
      <c r="D68" s="625"/>
      <c r="E68" s="625"/>
      <c r="F68" s="625"/>
      <c r="G68" s="634"/>
      <c r="H68" s="647"/>
      <c r="I68" s="625"/>
      <c r="J68" s="625"/>
      <c r="K68" s="625"/>
      <c r="L68" s="625"/>
      <c r="M68" s="634"/>
    </row>
    <row r="69" spans="1:13" ht="18" customHeight="1" x14ac:dyDescent="0.3">
      <c r="A69" s="624"/>
      <c r="B69" s="625"/>
      <c r="C69" s="625"/>
      <c r="D69" s="625"/>
      <c r="E69" s="625"/>
      <c r="F69" s="625"/>
      <c r="G69" s="634"/>
      <c r="H69" s="647"/>
      <c r="I69" s="625"/>
      <c r="J69" s="625"/>
      <c r="K69" s="625"/>
      <c r="L69" s="625"/>
      <c r="M69" s="634"/>
    </row>
    <row r="70" spans="1:13" ht="18" customHeight="1" x14ac:dyDescent="0.3">
      <c r="A70" s="624"/>
      <c r="B70" s="625"/>
      <c r="C70" s="625"/>
      <c r="D70" s="625"/>
      <c r="E70" s="625"/>
      <c r="F70" s="625"/>
      <c r="G70" s="634"/>
      <c r="H70" s="647"/>
      <c r="I70" s="625"/>
      <c r="J70" s="625"/>
      <c r="K70" s="625"/>
      <c r="L70" s="625"/>
      <c r="M70" s="634"/>
    </row>
    <row r="71" spans="1:13" ht="18" customHeight="1" x14ac:dyDescent="0.3">
      <c r="A71" s="624"/>
      <c r="B71" s="625"/>
      <c r="C71" s="625"/>
      <c r="D71" s="625"/>
      <c r="E71" s="625"/>
      <c r="F71" s="625"/>
      <c r="G71" s="634"/>
      <c r="H71" s="647"/>
      <c r="I71" s="625"/>
      <c r="J71" s="625"/>
      <c r="K71" s="625"/>
      <c r="L71" s="625"/>
      <c r="M71" s="634"/>
    </row>
    <row r="72" spans="1:13" ht="18" customHeight="1" x14ac:dyDescent="0.3">
      <c r="A72" s="624"/>
      <c r="B72" s="625"/>
      <c r="C72" s="625"/>
      <c r="D72" s="625"/>
      <c r="E72" s="625"/>
      <c r="F72" s="625"/>
      <c r="G72" s="634"/>
      <c r="H72" s="647"/>
      <c r="I72" s="625"/>
      <c r="J72" s="625"/>
      <c r="K72" s="625"/>
      <c r="L72" s="625"/>
      <c r="M72" s="634"/>
    </row>
    <row r="73" spans="1:13" ht="18" customHeight="1" x14ac:dyDescent="0.3">
      <c r="A73" s="624"/>
      <c r="B73" s="625"/>
      <c r="C73" s="625"/>
      <c r="D73" s="625"/>
      <c r="E73" s="625"/>
      <c r="F73" s="625"/>
      <c r="G73" s="634"/>
      <c r="H73" s="647"/>
      <c r="I73" s="625"/>
      <c r="J73" s="625"/>
      <c r="K73" s="625"/>
      <c r="L73" s="625"/>
      <c r="M73" s="634"/>
    </row>
    <row r="74" spans="1:13" ht="18" customHeight="1" x14ac:dyDescent="0.3">
      <c r="A74" s="635"/>
      <c r="B74" s="629"/>
      <c r="C74" s="629"/>
      <c r="D74" s="629"/>
      <c r="E74" s="629"/>
      <c r="F74" s="629"/>
      <c r="G74" s="630"/>
      <c r="H74" s="648"/>
      <c r="I74" s="629"/>
      <c r="J74" s="629"/>
      <c r="K74" s="629"/>
      <c r="L74" s="629"/>
      <c r="M74" s="630"/>
    </row>
    <row r="75" spans="1:13" ht="18" customHeight="1" x14ac:dyDescent="0.3">
      <c r="A75" s="689" t="s">
        <v>486</v>
      </c>
      <c r="B75" s="643"/>
      <c r="C75" s="643"/>
      <c r="D75" s="643"/>
      <c r="E75" s="643"/>
      <c r="F75" s="643"/>
      <c r="G75" s="644"/>
      <c r="H75" s="661" t="s">
        <v>486</v>
      </c>
      <c r="I75" s="643"/>
      <c r="J75" s="643"/>
      <c r="K75" s="643"/>
      <c r="L75" s="643"/>
      <c r="M75" s="644"/>
    </row>
    <row r="76" spans="1:13" ht="19.5" customHeight="1" x14ac:dyDescent="0.3">
      <c r="A76" s="663" t="s">
        <v>489</v>
      </c>
      <c r="B76" s="625"/>
      <c r="C76" s="625"/>
      <c r="D76" s="625"/>
      <c r="E76" s="625"/>
      <c r="F76" s="625"/>
      <c r="G76" s="625"/>
      <c r="H76" s="625"/>
      <c r="I76" s="625"/>
      <c r="J76" s="625"/>
      <c r="K76" s="625"/>
      <c r="L76" s="625"/>
      <c r="M76" s="438"/>
    </row>
    <row r="77" spans="1:13" ht="19.5" customHeight="1" x14ac:dyDescent="0.3">
      <c r="A77" s="668" t="s">
        <v>490</v>
      </c>
      <c r="B77" s="627"/>
      <c r="C77" s="627"/>
      <c r="D77" s="627"/>
      <c r="E77" s="627"/>
      <c r="F77" s="627"/>
      <c r="G77" s="627"/>
      <c r="H77" s="627"/>
      <c r="I77" s="627"/>
      <c r="J77" s="628"/>
      <c r="K77" s="646" t="s">
        <v>491</v>
      </c>
      <c r="L77" s="627"/>
      <c r="M77" s="628"/>
    </row>
    <row r="78" spans="1:13" ht="19.5" customHeight="1" x14ac:dyDescent="0.3">
      <c r="A78" s="624"/>
      <c r="B78" s="625"/>
      <c r="C78" s="625"/>
      <c r="D78" s="625"/>
      <c r="E78" s="625"/>
      <c r="F78" s="625"/>
      <c r="G78" s="625"/>
      <c r="H78" s="625"/>
      <c r="I78" s="625"/>
      <c r="J78" s="634"/>
      <c r="K78" s="647"/>
      <c r="L78" s="625"/>
      <c r="M78" s="634"/>
    </row>
    <row r="79" spans="1:13" ht="19.5" customHeight="1" x14ac:dyDescent="0.3">
      <c r="A79" s="624"/>
      <c r="B79" s="625"/>
      <c r="C79" s="625"/>
      <c r="D79" s="625"/>
      <c r="E79" s="625"/>
      <c r="F79" s="625"/>
      <c r="G79" s="625"/>
      <c r="H79" s="625"/>
      <c r="I79" s="625"/>
      <c r="J79" s="634"/>
      <c r="K79" s="647"/>
      <c r="L79" s="625"/>
      <c r="M79" s="634"/>
    </row>
    <row r="80" spans="1:13" ht="19.5" customHeight="1" x14ac:dyDescent="0.3">
      <c r="A80" s="624"/>
      <c r="B80" s="625"/>
      <c r="C80" s="625"/>
      <c r="D80" s="625"/>
      <c r="E80" s="625"/>
      <c r="F80" s="625"/>
      <c r="G80" s="625"/>
      <c r="H80" s="625"/>
      <c r="I80" s="625"/>
      <c r="J80" s="634"/>
      <c r="K80" s="647"/>
      <c r="L80" s="625"/>
      <c r="M80" s="634"/>
    </row>
    <row r="81" spans="1:13" ht="19.5" customHeight="1" x14ac:dyDescent="0.3">
      <c r="A81" s="624"/>
      <c r="B81" s="625"/>
      <c r="C81" s="625"/>
      <c r="D81" s="625"/>
      <c r="E81" s="625"/>
      <c r="F81" s="625"/>
      <c r="G81" s="625"/>
      <c r="H81" s="625"/>
      <c r="I81" s="625"/>
      <c r="J81" s="634"/>
      <c r="K81" s="647"/>
      <c r="L81" s="625"/>
      <c r="M81" s="634"/>
    </row>
    <row r="82" spans="1:13" ht="19.5" customHeight="1" x14ac:dyDescent="0.3">
      <c r="A82" s="624"/>
      <c r="B82" s="625"/>
      <c r="C82" s="625"/>
      <c r="D82" s="625"/>
      <c r="E82" s="625"/>
      <c r="F82" s="625"/>
      <c r="G82" s="625"/>
      <c r="H82" s="625"/>
      <c r="I82" s="625"/>
      <c r="J82" s="634"/>
      <c r="K82" s="647"/>
      <c r="L82" s="625"/>
      <c r="M82" s="634"/>
    </row>
    <row r="83" spans="1:13" ht="18" customHeight="1" x14ac:dyDescent="0.3">
      <c r="A83" s="624"/>
      <c r="B83" s="625"/>
      <c r="C83" s="625"/>
      <c r="D83" s="625"/>
      <c r="E83" s="625"/>
      <c r="F83" s="625"/>
      <c r="G83" s="625"/>
      <c r="H83" s="625"/>
      <c r="I83" s="625"/>
      <c r="J83" s="634"/>
      <c r="K83" s="647"/>
      <c r="L83" s="625"/>
      <c r="M83" s="634"/>
    </row>
    <row r="84" spans="1:13" ht="18" customHeight="1" x14ac:dyDescent="0.3">
      <c r="A84" s="624"/>
      <c r="B84" s="625"/>
      <c r="C84" s="625"/>
      <c r="D84" s="625"/>
      <c r="E84" s="625"/>
      <c r="F84" s="625"/>
      <c r="G84" s="625"/>
      <c r="H84" s="625"/>
      <c r="I84" s="625"/>
      <c r="J84" s="634"/>
      <c r="K84" s="647"/>
      <c r="L84" s="625"/>
      <c r="M84" s="634"/>
    </row>
    <row r="85" spans="1:13" ht="18" customHeight="1" x14ac:dyDescent="0.3">
      <c r="A85" s="624"/>
      <c r="B85" s="625"/>
      <c r="C85" s="625"/>
      <c r="D85" s="625"/>
      <c r="E85" s="625"/>
      <c r="F85" s="625"/>
      <c r="G85" s="625"/>
      <c r="H85" s="625"/>
      <c r="I85" s="625"/>
      <c r="J85" s="634"/>
      <c r="K85" s="647"/>
      <c r="L85" s="625"/>
      <c r="M85" s="634"/>
    </row>
    <row r="86" spans="1:13" ht="18" customHeight="1" x14ac:dyDescent="0.3">
      <c r="A86" s="624"/>
      <c r="B86" s="625"/>
      <c r="C86" s="625"/>
      <c r="D86" s="625"/>
      <c r="E86" s="625"/>
      <c r="F86" s="625"/>
      <c r="G86" s="625"/>
      <c r="H86" s="625"/>
      <c r="I86" s="625"/>
      <c r="J86" s="634"/>
      <c r="K86" s="647"/>
      <c r="L86" s="625"/>
      <c r="M86" s="634"/>
    </row>
    <row r="87" spans="1:13" ht="18" customHeight="1" x14ac:dyDescent="0.3">
      <c r="A87" s="624"/>
      <c r="B87" s="625"/>
      <c r="C87" s="625"/>
      <c r="D87" s="625"/>
      <c r="E87" s="625"/>
      <c r="F87" s="625"/>
      <c r="G87" s="625"/>
      <c r="H87" s="625"/>
      <c r="I87" s="625"/>
      <c r="J87" s="634"/>
      <c r="K87" s="647"/>
      <c r="L87" s="625"/>
      <c r="M87" s="634"/>
    </row>
    <row r="88" spans="1:13" ht="18" customHeight="1" x14ac:dyDescent="0.3">
      <c r="A88" s="624"/>
      <c r="B88" s="625"/>
      <c r="C88" s="625"/>
      <c r="D88" s="625"/>
      <c r="E88" s="625"/>
      <c r="F88" s="625"/>
      <c r="G88" s="625"/>
      <c r="H88" s="625"/>
      <c r="I88" s="625"/>
      <c r="J88" s="634"/>
      <c r="K88" s="647"/>
      <c r="L88" s="625"/>
      <c r="M88" s="634"/>
    </row>
    <row r="89" spans="1:13" ht="18" customHeight="1" x14ac:dyDescent="0.3">
      <c r="A89" s="624"/>
      <c r="B89" s="625"/>
      <c r="C89" s="625"/>
      <c r="D89" s="625"/>
      <c r="E89" s="625"/>
      <c r="F89" s="625"/>
      <c r="G89" s="625"/>
      <c r="H89" s="625"/>
      <c r="I89" s="625"/>
      <c r="J89" s="634"/>
      <c r="K89" s="647"/>
      <c r="L89" s="625"/>
      <c r="M89" s="634"/>
    </row>
    <row r="90" spans="1:13" ht="18" customHeight="1" x14ac:dyDescent="0.3">
      <c r="A90" s="624"/>
      <c r="B90" s="625"/>
      <c r="C90" s="625"/>
      <c r="D90" s="625"/>
      <c r="E90" s="625"/>
      <c r="F90" s="625"/>
      <c r="G90" s="625"/>
      <c r="H90" s="625"/>
      <c r="I90" s="625"/>
      <c r="J90" s="634"/>
      <c r="K90" s="647"/>
      <c r="L90" s="625"/>
      <c r="M90" s="634"/>
    </row>
    <row r="91" spans="1:13" ht="18" customHeight="1" x14ac:dyDescent="0.3">
      <c r="A91" s="624"/>
      <c r="B91" s="625"/>
      <c r="C91" s="625"/>
      <c r="D91" s="625"/>
      <c r="E91" s="625"/>
      <c r="F91" s="625"/>
      <c r="G91" s="625"/>
      <c r="H91" s="625"/>
      <c r="I91" s="625"/>
      <c r="J91" s="634"/>
      <c r="K91" s="647"/>
      <c r="L91" s="625"/>
      <c r="M91" s="634"/>
    </row>
    <row r="92" spans="1:13" ht="18" customHeight="1" x14ac:dyDescent="0.3">
      <c r="A92" s="624"/>
      <c r="B92" s="625"/>
      <c r="C92" s="625"/>
      <c r="D92" s="625"/>
      <c r="E92" s="625"/>
      <c r="F92" s="625"/>
      <c r="G92" s="625"/>
      <c r="H92" s="625"/>
      <c r="I92" s="625"/>
      <c r="J92" s="634"/>
      <c r="K92" s="647"/>
      <c r="L92" s="625"/>
      <c r="M92" s="634"/>
    </row>
    <row r="93" spans="1:13" ht="18" customHeight="1" x14ac:dyDescent="0.3">
      <c r="A93" s="635"/>
      <c r="B93" s="629"/>
      <c r="C93" s="629"/>
      <c r="D93" s="629"/>
      <c r="E93" s="629"/>
      <c r="F93" s="629"/>
      <c r="G93" s="629"/>
      <c r="H93" s="629"/>
      <c r="I93" s="629"/>
      <c r="J93" s="630"/>
      <c r="K93" s="648"/>
      <c r="L93" s="629"/>
      <c r="M93" s="630"/>
    </row>
    <row r="94" spans="1:13" ht="19.5" customHeight="1" x14ac:dyDescent="0.3">
      <c r="A94" s="663" t="s">
        <v>492</v>
      </c>
      <c r="B94" s="625"/>
      <c r="C94" s="625"/>
      <c r="D94" s="625"/>
      <c r="E94" s="625"/>
      <c r="F94" s="625"/>
      <c r="G94" s="625"/>
      <c r="H94" s="625"/>
      <c r="I94" s="625"/>
      <c r="J94" s="625"/>
      <c r="K94" s="625"/>
      <c r="L94" s="625"/>
      <c r="M94" s="438"/>
    </row>
    <row r="95" spans="1:13" ht="18" customHeight="1" x14ac:dyDescent="0.3">
      <c r="A95" s="642" t="s">
        <v>493</v>
      </c>
      <c r="B95" s="643"/>
      <c r="C95" s="643"/>
      <c r="D95" s="644"/>
      <c r="E95" s="674" t="s">
        <v>494</v>
      </c>
      <c r="F95" s="643"/>
      <c r="G95" s="643"/>
      <c r="H95" s="643"/>
      <c r="I95" s="675" t="s">
        <v>495</v>
      </c>
      <c r="J95" s="676"/>
      <c r="K95" s="676"/>
      <c r="L95" s="676"/>
      <c r="M95" s="677"/>
    </row>
    <row r="96" spans="1:13" ht="18" customHeight="1" x14ac:dyDescent="0.3">
      <c r="A96" s="89"/>
      <c r="B96" s="626"/>
      <c r="C96" s="627"/>
      <c r="D96" s="628"/>
      <c r="E96" s="665"/>
      <c r="F96" s="627"/>
      <c r="G96" s="627"/>
      <c r="H96" s="666"/>
      <c r="I96" s="650"/>
      <c r="J96" s="651"/>
      <c r="K96" s="651"/>
      <c r="L96" s="651"/>
      <c r="M96" s="652"/>
    </row>
    <row r="97" spans="1:13" ht="18" customHeight="1" x14ac:dyDescent="0.3">
      <c r="A97" s="89"/>
      <c r="B97" s="629"/>
      <c r="C97" s="629"/>
      <c r="D97" s="630"/>
      <c r="E97" s="648"/>
      <c r="F97" s="629"/>
      <c r="G97" s="629"/>
      <c r="H97" s="667"/>
      <c r="I97" s="653"/>
      <c r="J97" s="654"/>
      <c r="K97" s="654"/>
      <c r="L97" s="654"/>
      <c r="M97" s="655"/>
    </row>
    <row r="98" spans="1:13" ht="18" customHeight="1" x14ac:dyDescent="0.3">
      <c r="A98" s="681" t="s">
        <v>496</v>
      </c>
      <c r="B98" s="627"/>
      <c r="C98" s="627"/>
      <c r="D98" s="628"/>
      <c r="E98" s="649" t="s">
        <v>496</v>
      </c>
      <c r="F98" s="627"/>
      <c r="G98" s="627"/>
      <c r="H98" s="627"/>
      <c r="I98" s="660" t="s">
        <v>496</v>
      </c>
      <c r="J98" s="651"/>
      <c r="K98" s="651"/>
      <c r="L98" s="651"/>
      <c r="M98" s="652"/>
    </row>
    <row r="99" spans="1:13" ht="18" customHeight="1" x14ac:dyDescent="0.3">
      <c r="A99" s="635"/>
      <c r="B99" s="629"/>
      <c r="C99" s="629"/>
      <c r="D99" s="630"/>
      <c r="E99" s="648"/>
      <c r="F99" s="629"/>
      <c r="G99" s="629"/>
      <c r="H99" s="629"/>
      <c r="I99" s="653"/>
      <c r="J99" s="654"/>
      <c r="K99" s="654"/>
      <c r="L99" s="654"/>
      <c r="M99" s="655"/>
    </row>
    <row r="100" spans="1:13" x14ac:dyDescent="0.3">
      <c r="A100" s="280" t="s">
        <v>43</v>
      </c>
      <c r="M100" s="281" t="str">
        <f>L5</f>
        <v>RYR-MC-001</v>
      </c>
    </row>
  </sheetData>
  <mergeCells count="83">
    <mergeCell ref="H10:I10"/>
    <mergeCell ref="A36:D37"/>
    <mergeCell ref="J18:M18"/>
    <mergeCell ref="J17:M17"/>
    <mergeCell ref="A57:G57"/>
    <mergeCell ref="A33:C33"/>
    <mergeCell ref="H57:M57"/>
    <mergeCell ref="L5:M5"/>
    <mergeCell ref="J19:M19"/>
    <mergeCell ref="D31:G31"/>
    <mergeCell ref="A1:C8"/>
    <mergeCell ref="D5:J6"/>
    <mergeCell ref="A26:G26"/>
    <mergeCell ref="L6:M6"/>
    <mergeCell ref="A10:B10"/>
    <mergeCell ref="K10:L10"/>
    <mergeCell ref="J20:M20"/>
    <mergeCell ref="K11:L11"/>
    <mergeCell ref="C10:G10"/>
    <mergeCell ref="A9:M9"/>
    <mergeCell ref="L8:M8"/>
    <mergeCell ref="C11:G11"/>
    <mergeCell ref="D7:J7"/>
    <mergeCell ref="A98:D99"/>
    <mergeCell ref="H41:M56"/>
    <mergeCell ref="L7:M7"/>
    <mergeCell ref="A11:B11"/>
    <mergeCell ref="A35:M35"/>
    <mergeCell ref="D33:G33"/>
    <mergeCell ref="A28:M28"/>
    <mergeCell ref="J23:M23"/>
    <mergeCell ref="A32:C32"/>
    <mergeCell ref="E36:I37"/>
    <mergeCell ref="A29:C29"/>
    <mergeCell ref="H11:I11"/>
    <mergeCell ref="A31:C31"/>
    <mergeCell ref="A75:G75"/>
    <mergeCell ref="J27:M27"/>
    <mergeCell ref="H12:I12"/>
    <mergeCell ref="A12:B12"/>
    <mergeCell ref="C12:D12"/>
    <mergeCell ref="J16:M16"/>
    <mergeCell ref="E95:H95"/>
    <mergeCell ref="J25:M25"/>
    <mergeCell ref="H30:I30"/>
    <mergeCell ref="A14:M14"/>
    <mergeCell ref="H29:I29"/>
    <mergeCell ref="I95:M95"/>
    <mergeCell ref="D30:G30"/>
    <mergeCell ref="F12:G12"/>
    <mergeCell ref="H59:M74"/>
    <mergeCell ref="E98:H99"/>
    <mergeCell ref="I96:M97"/>
    <mergeCell ref="J21:M21"/>
    <mergeCell ref="H31:I31"/>
    <mergeCell ref="D29:G29"/>
    <mergeCell ref="A58:G58"/>
    <mergeCell ref="A40:G40"/>
    <mergeCell ref="I98:M99"/>
    <mergeCell ref="H75:M75"/>
    <mergeCell ref="A39:M39"/>
    <mergeCell ref="A94:M94"/>
    <mergeCell ref="A30:C30"/>
    <mergeCell ref="J24:M24"/>
    <mergeCell ref="J26:M26"/>
    <mergeCell ref="H40:M40"/>
    <mergeCell ref="A41:G56"/>
    <mergeCell ref="D1:M3"/>
    <mergeCell ref="B96:D97"/>
    <mergeCell ref="J36:M37"/>
    <mergeCell ref="A59:G74"/>
    <mergeCell ref="H32:I32"/>
    <mergeCell ref="J15:M15"/>
    <mergeCell ref="D32:G32"/>
    <mergeCell ref="H33:I33"/>
    <mergeCell ref="A95:D95"/>
    <mergeCell ref="H58:M58"/>
    <mergeCell ref="K77:M93"/>
    <mergeCell ref="E96:H97"/>
    <mergeCell ref="A76:M76"/>
    <mergeCell ref="J22:M22"/>
    <mergeCell ref="A77:J93"/>
    <mergeCell ref="J12:M12"/>
  </mergeCells>
  <pageMargins left="0.2" right="0.2" top="0.2" bottom="0.2" header="0.511811023622047" footer="0.1"/>
  <pageSetup orientation="landscape" horizontalDpi="300" verticalDpi="300"/>
  <headerFooter>
    <oddFooter>&amp;C&amp;8 REFORMAS Y REMODELACIONES  |  Memoria de Cálculo  |  Página &amp;P de &amp;N</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pageSetUpPr autoPageBreaks="0" fitToPage="1"/>
  </sheetPr>
  <dimension ref="A1:N89"/>
  <sheetViews>
    <sheetView showGridLines="0" zoomScale="53" zoomScaleNormal="53" workbookViewId="0">
      <pane ySplit="9" topLeftCell="A10" activePane="bottomLeft" state="frozen"/>
      <selection pane="bottomLeft" activeCell="N86" sqref="N86"/>
    </sheetView>
  </sheetViews>
  <sheetFormatPr baseColWidth="10" defaultColWidth="8.88671875" defaultRowHeight="14.4" x14ac:dyDescent="0.3"/>
  <cols>
    <col min="1" max="1" width="10.77734375" style="250" customWidth="1"/>
    <col min="2" max="2" width="8.77734375" style="250" customWidth="1"/>
    <col min="3" max="4" width="12" style="250" customWidth="1"/>
    <col min="5" max="6" width="20.77734375" style="250" customWidth="1"/>
    <col min="7" max="7" width="18.77734375" style="250" customWidth="1"/>
    <col min="8" max="9" width="20.77734375" style="250" customWidth="1"/>
    <col min="10" max="11" width="18.77734375" style="250" customWidth="1"/>
    <col min="12" max="12" width="22.77734375" style="250" customWidth="1"/>
    <col min="13" max="14" width="20.77734375" style="250" customWidth="1"/>
    <col min="15" max="15" width="8.88671875" style="250" customWidth="1"/>
    <col min="16" max="16384" width="8.88671875" style="250"/>
  </cols>
  <sheetData>
    <row r="1" spans="1:14" x14ac:dyDescent="0.3">
      <c r="F1" s="750" t="s">
        <v>497</v>
      </c>
      <c r="G1" s="708"/>
      <c r="H1" s="708"/>
      <c r="I1" s="708"/>
      <c r="J1" s="708"/>
      <c r="K1" s="708"/>
      <c r="L1" s="708"/>
      <c r="M1" s="708"/>
      <c r="N1" s="708"/>
    </row>
    <row r="2" spans="1:14" x14ac:dyDescent="0.3">
      <c r="F2" s="708"/>
      <c r="G2" s="708"/>
      <c r="H2" s="708"/>
      <c r="I2" s="708"/>
      <c r="J2" s="708"/>
      <c r="K2" s="708"/>
      <c r="L2" s="708"/>
      <c r="M2" s="708"/>
      <c r="N2" s="708"/>
    </row>
    <row r="3" spans="1:14" ht="18" customHeight="1" x14ac:dyDescent="0.3">
      <c r="A3" s="747" t="s">
        <v>497</v>
      </c>
      <c r="B3" s="708"/>
      <c r="C3" s="708"/>
      <c r="D3" s="708"/>
      <c r="E3" s="708"/>
      <c r="F3" s="708"/>
      <c r="G3" s="708"/>
      <c r="H3" s="708"/>
      <c r="I3" s="708"/>
      <c r="J3" s="708"/>
      <c r="K3" s="708"/>
      <c r="L3" s="708"/>
      <c r="M3" s="708"/>
      <c r="N3" s="708"/>
    </row>
    <row r="4" spans="1:14" ht="18" customHeight="1" x14ac:dyDescent="0.3">
      <c r="A4" s="708"/>
      <c r="B4" s="708"/>
      <c r="C4" s="708"/>
      <c r="D4" s="708"/>
      <c r="E4" s="708"/>
      <c r="F4" s="708"/>
      <c r="G4" s="708"/>
      <c r="H4" s="708"/>
      <c r="I4" s="708"/>
      <c r="J4" s="708"/>
      <c r="K4" s="708"/>
      <c r="L4" s="708"/>
      <c r="M4" s="708"/>
      <c r="N4" s="708"/>
    </row>
    <row r="5" spans="1:14" ht="4.95" customHeight="1" x14ac:dyDescent="0.3">
      <c r="A5" s="708"/>
      <c r="B5" s="708"/>
      <c r="C5" s="708"/>
      <c r="D5" s="708"/>
      <c r="E5" s="708"/>
      <c r="F5" s="227"/>
      <c r="G5" s="227"/>
      <c r="H5" s="227"/>
      <c r="I5" s="228"/>
      <c r="J5" s="227"/>
      <c r="K5" s="227"/>
      <c r="L5" s="227"/>
      <c r="M5" s="227"/>
      <c r="N5" s="227"/>
    </row>
    <row r="6" spans="1:14" ht="18" customHeight="1" thickBot="1" x14ac:dyDescent="0.35">
      <c r="A6" s="708"/>
      <c r="B6" s="708"/>
      <c r="C6" s="708"/>
      <c r="D6" s="708"/>
      <c r="E6" s="708"/>
      <c r="F6" s="229"/>
      <c r="G6" s="229"/>
      <c r="H6" s="230"/>
      <c r="I6" s="229"/>
      <c r="J6" s="229"/>
      <c r="K6" s="229"/>
      <c r="L6" s="751" t="s">
        <v>1</v>
      </c>
      <c r="M6" s="752"/>
      <c r="N6" s="753"/>
    </row>
    <row r="7" spans="1:14" ht="18" customHeight="1" x14ac:dyDescent="0.3">
      <c r="A7" s="708"/>
      <c r="B7" s="708"/>
      <c r="C7" s="708"/>
      <c r="D7" s="708"/>
      <c r="E7" s="708"/>
      <c r="F7" s="229"/>
      <c r="G7" s="229"/>
      <c r="H7" s="230" t="s">
        <v>6</v>
      </c>
      <c r="I7" s="229"/>
      <c r="J7" s="229"/>
      <c r="K7" s="229"/>
      <c r="L7" s="282" t="s">
        <v>2</v>
      </c>
      <c r="M7" s="745" t="s">
        <v>498</v>
      </c>
      <c r="N7" s="746"/>
    </row>
    <row r="8" spans="1:14" ht="18" customHeight="1" x14ac:dyDescent="0.3">
      <c r="A8" s="708"/>
      <c r="B8" s="708"/>
      <c r="C8" s="708"/>
      <c r="D8" s="708"/>
      <c r="E8" s="708"/>
      <c r="F8" s="231"/>
      <c r="G8" s="231"/>
      <c r="H8" s="232" t="s">
        <v>215</v>
      </c>
      <c r="I8" s="231"/>
      <c r="J8" s="231"/>
      <c r="K8" s="231"/>
      <c r="L8" s="282" t="s">
        <v>9</v>
      </c>
      <c r="M8" s="760" t="s">
        <v>499</v>
      </c>
      <c r="N8" s="761"/>
    </row>
    <row r="9" spans="1:14" ht="18" customHeight="1" thickBot="1" x14ac:dyDescent="0.35">
      <c r="A9" s="748"/>
      <c r="B9" s="748"/>
      <c r="C9" s="748"/>
      <c r="D9" s="748"/>
      <c r="E9" s="748"/>
      <c r="L9" s="283" t="s">
        <v>500</v>
      </c>
      <c r="M9" s="737" t="s">
        <v>501</v>
      </c>
      <c r="N9" s="738"/>
    </row>
    <row r="10" spans="1:14" ht="18" customHeight="1" thickBot="1" x14ac:dyDescent="0.35">
      <c r="A10" s="714" t="s">
        <v>502</v>
      </c>
      <c r="B10" s="715"/>
      <c r="C10" s="715"/>
      <c r="D10" s="715"/>
      <c r="E10" s="715"/>
      <c r="F10" s="715"/>
      <c r="G10" s="715"/>
      <c r="H10" s="715"/>
      <c r="I10" s="715"/>
      <c r="J10" s="715"/>
      <c r="K10" s="715"/>
      <c r="L10" s="715"/>
      <c r="M10" s="715"/>
      <c r="N10" s="715"/>
    </row>
    <row r="11" spans="1:14" ht="18" customHeight="1" x14ac:dyDescent="0.3">
      <c r="A11" s="724" t="s">
        <v>503</v>
      </c>
      <c r="B11" s="725"/>
      <c r="C11" s="285"/>
      <c r="D11" s="286"/>
      <c r="E11" s="284" t="s">
        <v>504</v>
      </c>
      <c r="F11" s="711" t="s">
        <v>505</v>
      </c>
      <c r="G11" s="712"/>
      <c r="H11" s="710"/>
      <c r="I11" s="284" t="s">
        <v>477</v>
      </c>
      <c r="J11" s="759" t="s">
        <v>506</v>
      </c>
      <c r="K11" s="725"/>
      <c r="L11" s="725"/>
      <c r="M11" s="725"/>
      <c r="N11" s="717"/>
    </row>
    <row r="12" spans="1:14" ht="18" customHeight="1" x14ac:dyDescent="0.3">
      <c r="A12" s="713" t="s">
        <v>452</v>
      </c>
      <c r="B12" s="712"/>
      <c r="C12" s="287"/>
      <c r="D12" s="287"/>
      <c r="E12" s="287"/>
      <c r="F12" s="287"/>
      <c r="G12" s="287"/>
      <c r="H12" s="288"/>
      <c r="I12" s="284" t="s">
        <v>507</v>
      </c>
      <c r="J12" s="711"/>
      <c r="K12" s="712"/>
      <c r="L12" s="712"/>
      <c r="M12" s="712"/>
      <c r="N12" s="710"/>
    </row>
    <row r="13" spans="1:14" ht="18" customHeight="1" x14ac:dyDescent="0.3">
      <c r="A13" s="713" t="s">
        <v>454</v>
      </c>
      <c r="B13" s="712"/>
      <c r="C13" s="287"/>
      <c r="D13" s="287"/>
      <c r="E13" s="287"/>
      <c r="F13" s="287"/>
      <c r="G13" s="287"/>
      <c r="H13" s="288"/>
      <c r="I13" s="284" t="s">
        <v>18</v>
      </c>
      <c r="J13" s="711"/>
      <c r="K13" s="712"/>
      <c r="L13" s="712"/>
      <c r="M13" s="712"/>
      <c r="N13" s="710"/>
    </row>
    <row r="14" spans="1:14" ht="18" customHeight="1" x14ac:dyDescent="0.3">
      <c r="A14" s="713" t="s">
        <v>508</v>
      </c>
      <c r="B14" s="712"/>
      <c r="C14" s="287"/>
      <c r="D14" s="287"/>
      <c r="E14" s="287"/>
      <c r="F14" s="287"/>
      <c r="G14" s="287"/>
      <c r="H14" s="288"/>
      <c r="I14" s="284" t="s">
        <v>19</v>
      </c>
      <c r="J14" s="711"/>
      <c r="K14" s="712"/>
      <c r="L14" s="712"/>
      <c r="M14" s="712"/>
      <c r="N14" s="710"/>
    </row>
    <row r="15" spans="1:14" ht="18" customHeight="1" x14ac:dyDescent="0.3">
      <c r="A15" s="713" t="s">
        <v>509</v>
      </c>
      <c r="B15" s="712"/>
      <c r="C15" s="345"/>
      <c r="D15" s="346"/>
      <c r="E15" s="284" t="s">
        <v>510</v>
      </c>
      <c r="F15" s="347"/>
      <c r="G15" s="289" t="s">
        <v>511</v>
      </c>
      <c r="H15" s="347"/>
      <c r="I15" s="284" t="inlineStr">
        <is>
          <t>Período hasta</t>
        </is>
      </c>
      <c r="J15" s="762"/>
      <c r="K15" s="712"/>
      <c r="L15" s="712"/>
      <c r="M15" s="712"/>
      <c r="N15" s="710"/>
    </row>
    <row r="16" spans="1:14" ht="18" customHeight="1" x14ac:dyDescent="0.3">
      <c r="A16" s="742" t="s">
        <v>513</v>
      </c>
      <c r="B16" s="719"/>
      <c r="C16" s="720"/>
      <c r="D16" s="749"/>
      <c r="E16" s="719"/>
      <c r="F16" s="719"/>
      <c r="G16" s="719"/>
      <c r="H16" s="719"/>
      <c r="I16" s="719"/>
      <c r="J16" s="719"/>
      <c r="K16" s="719"/>
      <c r="L16" s="719"/>
      <c r="M16" s="719"/>
      <c r="N16" s="720"/>
    </row>
    <row r="17" spans="1:14" ht="18" customHeight="1" x14ac:dyDescent="0.3">
      <c r="A17" s="721"/>
      <c r="B17" s="722"/>
      <c r="C17" s="723"/>
      <c r="D17" s="721"/>
      <c r="E17" s="722"/>
      <c r="F17" s="722"/>
      <c r="G17" s="722"/>
      <c r="H17" s="722"/>
      <c r="I17" s="722"/>
      <c r="J17" s="722"/>
      <c r="K17" s="722"/>
      <c r="L17" s="722"/>
      <c r="M17" s="722"/>
      <c r="N17" s="723"/>
    </row>
    <row r="18" spans="1:14" ht="18" customHeight="1" thickBot="1" x14ac:dyDescent="0.35">
      <c r="A18" s="294"/>
      <c r="B18" s="294"/>
      <c r="C18" s="294"/>
      <c r="D18" s="294"/>
      <c r="E18" s="294"/>
      <c r="F18" s="294"/>
      <c r="G18" s="294"/>
      <c r="H18" s="294"/>
      <c r="I18" s="294"/>
      <c r="J18" s="294"/>
      <c r="K18" s="294"/>
      <c r="L18" s="294"/>
      <c r="M18" s="294"/>
      <c r="N18" s="294"/>
    </row>
    <row r="19" spans="1:14" ht="18" customHeight="1" thickBot="1" x14ac:dyDescent="0.35">
      <c r="A19" s="714" t="inlineStr">
        <is>
          <t>2. PARTICIPANTES Y CONTROL DEL PERÍODO</t>
        </is>
      </c>
      <c r="B19" s="715"/>
      <c r="C19" s="715"/>
      <c r="D19" s="715"/>
      <c r="E19" s="715"/>
      <c r="F19" s="715"/>
      <c r="G19" s="715"/>
      <c r="H19" s="715"/>
      <c r="I19" s="715"/>
      <c r="J19" s="715"/>
      <c r="K19" s="715"/>
      <c r="L19" s="715"/>
      <c r="M19" s="715"/>
      <c r="N19" s="715"/>
    </row>
    <row r="20" spans="1:14" ht="18" customHeight="1" x14ac:dyDescent="0.3">
      <c r="A20" s="724" t="s">
        <v>515</v>
      </c>
      <c r="B20" s="725"/>
      <c r="C20" s="725"/>
      <c r="D20" s="725"/>
      <c r="E20" s="725"/>
      <c r="F20" s="286"/>
      <c r="G20" s="724" t="s">
        <v>516</v>
      </c>
      <c r="H20" s="725"/>
      <c r="I20" s="725"/>
      <c r="J20" s="286"/>
      <c r="K20" s="724" t="s">
        <v>517</v>
      </c>
      <c r="L20" s="725"/>
      <c r="M20" s="725"/>
      <c r="N20" s="286"/>
    </row>
    <row r="21" spans="1:14" ht="18" customHeight="1" x14ac:dyDescent="0.3">
      <c r="A21" s="742" t="s">
        <v>454</v>
      </c>
      <c r="B21" s="710"/>
      <c r="C21" s="726"/>
      <c r="D21" s="712"/>
      <c r="E21" s="712"/>
      <c r="F21" s="710"/>
      <c r="G21" s="284" t="s">
        <v>18</v>
      </c>
      <c r="H21" s="711"/>
      <c r="I21" s="712"/>
      <c r="J21" s="710"/>
      <c r="K21" s="284" t="s">
        <v>518</v>
      </c>
      <c r="L21" s="711"/>
      <c r="M21" s="712"/>
      <c r="N21" s="710"/>
    </row>
    <row r="22" spans="1:14" ht="18" customHeight="1" x14ac:dyDescent="0.3">
      <c r="A22" s="742" t="s">
        <v>519</v>
      </c>
      <c r="B22" s="710"/>
      <c r="C22" s="726"/>
      <c r="D22" s="712"/>
      <c r="E22" s="712"/>
      <c r="F22" s="710"/>
      <c r="G22" s="284" t="s">
        <v>519</v>
      </c>
      <c r="H22" s="711"/>
      <c r="I22" s="712"/>
      <c r="J22" s="710"/>
      <c r="K22" s="284" t="s">
        <v>519</v>
      </c>
      <c r="L22" s="711"/>
      <c r="M22" s="712"/>
      <c r="N22" s="710"/>
    </row>
    <row r="23" spans="1:14" ht="18" customHeight="1" thickBot="1" x14ac:dyDescent="0.35">
      <c r="A23" s="294"/>
      <c r="B23" s="294"/>
      <c r="C23" s="294"/>
      <c r="D23" s="294"/>
      <c r="E23" s="294"/>
      <c r="F23" s="294"/>
      <c r="G23" s="294"/>
      <c r="H23" s="294"/>
      <c r="I23" s="294"/>
      <c r="J23" s="294"/>
      <c r="K23" s="294"/>
      <c r="L23" s="294"/>
      <c r="M23" s="294"/>
      <c r="N23" s="294"/>
    </row>
    <row r="24" spans="1:14" ht="18" customHeight="1" thickBot="1" x14ac:dyDescent="0.35">
      <c r="A24" s="714" t="s">
        <v>520</v>
      </c>
      <c r="B24" s="715"/>
      <c r="C24" s="715"/>
      <c r="D24" s="715"/>
      <c r="E24" s="715"/>
      <c r="F24" s="715"/>
      <c r="G24" s="715"/>
      <c r="H24" s="715"/>
      <c r="I24" s="715"/>
      <c r="J24" s="715"/>
      <c r="K24" s="715"/>
      <c r="L24" s="715"/>
      <c r="M24" s="715"/>
      <c r="N24" s="715"/>
    </row>
    <row r="25" spans="1:14" ht="22.95" customHeight="1" thickBot="1" x14ac:dyDescent="0.35">
      <c r="A25" s="295" t="s">
        <v>89</v>
      </c>
      <c r="B25" s="743" t="s">
        <v>521</v>
      </c>
      <c r="C25" s="744"/>
      <c r="D25" s="744"/>
      <c r="E25" s="295" t="s">
        <v>90</v>
      </c>
      <c r="F25" s="295" t="s">
        <v>522</v>
      </c>
      <c r="G25" s="295" t="s">
        <v>523</v>
      </c>
      <c r="H25" s="295" t="s">
        <v>524</v>
      </c>
      <c r="I25" s="295" t="s">
        <v>525</v>
      </c>
      <c r="J25" s="295" t="s">
        <v>526</v>
      </c>
      <c r="K25" s="295" t="s">
        <v>527</v>
      </c>
      <c r="L25" s="743" t="s">
        <v>528</v>
      </c>
      <c r="M25" s="744"/>
      <c r="N25" s="744"/>
    </row>
    <row r="26" spans="1:14" ht="18" customHeight="1" x14ac:dyDescent="0.3">
      <c r="A26" s="296"/>
      <c r="B26" s="754"/>
      <c r="C26" s="755"/>
      <c r="D26" s="756"/>
      <c r="E26" s="296"/>
      <c r="F26" s="297"/>
      <c r="G26" s="297"/>
      <c r="H26" s="297"/>
      <c r="I26" s="298" t="str">
        <f t="shared" ref="I26:I33" si="0">IF(A26="","",G26+H26)</f>
        <v/>
      </c>
      <c r="J26" s="298" t="str">
        <f t="shared" ref="J26:J33" si="1">IF(F26="","",MAX(0,F26-I26))</f>
        <v/>
      </c>
      <c r="K26" s="348" t="str">
        <f t="shared" ref="K26:K33" si="2">IF(OR(F26="",F26=0),"",I26/F26)</f>
        <v/>
      </c>
      <c r="L26" s="754"/>
      <c r="M26" s="755"/>
      <c r="N26" s="756"/>
    </row>
    <row r="27" spans="1:14" ht="18" customHeight="1" x14ac:dyDescent="0.3">
      <c r="A27" s="293"/>
      <c r="B27" s="711"/>
      <c r="C27" s="712"/>
      <c r="D27" s="710"/>
      <c r="E27" s="293"/>
      <c r="F27" s="299"/>
      <c r="G27" s="299"/>
      <c r="H27" s="299"/>
      <c r="I27" s="300" t="str">
        <f t="shared" si="0"/>
        <v/>
      </c>
      <c r="J27" s="300" t="str">
        <f t="shared" si="1"/>
        <v/>
      </c>
      <c r="K27" s="349" t="str">
        <f t="shared" si="2"/>
        <v/>
      </c>
      <c r="L27" s="711"/>
      <c r="M27" s="712"/>
      <c r="N27" s="710"/>
    </row>
    <row r="28" spans="1:14" ht="18" customHeight="1" x14ac:dyDescent="0.3">
      <c r="A28" s="293"/>
      <c r="B28" s="711"/>
      <c r="C28" s="712"/>
      <c r="D28" s="710"/>
      <c r="E28" s="293"/>
      <c r="F28" s="299"/>
      <c r="G28" s="299"/>
      <c r="H28" s="299"/>
      <c r="I28" s="300" t="str">
        <f t="shared" si="0"/>
        <v/>
      </c>
      <c r="J28" s="300" t="str">
        <f t="shared" si="1"/>
        <v/>
      </c>
      <c r="K28" s="349" t="str">
        <f t="shared" si="2"/>
        <v/>
      </c>
      <c r="L28" s="711"/>
      <c r="M28" s="712"/>
      <c r="N28" s="710"/>
    </row>
    <row r="29" spans="1:14" ht="18" customHeight="1" x14ac:dyDescent="0.3">
      <c r="A29" s="293"/>
      <c r="B29" s="711"/>
      <c r="C29" s="712"/>
      <c r="D29" s="710"/>
      <c r="E29" s="293"/>
      <c r="F29" s="299"/>
      <c r="G29" s="299"/>
      <c r="H29" s="299"/>
      <c r="I29" s="300" t="str">
        <f t="shared" si="0"/>
        <v/>
      </c>
      <c r="J29" s="300" t="str">
        <f t="shared" si="1"/>
        <v/>
      </c>
      <c r="K29" s="349" t="str">
        <f t="shared" si="2"/>
        <v/>
      </c>
      <c r="L29" s="711"/>
      <c r="M29" s="712"/>
      <c r="N29" s="710"/>
    </row>
    <row r="30" spans="1:14" ht="18" customHeight="1" x14ac:dyDescent="0.3">
      <c r="A30" s="293"/>
      <c r="B30" s="711"/>
      <c r="C30" s="712"/>
      <c r="D30" s="710"/>
      <c r="E30" s="293"/>
      <c r="F30" s="299"/>
      <c r="G30" s="299"/>
      <c r="H30" s="299"/>
      <c r="I30" s="300" t="str">
        <f t="shared" si="0"/>
        <v/>
      </c>
      <c r="J30" s="300" t="str">
        <f t="shared" si="1"/>
        <v/>
      </c>
      <c r="K30" s="349" t="str">
        <f t="shared" si="2"/>
        <v/>
      </c>
      <c r="L30" s="711"/>
      <c r="M30" s="712"/>
      <c r="N30" s="710"/>
    </row>
    <row r="31" spans="1:14" ht="18" customHeight="1" x14ac:dyDescent="0.3">
      <c r="A31" s="293"/>
      <c r="B31" s="711"/>
      <c r="C31" s="712"/>
      <c r="D31" s="710"/>
      <c r="E31" s="293"/>
      <c r="F31" s="299"/>
      <c r="G31" s="299"/>
      <c r="H31" s="299"/>
      <c r="I31" s="300" t="str">
        <f t="shared" si="0"/>
        <v/>
      </c>
      <c r="J31" s="300" t="str">
        <f t="shared" si="1"/>
        <v/>
      </c>
      <c r="K31" s="349" t="str">
        <f t="shared" si="2"/>
        <v/>
      </c>
      <c r="L31" s="711"/>
      <c r="M31" s="712"/>
      <c r="N31" s="710"/>
    </row>
    <row r="32" spans="1:14" ht="18" customHeight="1" x14ac:dyDescent="0.3">
      <c r="A32" s="293"/>
      <c r="B32" s="711"/>
      <c r="C32" s="712"/>
      <c r="D32" s="710"/>
      <c r="E32" s="293"/>
      <c r="F32" s="299"/>
      <c r="G32" s="299"/>
      <c r="H32" s="299"/>
      <c r="I32" s="300" t="str">
        <f t="shared" si="0"/>
        <v/>
      </c>
      <c r="J32" s="300" t="str">
        <f t="shared" si="1"/>
        <v/>
      </c>
      <c r="K32" s="349" t="str">
        <f t="shared" si="2"/>
        <v/>
      </c>
      <c r="L32" s="711"/>
      <c r="M32" s="712"/>
      <c r="N32" s="710"/>
    </row>
    <row r="33" spans="1:14" ht="18" customHeight="1" x14ac:dyDescent="0.3">
      <c r="A33" s="293"/>
      <c r="B33" s="711"/>
      <c r="C33" s="712"/>
      <c r="D33" s="710"/>
      <c r="E33" s="293"/>
      <c r="F33" s="299"/>
      <c r="G33" s="299"/>
      <c r="H33" s="299"/>
      <c r="I33" s="300" t="str">
        <f t="shared" si="0"/>
        <v/>
      </c>
      <c r="J33" s="300" t="str">
        <f t="shared" si="1"/>
        <v/>
      </c>
      <c r="K33" s="349" t="str">
        <f t="shared" si="2"/>
        <v/>
      </c>
      <c r="L33" s="711"/>
      <c r="M33" s="712"/>
      <c r="N33" s="710"/>
    </row>
    <row r="34" spans="1:14" ht="18" customHeight="1" thickBot="1" x14ac:dyDescent="0.35">
      <c r="A34" s="294"/>
      <c r="B34" s="294"/>
      <c r="C34" s="294"/>
      <c r="D34" s="294"/>
      <c r="E34" s="294"/>
      <c r="F34" s="294"/>
      <c r="G34" s="294"/>
      <c r="H34" s="294"/>
      <c r="I34" s="294"/>
      <c r="J34" s="294"/>
      <c r="K34" s="294"/>
      <c r="L34" s="294"/>
      <c r="M34" s="294"/>
      <c r="N34" s="294"/>
    </row>
    <row r="35" spans="1:14" ht="18" customHeight="1" thickBot="1" x14ac:dyDescent="0.35">
      <c r="A35" s="714" t="s">
        <v>529</v>
      </c>
      <c r="B35" s="715"/>
      <c r="C35" s="715"/>
      <c r="D35" s="715"/>
      <c r="E35" s="715"/>
      <c r="F35" s="715"/>
      <c r="G35" s="715"/>
      <c r="H35" s="715"/>
      <c r="I35" s="715"/>
      <c r="J35" s="715"/>
      <c r="K35" s="715"/>
      <c r="L35" s="715"/>
      <c r="M35" s="715"/>
      <c r="N35" s="715"/>
    </row>
    <row r="36" spans="1:14" ht="18" customHeight="1" x14ac:dyDescent="0.3">
      <c r="A36" s="724" t="s">
        <v>530</v>
      </c>
      <c r="B36" s="725"/>
      <c r="C36" s="725"/>
      <c r="D36" s="725"/>
      <c r="E36" s="350"/>
      <c r="F36" s="734" t="s">
        <v>531</v>
      </c>
      <c r="G36" s="712"/>
      <c r="H36" s="290"/>
      <c r="I36" s="734" t="s">
        <v>532</v>
      </c>
      <c r="J36" s="712"/>
      <c r="K36" s="290"/>
      <c r="L36" s="716" t="s">
        <v>475</v>
      </c>
      <c r="M36" s="717"/>
      <c r="N36" s="291" t="str">
        <f>IF(E36="","",E36-H36-K36)</f>
        <v/>
      </c>
    </row>
    <row r="37" spans="1:14" ht="18" customHeight="1" x14ac:dyDescent="0.3">
      <c r="A37" s="713" t="s">
        <v>533</v>
      </c>
      <c r="B37" s="712"/>
      <c r="C37" s="712"/>
      <c r="D37" s="712"/>
      <c r="E37" s="346">
        <f>IFERROR((H36+K36)/E36,0)</f>
        <v>0</v>
      </c>
      <c r="F37" s="734" t="s">
        <v>534</v>
      </c>
      <c r="G37" s="712"/>
      <c r="H37" s="290"/>
      <c r="I37" s="734" t="s">
        <v>535</v>
      </c>
      <c r="J37" s="712"/>
      <c r="K37" s="290"/>
      <c r="L37" s="735" t="s">
        <v>536</v>
      </c>
      <c r="M37" s="710"/>
      <c r="N37" s="291">
        <v>0</v>
      </c>
    </row>
    <row r="38" spans="1:14" ht="18" customHeight="1" thickBot="1" x14ac:dyDescent="0.35">
      <c r="A38" s="294"/>
      <c r="B38" s="294"/>
      <c r="C38" s="294"/>
      <c r="D38" s="294"/>
      <c r="E38" s="294"/>
      <c r="F38" s="294"/>
      <c r="G38" s="294"/>
      <c r="H38" s="294"/>
      <c r="I38" s="757"/>
      <c r="J38" s="758"/>
      <c r="K38" s="294"/>
      <c r="L38" s="294"/>
      <c r="M38" s="294"/>
      <c r="N38" s="294"/>
    </row>
    <row r="39" spans="1:14" ht="18" customHeight="1" thickBot="1" x14ac:dyDescent="0.35">
      <c r="A39" s="714" t="s">
        <v>537</v>
      </c>
      <c r="B39" s="715"/>
      <c r="C39" s="715"/>
      <c r="D39" s="715"/>
      <c r="E39" s="715"/>
      <c r="F39" s="715"/>
      <c r="G39" s="715"/>
      <c r="H39" s="715"/>
      <c r="I39" s="715"/>
      <c r="J39" s="715"/>
      <c r="K39" s="715"/>
      <c r="L39" s="715"/>
      <c r="M39" s="715"/>
      <c r="N39" s="715"/>
    </row>
    <row r="40" spans="1:14" ht="18" customHeight="1" x14ac:dyDescent="0.3">
      <c r="A40" s="727" t="s">
        <v>538</v>
      </c>
      <c r="B40" s="717"/>
      <c r="C40" s="763"/>
      <c r="D40" s="725"/>
      <c r="E40" s="717"/>
      <c r="F40" s="284" t="s">
        <v>539</v>
      </c>
      <c r="G40" s="711"/>
      <c r="H40" s="712"/>
      <c r="I40" s="712"/>
      <c r="J40" s="710"/>
      <c r="K40" s="284" t="s">
        <v>540</v>
      </c>
      <c r="L40" s="711"/>
      <c r="M40" s="712"/>
      <c r="N40" s="710"/>
    </row>
    <row r="41" spans="1:14" ht="18" customHeight="1" x14ac:dyDescent="0.3">
      <c r="A41" s="742" t="s">
        <v>477</v>
      </c>
      <c r="B41" s="710"/>
      <c r="C41" s="728" t="s">
        <v>541</v>
      </c>
      <c r="D41" s="712"/>
      <c r="E41" s="710"/>
      <c r="F41" s="284" t="s">
        <v>477</v>
      </c>
      <c r="G41" s="711" t="s">
        <v>541</v>
      </c>
      <c r="H41" s="712"/>
      <c r="I41" s="712"/>
      <c r="J41" s="710"/>
      <c r="K41" s="284" t="s">
        <v>477</v>
      </c>
      <c r="L41" s="711" t="s">
        <v>541</v>
      </c>
      <c r="M41" s="712"/>
      <c r="N41" s="710"/>
    </row>
    <row r="42" spans="1:14" ht="18" customHeight="1" x14ac:dyDescent="0.3">
      <c r="A42" s="742" t="s">
        <v>542</v>
      </c>
      <c r="B42" s="710"/>
      <c r="C42" s="726"/>
      <c r="D42" s="712"/>
      <c r="E42" s="710"/>
      <c r="F42" s="284" t="s">
        <v>542</v>
      </c>
      <c r="G42" s="711"/>
      <c r="H42" s="712"/>
      <c r="I42" s="712"/>
      <c r="J42" s="710"/>
      <c r="K42" s="284" t="s">
        <v>542</v>
      </c>
      <c r="L42" s="711"/>
      <c r="M42" s="712"/>
      <c r="N42" s="710"/>
    </row>
    <row r="43" spans="1:14" ht="18" customHeight="1" thickBot="1" x14ac:dyDescent="0.35">
      <c r="A43" s="294"/>
      <c r="B43" s="294"/>
      <c r="C43" s="294"/>
      <c r="D43" s="294"/>
      <c r="E43" s="294"/>
      <c r="F43" s="294"/>
      <c r="G43" s="294"/>
      <c r="H43" s="294"/>
      <c r="I43" s="294"/>
      <c r="J43" s="294"/>
      <c r="K43" s="294"/>
      <c r="L43" s="294"/>
      <c r="M43" s="294"/>
      <c r="N43" s="294"/>
    </row>
    <row r="44" spans="1:14" ht="18" customHeight="1" thickBot="1" x14ac:dyDescent="0.35">
      <c r="A44" s="714" t="s">
        <v>543</v>
      </c>
      <c r="B44" s="715"/>
      <c r="C44" s="715"/>
      <c r="D44" s="715"/>
      <c r="E44" s="715"/>
      <c r="F44" s="715"/>
      <c r="G44" s="715"/>
      <c r="H44" s="715"/>
      <c r="I44" s="715"/>
      <c r="J44" s="715"/>
      <c r="K44" s="715"/>
      <c r="L44" s="715"/>
      <c r="M44" s="715"/>
      <c r="N44" s="715"/>
    </row>
    <row r="45" spans="1:14" ht="18" customHeight="1" x14ac:dyDescent="0.3">
      <c r="A45" s="292" t="s">
        <v>544</v>
      </c>
      <c r="B45" s="740" t="s">
        <v>545</v>
      </c>
      <c r="C45" s="712"/>
      <c r="D45" s="710"/>
      <c r="E45" s="740" t="s">
        <v>546</v>
      </c>
      <c r="F45" s="712"/>
      <c r="G45" s="710"/>
      <c r="H45" s="740" t="s">
        <v>547</v>
      </c>
      <c r="I45" s="712"/>
      <c r="J45" s="710"/>
      <c r="K45" s="740" t="s">
        <v>548</v>
      </c>
      <c r="L45" s="710"/>
      <c r="M45" s="292" t="s">
        <v>549</v>
      </c>
      <c r="N45" s="292" t="s">
        <v>477</v>
      </c>
    </row>
    <row r="46" spans="1:14" ht="28.05" customHeight="1" x14ac:dyDescent="0.3">
      <c r="A46" s="293"/>
      <c r="B46" s="711"/>
      <c r="C46" s="712"/>
      <c r="D46" s="710"/>
      <c r="E46" s="711"/>
      <c r="F46" s="712"/>
      <c r="G46" s="710"/>
      <c r="H46" s="711"/>
      <c r="I46" s="712"/>
      <c r="J46" s="710"/>
      <c r="K46" s="711"/>
      <c r="L46" s="710"/>
      <c r="M46" s="347"/>
      <c r="N46" s="293"/>
    </row>
    <row r="47" spans="1:14" ht="28.05" customHeight="1" x14ac:dyDescent="0.3">
      <c r="A47" s="293"/>
      <c r="B47" s="711"/>
      <c r="C47" s="712"/>
      <c r="D47" s="710"/>
      <c r="E47" s="711"/>
      <c r="F47" s="712"/>
      <c r="G47" s="710"/>
      <c r="H47" s="711"/>
      <c r="I47" s="712"/>
      <c r="J47" s="710"/>
      <c r="K47" s="711"/>
      <c r="L47" s="710"/>
      <c r="M47" s="347"/>
      <c r="N47" s="293"/>
    </row>
    <row r="48" spans="1:14" ht="28.05" customHeight="1" x14ac:dyDescent="0.3">
      <c r="A48" s="293"/>
      <c r="B48" s="711"/>
      <c r="C48" s="712"/>
      <c r="D48" s="710"/>
      <c r="E48" s="711"/>
      <c r="F48" s="712"/>
      <c r="G48" s="710"/>
      <c r="H48" s="711"/>
      <c r="I48" s="712"/>
      <c r="J48" s="710"/>
      <c r="K48" s="711"/>
      <c r="L48" s="710"/>
      <c r="M48" s="347"/>
      <c r="N48" s="293"/>
    </row>
    <row r="49" spans="1:14" ht="28.05" customHeight="1" x14ac:dyDescent="0.3">
      <c r="A49" s="293"/>
      <c r="B49" s="711"/>
      <c r="C49" s="712"/>
      <c r="D49" s="710"/>
      <c r="E49" s="711"/>
      <c r="F49" s="712"/>
      <c r="G49" s="710"/>
      <c r="H49" s="711"/>
      <c r="I49" s="712"/>
      <c r="J49" s="710"/>
      <c r="K49" s="711"/>
      <c r="L49" s="710"/>
      <c r="M49" s="347"/>
      <c r="N49" s="293"/>
    </row>
    <row r="50" spans="1:14" ht="18" customHeight="1" thickBot="1" x14ac:dyDescent="0.35">
      <c r="A50" s="294"/>
      <c r="B50" s="294"/>
      <c r="C50" s="294"/>
      <c r="D50" s="294"/>
      <c r="E50" s="294"/>
      <c r="F50" s="294"/>
      <c r="G50" s="294"/>
      <c r="H50" s="294"/>
      <c r="I50" s="294"/>
      <c r="J50" s="294"/>
      <c r="K50" s="294"/>
      <c r="L50" s="294"/>
      <c r="M50" s="294"/>
      <c r="N50" s="294"/>
    </row>
    <row r="51" spans="1:14" ht="18" customHeight="1" thickBot="1" x14ac:dyDescent="0.35">
      <c r="A51" s="714" t="s">
        <v>550</v>
      </c>
      <c r="B51" s="715"/>
      <c r="C51" s="715"/>
      <c r="D51" s="715"/>
      <c r="E51" s="715"/>
      <c r="F51" s="715"/>
      <c r="G51" s="715"/>
      <c r="H51" s="715"/>
      <c r="I51" s="715"/>
      <c r="J51" s="715"/>
      <c r="K51" s="715"/>
      <c r="L51" s="715"/>
      <c r="M51" s="715"/>
      <c r="N51" s="715"/>
    </row>
    <row r="52" spans="1:14" ht="18" customHeight="1" x14ac:dyDescent="0.3">
      <c r="A52" s="741" t="s">
        <v>485</v>
      </c>
      <c r="B52" s="730"/>
      <c r="C52" s="730"/>
      <c r="D52" s="730"/>
      <c r="E52" s="731"/>
      <c r="F52" s="741" t="s">
        <v>485</v>
      </c>
      <c r="G52" s="730"/>
      <c r="H52" s="731"/>
      <c r="I52" s="729" t="s">
        <v>485</v>
      </c>
      <c r="J52" s="730"/>
      <c r="K52" s="731"/>
      <c r="L52" s="729" t="s">
        <v>485</v>
      </c>
      <c r="M52" s="730"/>
      <c r="N52" s="731"/>
    </row>
    <row r="53" spans="1:14" ht="18" customHeight="1" x14ac:dyDescent="0.3">
      <c r="A53" s="732"/>
      <c r="B53" s="708"/>
      <c r="C53" s="708"/>
      <c r="D53" s="708"/>
      <c r="E53" s="733"/>
      <c r="F53" s="732"/>
      <c r="G53" s="708"/>
      <c r="H53" s="733"/>
      <c r="I53" s="732"/>
      <c r="J53" s="708"/>
      <c r="K53" s="733"/>
      <c r="L53" s="732"/>
      <c r="M53" s="708"/>
      <c r="N53" s="733"/>
    </row>
    <row r="54" spans="1:14" ht="18" customHeight="1" x14ac:dyDescent="0.3">
      <c r="A54" s="732"/>
      <c r="B54" s="708"/>
      <c r="C54" s="708"/>
      <c r="D54" s="708"/>
      <c r="E54" s="733"/>
      <c r="F54" s="732"/>
      <c r="G54" s="708"/>
      <c r="H54" s="733"/>
      <c r="I54" s="732"/>
      <c r="J54" s="708"/>
      <c r="K54" s="733"/>
      <c r="L54" s="732"/>
      <c r="M54" s="708"/>
      <c r="N54" s="733"/>
    </row>
    <row r="55" spans="1:14" ht="18" customHeight="1" x14ac:dyDescent="0.3">
      <c r="A55" s="732"/>
      <c r="B55" s="708"/>
      <c r="C55" s="708"/>
      <c r="D55" s="708"/>
      <c r="E55" s="733"/>
      <c r="F55" s="732"/>
      <c r="G55" s="708"/>
      <c r="H55" s="733"/>
      <c r="I55" s="732"/>
      <c r="J55" s="708"/>
      <c r="K55" s="733"/>
      <c r="L55" s="732"/>
      <c r="M55" s="708"/>
      <c r="N55" s="733"/>
    </row>
    <row r="56" spans="1:14" ht="18" customHeight="1" x14ac:dyDescent="0.3">
      <c r="A56" s="732"/>
      <c r="B56" s="708"/>
      <c r="C56" s="708"/>
      <c r="D56" s="708"/>
      <c r="E56" s="733"/>
      <c r="F56" s="732"/>
      <c r="G56" s="708"/>
      <c r="H56" s="733"/>
      <c r="I56" s="732"/>
      <c r="J56" s="708"/>
      <c r="K56" s="733"/>
      <c r="L56" s="732"/>
      <c r="M56" s="708"/>
      <c r="N56" s="733"/>
    </row>
    <row r="57" spans="1:14" ht="18" customHeight="1" x14ac:dyDescent="0.3">
      <c r="A57" s="732"/>
      <c r="B57" s="708"/>
      <c r="C57" s="708"/>
      <c r="D57" s="708"/>
      <c r="E57" s="733"/>
      <c r="F57" s="732"/>
      <c r="G57" s="708"/>
      <c r="H57" s="733"/>
      <c r="I57" s="732"/>
      <c r="J57" s="708"/>
      <c r="K57" s="733"/>
      <c r="L57" s="732"/>
      <c r="M57" s="708"/>
      <c r="N57" s="733"/>
    </row>
    <row r="58" spans="1:14" ht="18" customHeight="1" x14ac:dyDescent="0.3">
      <c r="A58" s="732"/>
      <c r="B58" s="708"/>
      <c r="C58" s="708"/>
      <c r="D58" s="708"/>
      <c r="E58" s="733"/>
      <c r="F58" s="732"/>
      <c r="G58" s="708"/>
      <c r="H58" s="733"/>
      <c r="I58" s="732"/>
      <c r="J58" s="708"/>
      <c r="K58" s="733"/>
      <c r="L58" s="732"/>
      <c r="M58" s="708"/>
      <c r="N58" s="733"/>
    </row>
    <row r="59" spans="1:14" ht="18" customHeight="1" x14ac:dyDescent="0.3">
      <c r="A59" s="732"/>
      <c r="B59" s="708"/>
      <c r="C59" s="708"/>
      <c r="D59" s="708"/>
      <c r="E59" s="733"/>
      <c r="F59" s="732"/>
      <c r="G59" s="708"/>
      <c r="H59" s="733"/>
      <c r="I59" s="732"/>
      <c r="J59" s="708"/>
      <c r="K59" s="733"/>
      <c r="L59" s="732"/>
      <c r="M59" s="708"/>
      <c r="N59" s="733"/>
    </row>
    <row r="60" spans="1:14" ht="18" customHeight="1" x14ac:dyDescent="0.3">
      <c r="A60" s="732"/>
      <c r="B60" s="708"/>
      <c r="C60" s="708"/>
      <c r="D60" s="708"/>
      <c r="E60" s="733"/>
      <c r="F60" s="732"/>
      <c r="G60" s="708"/>
      <c r="H60" s="733"/>
      <c r="I60" s="732"/>
      <c r="J60" s="708"/>
      <c r="K60" s="733"/>
      <c r="L60" s="732"/>
      <c r="M60" s="708"/>
      <c r="N60" s="733"/>
    </row>
    <row r="61" spans="1:14" ht="18" customHeight="1" x14ac:dyDescent="0.3">
      <c r="A61" s="732"/>
      <c r="B61" s="708"/>
      <c r="C61" s="708"/>
      <c r="D61" s="708"/>
      <c r="E61" s="733"/>
      <c r="F61" s="732"/>
      <c r="G61" s="708"/>
      <c r="H61" s="733"/>
      <c r="I61" s="732"/>
      <c r="J61" s="708"/>
      <c r="K61" s="733"/>
      <c r="L61" s="732"/>
      <c r="M61" s="708"/>
      <c r="N61" s="733"/>
    </row>
    <row r="62" spans="1:14" ht="18" customHeight="1" x14ac:dyDescent="0.3">
      <c r="A62" s="732"/>
      <c r="B62" s="708"/>
      <c r="C62" s="708"/>
      <c r="D62" s="708"/>
      <c r="E62" s="733"/>
      <c r="F62" s="732"/>
      <c r="G62" s="708"/>
      <c r="H62" s="733"/>
      <c r="I62" s="732"/>
      <c r="J62" s="708"/>
      <c r="K62" s="733"/>
      <c r="L62" s="732"/>
      <c r="M62" s="708"/>
      <c r="N62" s="733"/>
    </row>
    <row r="63" spans="1:14" ht="18" customHeight="1" x14ac:dyDescent="0.3">
      <c r="A63" s="732"/>
      <c r="B63" s="708"/>
      <c r="C63" s="708"/>
      <c r="D63" s="708"/>
      <c r="E63" s="733"/>
      <c r="F63" s="732"/>
      <c r="G63" s="708"/>
      <c r="H63" s="733"/>
      <c r="I63" s="732"/>
      <c r="J63" s="708"/>
      <c r="K63" s="733"/>
      <c r="L63" s="732"/>
      <c r="M63" s="708"/>
      <c r="N63" s="733"/>
    </row>
    <row r="64" spans="1:14" ht="18" customHeight="1" x14ac:dyDescent="0.3">
      <c r="A64" s="721"/>
      <c r="B64" s="722"/>
      <c r="C64" s="722"/>
      <c r="D64" s="722"/>
      <c r="E64" s="723"/>
      <c r="F64" s="721"/>
      <c r="G64" s="722"/>
      <c r="H64" s="723"/>
      <c r="I64" s="721"/>
      <c r="J64" s="722"/>
      <c r="K64" s="723"/>
      <c r="L64" s="721"/>
      <c r="M64" s="722"/>
      <c r="N64" s="723"/>
    </row>
    <row r="65" spans="1:14" ht="18" customHeight="1" thickBot="1" x14ac:dyDescent="0.35">
      <c r="A65" s="294"/>
      <c r="B65" s="294"/>
      <c r="C65" s="294"/>
      <c r="D65" s="294"/>
      <c r="E65" s="294"/>
      <c r="F65" s="294"/>
      <c r="G65" s="294"/>
      <c r="H65" s="294"/>
      <c r="I65" s="294"/>
      <c r="J65" s="294"/>
      <c r="K65" s="294"/>
      <c r="L65" s="294"/>
      <c r="M65" s="294"/>
      <c r="N65" s="294"/>
    </row>
    <row r="66" spans="1:14" ht="18" customHeight="1" thickBot="1" x14ac:dyDescent="0.35">
      <c r="A66" s="714" t="s">
        <v>551</v>
      </c>
      <c r="B66" s="715"/>
      <c r="C66" s="715"/>
      <c r="D66" s="715"/>
      <c r="E66" s="715"/>
      <c r="F66" s="715"/>
      <c r="G66" s="715"/>
      <c r="H66" s="715"/>
      <c r="I66" s="715"/>
      <c r="J66" s="715"/>
      <c r="K66" s="715"/>
      <c r="L66" s="715"/>
      <c r="M66" s="715"/>
      <c r="N66" s="715"/>
    </row>
    <row r="67" spans="1:14" ht="18" customHeight="1" x14ac:dyDescent="0.3">
      <c r="A67" s="718" t="inlineStr">
        <is>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is>
      </c>
      <c r="B67" s="719"/>
      <c r="C67" s="719"/>
      <c r="D67" s="719"/>
      <c r="E67" s="719"/>
      <c r="F67" s="719"/>
      <c r="G67" s="719"/>
      <c r="H67" s="719"/>
      <c r="I67" s="719"/>
      <c r="J67" s="719"/>
      <c r="K67" s="719"/>
      <c r="L67" s="719"/>
      <c r="M67" s="719"/>
      <c r="N67" s="720"/>
    </row>
    <row r="68" spans="1:14" ht="18" customHeight="1" x14ac:dyDescent="0.3">
      <c r="A68" s="732"/>
      <c r="B68" s="708"/>
      <c r="C68" s="708"/>
      <c r="D68" s="708"/>
      <c r="E68" s="708"/>
      <c r="F68" s="708"/>
      <c r="G68" s="708"/>
      <c r="H68" s="708"/>
      <c r="I68" s="708"/>
      <c r="J68" s="708"/>
      <c r="K68" s="708"/>
      <c r="L68" s="708"/>
      <c r="M68" s="708"/>
      <c r="N68" s="733"/>
    </row>
    <row r="69" spans="1:14" ht="18" customHeight="1" x14ac:dyDescent="0.3">
      <c r="A69" s="721"/>
      <c r="B69" s="722"/>
      <c r="C69" s="722"/>
      <c r="D69" s="722"/>
      <c r="E69" s="722"/>
      <c r="F69" s="722"/>
      <c r="G69" s="722"/>
      <c r="H69" s="722"/>
      <c r="I69" s="722"/>
      <c r="J69" s="722"/>
      <c r="K69" s="722"/>
      <c r="L69" s="722"/>
      <c r="M69" s="722"/>
      <c r="N69" s="723"/>
    </row>
    <row r="70" spans="1:14" ht="18" customHeight="1" thickBot="1" x14ac:dyDescent="0.35">
      <c r="A70" s="294"/>
      <c r="B70" s="294"/>
      <c r="C70" s="294"/>
      <c r="D70" s="294"/>
      <c r="E70" s="294"/>
      <c r="F70" s="294"/>
      <c r="G70" s="294"/>
      <c r="H70" s="294"/>
      <c r="I70" s="294"/>
      <c r="J70" s="294"/>
      <c r="K70" s="294"/>
      <c r="L70" s="294"/>
      <c r="M70" s="294"/>
      <c r="N70" s="294"/>
    </row>
    <row r="71" spans="1:14" ht="18" customHeight="1" thickBot="1" x14ac:dyDescent="0.35">
      <c r="A71" s="714" t="s">
        <v>553</v>
      </c>
      <c r="B71" s="715"/>
      <c r="C71" s="715"/>
      <c r="D71" s="715"/>
      <c r="E71" s="715"/>
      <c r="F71" s="715"/>
      <c r="G71" s="715"/>
      <c r="H71" s="715"/>
      <c r="I71" s="715"/>
      <c r="J71" s="715"/>
      <c r="K71" s="715"/>
      <c r="L71" s="715"/>
      <c r="M71" s="715"/>
      <c r="N71" s="715"/>
    </row>
    <row r="72" spans="1:14" ht="18" customHeight="1" x14ac:dyDescent="0.3">
      <c r="A72" s="709" t="s">
        <v>554</v>
      </c>
      <c r="B72" s="712"/>
      <c r="C72" s="712"/>
      <c r="D72" s="710"/>
      <c r="E72" s="709" t="s">
        <v>555</v>
      </c>
      <c r="F72" s="712"/>
      <c r="G72" s="712"/>
      <c r="H72" s="710"/>
      <c r="I72" s="709" t="s">
        <v>556</v>
      </c>
      <c r="J72" s="712"/>
      <c r="K72" s="712"/>
      <c r="L72" s="710"/>
      <c r="M72" s="709" t="s">
        <v>557</v>
      </c>
      <c r="N72" s="710"/>
    </row>
    <row r="73" spans="1:14" ht="18" customHeight="1" x14ac:dyDescent="0.3">
      <c r="A73" s="739" t="s">
        <v>558</v>
      </c>
      <c r="B73" s="719"/>
      <c r="C73" s="719"/>
      <c r="D73" s="720"/>
      <c r="E73" s="739" t="s">
        <v>558</v>
      </c>
      <c r="F73" s="719"/>
      <c r="G73" s="719"/>
      <c r="H73" s="720"/>
      <c r="I73" s="739" t="s">
        <v>558</v>
      </c>
      <c r="J73" s="719"/>
      <c r="K73" s="719"/>
      <c r="L73" s="720"/>
      <c r="M73" s="739" t="s">
        <v>558</v>
      </c>
      <c r="N73" s="720"/>
    </row>
    <row r="74" spans="1:14" ht="18" customHeight="1" x14ac:dyDescent="0.3">
      <c r="A74" s="732"/>
      <c r="B74" s="708"/>
      <c r="C74" s="708"/>
      <c r="D74" s="733"/>
      <c r="E74" s="732"/>
      <c r="F74" s="708"/>
      <c r="G74" s="708"/>
      <c r="H74" s="733"/>
      <c r="I74" s="732"/>
      <c r="J74" s="708"/>
      <c r="K74" s="708"/>
      <c r="L74" s="733"/>
      <c r="M74" s="732"/>
      <c r="N74" s="733"/>
    </row>
    <row r="75" spans="1:14" ht="18" customHeight="1" x14ac:dyDescent="0.3">
      <c r="A75" s="732"/>
      <c r="B75" s="708"/>
      <c r="C75" s="708"/>
      <c r="D75" s="733"/>
      <c r="E75" s="732"/>
      <c r="F75" s="708"/>
      <c r="G75" s="708"/>
      <c r="H75" s="733"/>
      <c r="I75" s="732"/>
      <c r="J75" s="708"/>
      <c r="K75" s="708"/>
      <c r="L75" s="733"/>
      <c r="M75" s="732"/>
      <c r="N75" s="733"/>
    </row>
    <row r="76" spans="1:14" ht="18" customHeight="1" x14ac:dyDescent="0.3">
      <c r="A76" s="721"/>
      <c r="B76" s="722"/>
      <c r="C76" s="722"/>
      <c r="D76" s="723"/>
      <c r="E76" s="721"/>
      <c r="F76" s="722"/>
      <c r="G76" s="722"/>
      <c r="H76" s="723"/>
      <c r="I76" s="721"/>
      <c r="J76" s="722"/>
      <c r="K76" s="722"/>
      <c r="L76" s="723"/>
      <c r="M76" s="721"/>
      <c r="N76" s="723"/>
    </row>
    <row r="77" spans="1:14" ht="18" customHeight="1" thickBot="1" x14ac:dyDescent="0.35">
      <c r="A77" s="294"/>
      <c r="B77" s="294"/>
      <c r="C77" s="294"/>
      <c r="D77" s="294"/>
      <c r="E77" s="294"/>
      <c r="F77" s="294"/>
      <c r="G77" s="294"/>
      <c r="H77" s="294"/>
      <c r="I77" s="294"/>
      <c r="J77" s="294"/>
      <c r="K77" s="294"/>
      <c r="L77" s="294"/>
      <c r="M77" s="294"/>
      <c r="N77" s="294"/>
    </row>
    <row r="78" spans="1:14" ht="18" customHeight="1" thickBot="1" x14ac:dyDescent="0.35">
      <c r="A78" s="714" t="s">
        <v>559</v>
      </c>
      <c r="B78" s="715"/>
      <c r="C78" s="715"/>
      <c r="D78" s="715"/>
      <c r="E78" s="715"/>
      <c r="F78" s="715"/>
      <c r="G78" s="715"/>
      <c r="H78" s="715"/>
      <c r="I78" s="715"/>
      <c r="J78" s="715"/>
      <c r="K78" s="715"/>
      <c r="L78" s="715"/>
      <c r="M78" s="715"/>
      <c r="N78" s="715"/>
    </row>
    <row r="79" spans="1:14" ht="18" customHeight="1" x14ac:dyDescent="0.3">
      <c r="A79" s="718" t="s">
        <v>560</v>
      </c>
      <c r="B79" s="719"/>
      <c r="C79" s="719"/>
      <c r="D79" s="719"/>
      <c r="E79" s="719"/>
      <c r="F79" s="719"/>
      <c r="G79" s="719"/>
      <c r="H79" s="719"/>
      <c r="I79" s="719"/>
      <c r="J79" s="719"/>
      <c r="K79" s="719"/>
      <c r="L79" s="719"/>
      <c r="M79" s="719"/>
      <c r="N79" s="720"/>
    </row>
    <row r="80" spans="1:14" ht="18" customHeight="1" x14ac:dyDescent="0.3">
      <c r="A80" s="721"/>
      <c r="B80" s="722"/>
      <c r="C80" s="722"/>
      <c r="D80" s="722"/>
      <c r="E80" s="722"/>
      <c r="F80" s="722"/>
      <c r="G80" s="722"/>
      <c r="H80" s="722"/>
      <c r="I80" s="722"/>
      <c r="J80" s="722"/>
      <c r="K80" s="722"/>
      <c r="L80" s="722"/>
      <c r="M80" s="722"/>
      <c r="N80" s="723"/>
    </row>
    <row r="81" spans="1:14" ht="18" customHeight="1" x14ac:dyDescent="0.3">
      <c r="A81" s="294"/>
      <c r="B81" s="294"/>
      <c r="C81" s="294"/>
      <c r="D81" s="294"/>
      <c r="E81" s="294"/>
      <c r="F81" s="294"/>
      <c r="G81" s="294"/>
      <c r="H81" s="294"/>
      <c r="I81" s="294"/>
      <c r="J81" s="294"/>
      <c r="K81" s="294"/>
      <c r="L81" s="294"/>
      <c r="M81" s="294"/>
      <c r="N81" s="294"/>
    </row>
    <row r="82" spans="1:14" ht="18" customHeight="1" x14ac:dyDescent="0.3">
      <c r="A82" s="736" t="s">
        <v>561</v>
      </c>
      <c r="B82" s="708"/>
      <c r="C82" s="708"/>
      <c r="D82" s="708"/>
      <c r="E82" s="708"/>
      <c r="F82" s="708"/>
      <c r="G82" s="708"/>
      <c r="H82" s="708"/>
      <c r="I82" s="708"/>
      <c r="J82" s="708"/>
      <c r="K82" s="708"/>
      <c r="L82" s="708"/>
      <c r="M82" s="708"/>
      <c r="N82" s="708"/>
    </row>
    <row r="83" spans="1:14" ht="18" customHeight="1" x14ac:dyDescent="0.3"/>
    <row r="84" spans="1:14" ht="18" customHeight="1" x14ac:dyDescent="0.3">
      <c r="A84" s="707" t="s">
        <v>562</v>
      </c>
      <c r="B84" s="708"/>
      <c r="C84" s="708"/>
      <c r="D84" s="708"/>
      <c r="E84" s="708"/>
      <c r="F84" s="708"/>
      <c r="G84" s="708"/>
      <c r="H84" s="708"/>
      <c r="I84" s="708"/>
      <c r="J84" s="708"/>
      <c r="K84" s="708"/>
      <c r="L84" s="708"/>
      <c r="M84" s="708"/>
      <c r="N84" s="708"/>
    </row>
    <row r="85" spans="1:14" ht="18" customHeight="1" x14ac:dyDescent="0.3">
      <c r="A85" s="708"/>
      <c r="B85" s="708"/>
      <c r="C85" s="708"/>
      <c r="D85" s="708"/>
      <c r="E85" s="708"/>
      <c r="F85" s="708"/>
      <c r="G85" s="708"/>
      <c r="H85" s="708"/>
      <c r="I85" s="708"/>
      <c r="J85" s="708"/>
      <c r="K85" s="708"/>
      <c r="L85" s="708"/>
      <c r="M85" s="708"/>
      <c r="N85" s="708"/>
    </row>
    <row r="86" spans="1:14" ht="18" customHeight="1" x14ac:dyDescent="0.3">
      <c r="A86" s="302" t="s">
        <v>43</v>
      </c>
      <c r="N86" s="301" t="str">
        <f>M7</f>
        <v>RYR-AO-001</v>
      </c>
    </row>
    <row r="87" spans="1:14" ht="18" customHeight="1" x14ac:dyDescent="0.3"/>
    <row r="88" spans="1:14" ht="18" customHeight="1" x14ac:dyDescent="0.3"/>
    <row r="89" spans="1:14" ht="18" customHeight="1" x14ac:dyDescent="0.3"/>
  </sheetData>
  <mergeCells count="115">
    <mergeCell ref="F52:H64"/>
    <mergeCell ref="C40:E40"/>
    <mergeCell ref="A72:D72"/>
    <mergeCell ref="B28:D28"/>
    <mergeCell ref="G40:J40"/>
    <mergeCell ref="L25:N25"/>
    <mergeCell ref="H22:J22"/>
    <mergeCell ref="A41:B41"/>
    <mergeCell ref="B30:D30"/>
    <mergeCell ref="A71:N71"/>
    <mergeCell ref="I73:L76"/>
    <mergeCell ref="M8:N8"/>
    <mergeCell ref="A22:B22"/>
    <mergeCell ref="C42:E42"/>
    <mergeCell ref="L32:N32"/>
    <mergeCell ref="J12:N12"/>
    <mergeCell ref="I52:K64"/>
    <mergeCell ref="K20:M20"/>
    <mergeCell ref="A10:N10"/>
    <mergeCell ref="H21:J21"/>
    <mergeCell ref="A67:N69"/>
    <mergeCell ref="A11:B11"/>
    <mergeCell ref="J13:N13"/>
    <mergeCell ref="L26:N26"/>
    <mergeCell ref="E46:G46"/>
    <mergeCell ref="L41:N41"/>
    <mergeCell ref="J15:N15"/>
    <mergeCell ref="A35:N35"/>
    <mergeCell ref="K49:L49"/>
    <mergeCell ref="L33:N33"/>
    <mergeCell ref="A15:B15"/>
    <mergeCell ref="A39:N39"/>
    <mergeCell ref="L42:N42"/>
    <mergeCell ref="J14:N14"/>
    <mergeCell ref="F1:N4"/>
    <mergeCell ref="L6:N6"/>
    <mergeCell ref="B26:D26"/>
    <mergeCell ref="K48:L48"/>
    <mergeCell ref="F37:G37"/>
    <mergeCell ref="I38:J38"/>
    <mergeCell ref="J11:N11"/>
    <mergeCell ref="A42:B42"/>
    <mergeCell ref="A16:C17"/>
    <mergeCell ref="A12:B12"/>
    <mergeCell ref="A21:B21"/>
    <mergeCell ref="L27:N27"/>
    <mergeCell ref="A14:B14"/>
    <mergeCell ref="B25:D25"/>
    <mergeCell ref="C22:F22"/>
    <mergeCell ref="A37:D37"/>
    <mergeCell ref="A78:N78"/>
    <mergeCell ref="M7:N7"/>
    <mergeCell ref="B45:D45"/>
    <mergeCell ref="E47:G47"/>
    <mergeCell ref="I72:L72"/>
    <mergeCell ref="F11:H11"/>
    <mergeCell ref="B47:D47"/>
    <mergeCell ref="A3:E9"/>
    <mergeCell ref="M73:N76"/>
    <mergeCell ref="B31:D31"/>
    <mergeCell ref="B46:D46"/>
    <mergeCell ref="L28:N28"/>
    <mergeCell ref="B48:D48"/>
    <mergeCell ref="A73:D76"/>
    <mergeCell ref="H46:J46"/>
    <mergeCell ref="D16:N17"/>
    <mergeCell ref="A24:N24"/>
    <mergeCell ref="L22:N22"/>
    <mergeCell ref="L31:N31"/>
    <mergeCell ref="H48:J48"/>
    <mergeCell ref="L21:N21"/>
    <mergeCell ref="B33:D33"/>
    <mergeCell ref="G42:J42"/>
    <mergeCell ref="B32:D32"/>
    <mergeCell ref="A82:N82"/>
    <mergeCell ref="M9:N9"/>
    <mergeCell ref="E73:H76"/>
    <mergeCell ref="K45:L45"/>
    <mergeCell ref="H45:J45"/>
    <mergeCell ref="K47:L47"/>
    <mergeCell ref="E45:G45"/>
    <mergeCell ref="B49:D49"/>
    <mergeCell ref="L40:N40"/>
    <mergeCell ref="H47:J47"/>
    <mergeCell ref="F36:G36"/>
    <mergeCell ref="G20:I20"/>
    <mergeCell ref="I37:J37"/>
    <mergeCell ref="K46:L46"/>
    <mergeCell ref="A66:N66"/>
    <mergeCell ref="A36:D36"/>
    <mergeCell ref="A52:E64"/>
    <mergeCell ref="A84:N85"/>
    <mergeCell ref="M72:N72"/>
    <mergeCell ref="B27:D27"/>
    <mergeCell ref="A13:B13"/>
    <mergeCell ref="E48:G48"/>
    <mergeCell ref="A19:N19"/>
    <mergeCell ref="L36:M36"/>
    <mergeCell ref="A79:N80"/>
    <mergeCell ref="A20:E20"/>
    <mergeCell ref="C21:F21"/>
    <mergeCell ref="A40:B40"/>
    <mergeCell ref="A44:N44"/>
    <mergeCell ref="H49:J49"/>
    <mergeCell ref="C41:E41"/>
    <mergeCell ref="L30:N30"/>
    <mergeCell ref="L52:N64"/>
    <mergeCell ref="A51:N51"/>
    <mergeCell ref="I36:J36"/>
    <mergeCell ref="L37:M37"/>
    <mergeCell ref="B29:D29"/>
    <mergeCell ref="E72:H72"/>
    <mergeCell ref="G41:J41"/>
    <mergeCell ref="L29:N29"/>
    <mergeCell ref="E49:G49"/>
  </mergeCells>
  <conditionalFormatting sqref="K26:K33">
    <cfRule type="cellIs" dxfId="6" priority="3" operator="greaterThanOrEqual">
      <formula>1</formula>
    </cfRule>
    <cfRule type="cellIs" dxfId="5" priority="4" operator="lessThan">
      <formula>0.5</formula>
    </cfRule>
  </conditionalFormatting>
  <conditionalFormatting sqref="G41">
    <cfRule type="expression" dxfId="4" priority="5">
      <formula>G41="NO CUMPLE"</formula>
    </cfRule>
  </conditionalFormatting>
  <conditionalFormatting sqref="L41">
    <cfRule type="expression" dxfId="3" priority="6">
      <formula>L41="NO CUMPLE"</formula>
    </cfRule>
  </conditionalFormatting>
  <conditionalFormatting sqref="N46:N49">
    <cfRule type="expression" dxfId="2" priority="7">
      <formula>N46="VENCIDO"</formula>
    </cfRule>
  </conditionalFormatting>
  <conditionalFormatting sqref="C41">
    <cfRule type="expression" dxfId="1" priority="1">
      <formula>C41="NO CUMPLE"</formula>
    </cfRule>
  </conditionalFormatting>
  <conditionalFormatting sqref="C40">
    <cfRule type="expression" dxfId="0" priority="2">
      <formula>C40="NO CUMPLE"</formula>
    </cfRule>
  </conditionalFormatting>
  <dataValidations count="6">
    <dataValidation type="list" allowBlank="1" sqref="N46:N49" xr:uid="{00000000-0002-0000-0600-000000000000}">
      <formula1>"ABIERTO,EN PROCESO,CERRADO,VENCIDO,N/A"</formula1>
    </dataValidation>
    <dataValidation type="list" allowBlank="1" sqref="E46:E49" xr:uid="{00000000-0002-0000-0600-000001000000}">
      <formula1>"Observación,No conformidad,Riesgo,Compromiso,Mejora"</formula1>
    </dataValidation>
    <dataValidation type="list" allowBlank="1" sqref="C40:C41 G41 L41" xr:uid="{00000000-0002-0000-0600-000002000000}">
      <formula1>"CUMPLE,NO CUMPLE,N/A,PENDIENTE"</formula1>
    </dataValidation>
    <dataValidation type="list" allowBlank="1" sqref="E26:E33" xr:uid="{00000000-0002-0000-0600-000003000000}">
      <formula1>"m,m²,m³,kg,t,und,glb,h,mes,día,ml,serv"</formula1>
    </dataValidation>
    <dataValidation type="list" allowBlank="1" sqref="J11" xr:uid="{00000000-0002-0000-0600-000004000000}">
      <formula1>"BORRADOR,EN REVISIÓN,APROBADA,ANULADA"</formula1>
    </dataValidation>
    <dataValidation type="list" allowBlank="1" sqref="F11" xr:uid="{00000000-0002-0000-0600-000005000000}">
      <formula1>"Inicio,Avance parcial,Visita,Recibo parcial,Recibo final,Suspensión,Reinicio,Terminación,Liquidación,Otro"</formula1>
    </dataValidation>
  </dataValidations>
  <pageMargins left="0.27559055118110237" right="0.19685039370078741" top="0.19685039370078741" bottom="0.23622047244094491" header="0.15748031496062989" footer="0.15748031496062989"/>
  <pageSetup scale="41" fitToHeight="0" orientation="portrait" horizontalDpi="300" verticalDpi="300"/>
  <headerFooter>
    <oddFooter>&amp;LREFORMAS Y REMODELACIONES&amp;CPágina &amp;P de &amp;N&amp;RRR-OP-FOR-AB-001 | V01</oddFooter>
  </headerFooter>
  <drawing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249977111117893"/>
  </sheetPr>
  <dimension ref="A1:U91"/>
  <sheetViews>
    <sheetView topLeftCell="A73" zoomScale="72" zoomScaleNormal="72" workbookViewId="0">
      <selection activeCell="B85" sqref="B85:G85"/>
    </sheetView>
  </sheetViews>
  <sheetFormatPr baseColWidth="10" defaultColWidth="9.88671875" defaultRowHeight="13.2" x14ac:dyDescent="0.3"/>
  <cols>
    <col min="1" max="1" width="20.77734375" style="253" customWidth="1"/>
    <col min="2" max="2" width="16.77734375" style="253" customWidth="1"/>
    <col min="3" max="3" width="18.77734375" style="7" customWidth="1"/>
    <col min="4" max="4" width="14.77734375" style="253" customWidth="1"/>
    <col min="5" max="6" width="20.77734375" style="253" customWidth="1"/>
    <col min="7" max="7" width="22.77734375" style="253" customWidth="1"/>
    <col min="8" max="8" width="15.77734375" style="253" customWidth="1"/>
    <col min="9" max="9" width="20.77734375" style="253" customWidth="1"/>
    <col min="10" max="13" width="15.77734375" style="253" customWidth="1"/>
    <col min="14" max="14" width="4.5546875" style="253" customWidth="1"/>
    <col min="15" max="15" width="9.88671875" style="253" customWidth="1"/>
    <col min="16" max="16384" width="9.88671875" style="253"/>
  </cols>
  <sheetData>
    <row r="1" spans="1:13" ht="15" customHeight="1" x14ac:dyDescent="0.3">
      <c r="A1" s="765"/>
      <c r="B1" s="765"/>
      <c r="C1" s="792"/>
      <c r="D1" s="765"/>
      <c r="E1" s="863" t="s">
        <v>563</v>
      </c>
      <c r="F1" s="765"/>
      <c r="G1" s="765"/>
      <c r="H1" s="765"/>
      <c r="I1" s="765"/>
      <c r="J1" s="765"/>
      <c r="K1" s="765"/>
      <c r="L1" s="765"/>
      <c r="M1" s="765"/>
    </row>
    <row r="2" spans="1:13" ht="14.4" customHeight="1" x14ac:dyDescent="0.3">
      <c r="A2" s="765"/>
      <c r="B2" s="765"/>
      <c r="C2" s="792"/>
      <c r="D2" s="765"/>
      <c r="E2" s="624"/>
      <c r="F2" s="765"/>
      <c r="G2" s="765"/>
      <c r="H2" s="765"/>
      <c r="I2" s="765"/>
      <c r="J2" s="765"/>
      <c r="K2" s="765"/>
      <c r="L2" s="765"/>
      <c r="M2" s="765"/>
    </row>
    <row r="3" spans="1:13" ht="14.4" customHeight="1" x14ac:dyDescent="0.3">
      <c r="A3" s="765"/>
      <c r="B3" s="765"/>
      <c r="C3" s="792"/>
      <c r="D3" s="765"/>
      <c r="E3" s="624"/>
      <c r="F3" s="765"/>
      <c r="G3" s="765"/>
      <c r="H3" s="765"/>
      <c r="I3" s="765"/>
      <c r="J3" s="765"/>
      <c r="K3" s="765"/>
      <c r="L3" s="765"/>
      <c r="M3" s="765"/>
    </row>
    <row r="4" spans="1:13" ht="14.4" customHeight="1" x14ac:dyDescent="0.3">
      <c r="A4" s="765"/>
      <c r="B4" s="765"/>
      <c r="C4" s="792"/>
      <c r="D4" s="765"/>
      <c r="E4" s="624"/>
      <c r="F4" s="765"/>
      <c r="G4" s="765"/>
      <c r="H4" s="765"/>
      <c r="I4" s="765"/>
      <c r="J4" s="765"/>
      <c r="K4" s="765"/>
      <c r="L4" s="765"/>
      <c r="M4" s="765"/>
    </row>
    <row r="5" spans="1:13" ht="15" customHeight="1" x14ac:dyDescent="0.3">
      <c r="A5" s="765"/>
      <c r="B5" s="765"/>
      <c r="C5" s="792"/>
      <c r="D5" s="765"/>
      <c r="E5" s="624"/>
      <c r="F5" s="765"/>
      <c r="G5" s="765"/>
      <c r="H5" s="765"/>
      <c r="I5" s="765"/>
      <c r="J5" s="765"/>
      <c r="K5" s="765"/>
      <c r="L5" s="765"/>
      <c r="M5" s="765"/>
    </row>
    <row r="6" spans="1:13" ht="4.95" customHeight="1" x14ac:dyDescent="0.3">
      <c r="A6" s="765"/>
      <c r="B6" s="765"/>
      <c r="C6" s="792"/>
      <c r="D6" s="765"/>
      <c r="E6" s="153"/>
      <c r="F6" s="153"/>
      <c r="G6" s="153"/>
      <c r="H6" s="153"/>
      <c r="I6" s="153"/>
      <c r="J6" s="153"/>
      <c r="K6" s="153"/>
      <c r="L6" s="153"/>
      <c r="M6" s="154"/>
    </row>
    <row r="7" spans="1:13" ht="15" customHeight="1" x14ac:dyDescent="0.3">
      <c r="A7" s="765"/>
      <c r="B7" s="765"/>
      <c r="C7" s="792"/>
      <c r="D7" s="765"/>
      <c r="E7" s="152"/>
      <c r="F7" s="152"/>
      <c r="G7" s="152"/>
      <c r="H7" s="152"/>
      <c r="I7" s="152"/>
      <c r="J7" s="152"/>
      <c r="K7" s="836" t="s">
        <v>1</v>
      </c>
      <c r="L7" s="561"/>
      <c r="M7" s="435"/>
    </row>
    <row r="8" spans="1:13" ht="15" customHeight="1" x14ac:dyDescent="0.3">
      <c r="A8" s="765"/>
      <c r="B8" s="765"/>
      <c r="C8" s="792"/>
      <c r="D8" s="765"/>
      <c r="E8" s="764" t="s">
        <v>6</v>
      </c>
      <c r="F8" s="765"/>
      <c r="G8" s="765"/>
      <c r="H8" s="765"/>
      <c r="I8" s="765"/>
      <c r="J8" s="765"/>
      <c r="K8" s="111" t="s">
        <v>2</v>
      </c>
      <c r="L8" s="876" t="s">
        <v>564</v>
      </c>
      <c r="M8" s="607"/>
    </row>
    <row r="9" spans="1:13" ht="15" customHeight="1" x14ac:dyDescent="0.3">
      <c r="A9" s="765"/>
      <c r="B9" s="765"/>
      <c r="C9" s="792"/>
      <c r="D9" s="765"/>
      <c r="E9" s="765"/>
      <c r="F9" s="765"/>
      <c r="G9" s="765"/>
      <c r="H9" s="765"/>
      <c r="I9" s="765"/>
      <c r="J9" s="765"/>
      <c r="K9" s="136" t="s">
        <v>9</v>
      </c>
      <c r="L9" s="811">
        <v>1</v>
      </c>
      <c r="M9" s="419"/>
    </row>
    <row r="10" spans="1:13" ht="15" customHeight="1" x14ac:dyDescent="0.3">
      <c r="A10" s="765"/>
      <c r="B10" s="765"/>
      <c r="C10" s="792"/>
      <c r="D10" s="765"/>
      <c r="E10" s="872" t="s">
        <v>215</v>
      </c>
      <c r="F10" s="765"/>
      <c r="G10" s="765"/>
      <c r="H10" s="765"/>
      <c r="I10" s="765"/>
      <c r="J10" s="765"/>
      <c r="K10" s="136" t="s">
        <v>10</v>
      </c>
      <c r="L10" s="811" t="s">
        <v>11</v>
      </c>
      <c r="M10" s="419"/>
    </row>
    <row r="11" spans="1:13" ht="15" customHeight="1" x14ac:dyDescent="0.3">
      <c r="A11" s="765"/>
      <c r="B11" s="765"/>
      <c r="C11" s="792"/>
      <c r="D11" s="765"/>
      <c r="E11" s="152"/>
      <c r="F11" s="152"/>
      <c r="G11" s="152"/>
      <c r="H11" s="152"/>
      <c r="I11" s="152"/>
      <c r="J11" s="152"/>
      <c r="K11" s="136" t="s">
        <v>12</v>
      </c>
      <c r="L11" s="811" t="s">
        <v>13</v>
      </c>
      <c r="M11" s="419"/>
    </row>
    <row r="12" spans="1:13" ht="15" customHeight="1" x14ac:dyDescent="0.3">
      <c r="A12" s="816" t="s">
        <v>565</v>
      </c>
      <c r="B12" s="461"/>
      <c r="C12" s="461"/>
      <c r="D12" s="461"/>
      <c r="E12" s="461"/>
      <c r="F12" s="461"/>
      <c r="G12" s="461"/>
      <c r="H12" s="461"/>
      <c r="I12" s="461"/>
      <c r="J12" s="461"/>
      <c r="K12" s="461"/>
      <c r="L12" s="461"/>
      <c r="M12" s="607"/>
    </row>
    <row r="13" spans="1:13" s="8" customFormat="1" ht="15" customHeight="1" x14ac:dyDescent="0.3">
      <c r="A13" s="865" t="s">
        <v>16</v>
      </c>
      <c r="B13" s="572"/>
      <c r="C13" s="572"/>
      <c r="D13" s="572"/>
      <c r="E13" s="874"/>
      <c r="F13" s="561"/>
      <c r="G13" s="561"/>
      <c r="H13" s="561"/>
      <c r="I13" s="561"/>
      <c r="J13" s="561"/>
      <c r="K13" s="561"/>
      <c r="L13" s="561"/>
      <c r="M13" s="435"/>
    </row>
    <row r="14" spans="1:13" s="8" customFormat="1" ht="15" customHeight="1" x14ac:dyDescent="0.3">
      <c r="A14" s="799" t="s">
        <v>217</v>
      </c>
      <c r="B14" s="421"/>
      <c r="C14" s="421"/>
      <c r="D14" s="421"/>
      <c r="E14" s="814"/>
      <c r="F14" s="421"/>
      <c r="G14" s="421"/>
      <c r="H14" s="847" t="s">
        <v>10</v>
      </c>
      <c r="I14" s="421"/>
      <c r="J14" s="766"/>
      <c r="K14" s="421"/>
      <c r="L14" s="421"/>
      <c r="M14" s="452"/>
    </row>
    <row r="15" spans="1:13" s="8" customFormat="1" ht="15" customHeight="1" x14ac:dyDescent="0.3">
      <c r="A15" s="799" t="s">
        <v>18</v>
      </c>
      <c r="B15" s="421"/>
      <c r="C15" s="421"/>
      <c r="D15" s="421"/>
      <c r="E15" s="864" t="s">
        <v>6</v>
      </c>
      <c r="F15" s="421"/>
      <c r="G15" s="421"/>
      <c r="H15" s="871" t="s">
        <v>19</v>
      </c>
      <c r="I15" s="421"/>
      <c r="J15" s="766"/>
      <c r="K15" s="421"/>
      <c r="L15" s="421"/>
      <c r="M15" s="452"/>
    </row>
    <row r="16" spans="1:13" s="8" customFormat="1" ht="15" customHeight="1" x14ac:dyDescent="0.3">
      <c r="A16" s="799" t="s">
        <v>566</v>
      </c>
      <c r="B16" s="421"/>
      <c r="C16" s="123"/>
      <c r="D16" s="772" t="s">
        <v>567</v>
      </c>
      <c r="E16" s="421"/>
      <c r="F16" s="124"/>
      <c r="G16" s="22" t="s">
        <v>568</v>
      </c>
      <c r="H16" s="124"/>
      <c r="I16" s="254" t="s">
        <v>218</v>
      </c>
      <c r="J16" s="810"/>
      <c r="K16" s="421"/>
      <c r="L16" s="23" t="s">
        <v>569</v>
      </c>
      <c r="M16" s="125"/>
    </row>
    <row r="17" spans="1:13" s="8" customFormat="1" ht="15" customHeight="1" thickBot="1" x14ac:dyDescent="0.35">
      <c r="A17" s="782" t="s">
        <v>570</v>
      </c>
      <c r="B17" s="783"/>
      <c r="C17" s="783"/>
      <c r="D17" s="783"/>
      <c r="E17" s="783"/>
      <c r="F17" s="783"/>
      <c r="G17" s="783"/>
      <c r="H17" s="783"/>
      <c r="I17" s="783"/>
      <c r="J17" s="783"/>
      <c r="K17" s="783"/>
      <c r="L17" s="783"/>
      <c r="M17" s="784"/>
    </row>
    <row r="18" spans="1:13" s="8" customFormat="1" ht="12.75" customHeight="1" x14ac:dyDescent="0.3">
      <c r="A18" s="769" t="s">
        <v>571</v>
      </c>
      <c r="B18" s="823" t="s">
        <v>572</v>
      </c>
      <c r="C18" s="823" t="s">
        <v>573</v>
      </c>
      <c r="D18" s="824"/>
      <c r="E18" s="824"/>
      <c r="F18" s="824"/>
      <c r="G18" s="824"/>
      <c r="H18" s="824"/>
      <c r="I18" s="808" t="s">
        <v>574</v>
      </c>
      <c r="J18" s="808" t="s">
        <v>467</v>
      </c>
      <c r="K18" s="808" t="s">
        <v>575</v>
      </c>
      <c r="L18" s="808" t="s">
        <v>576</v>
      </c>
      <c r="M18" s="852" t="s">
        <v>577</v>
      </c>
    </row>
    <row r="19" spans="1:13" s="8" customFormat="1" ht="12.75" customHeight="1" x14ac:dyDescent="0.3">
      <c r="A19" s="770"/>
      <c r="B19" s="809"/>
      <c r="C19" s="809"/>
      <c r="D19" s="809"/>
      <c r="E19" s="809"/>
      <c r="F19" s="809"/>
      <c r="G19" s="809"/>
      <c r="H19" s="809"/>
      <c r="I19" s="809"/>
      <c r="J19" s="809"/>
      <c r="K19" s="809"/>
      <c r="L19" s="809"/>
      <c r="M19" s="853"/>
    </row>
    <row r="20" spans="1:13" s="8" customFormat="1" ht="19.5" customHeight="1" x14ac:dyDescent="0.3">
      <c r="A20" s="373"/>
      <c r="B20" s="374"/>
      <c r="C20" s="817"/>
      <c r="D20" s="441"/>
      <c r="E20" s="441"/>
      <c r="F20" s="441"/>
      <c r="G20" s="441"/>
      <c r="H20" s="441"/>
      <c r="I20" s="371"/>
      <c r="J20" s="372"/>
      <c r="K20" s="374"/>
      <c r="L20" s="374"/>
      <c r="M20" s="375"/>
    </row>
    <row r="21" spans="1:13" s="8" customFormat="1" ht="19.5" customHeight="1" x14ac:dyDescent="0.3">
      <c r="A21" s="262"/>
      <c r="B21" s="256"/>
      <c r="C21" s="793"/>
      <c r="D21" s="421"/>
      <c r="E21" s="421"/>
      <c r="F21" s="421"/>
      <c r="G21" s="421"/>
      <c r="H21" s="421"/>
      <c r="I21" s="25"/>
      <c r="J21" s="127"/>
      <c r="K21" s="256"/>
      <c r="L21" s="256"/>
      <c r="M21" s="263"/>
    </row>
    <row r="22" spans="1:13" s="8" customFormat="1" ht="19.5" customHeight="1" x14ac:dyDescent="0.3">
      <c r="A22" s="262"/>
      <c r="B22" s="256"/>
      <c r="C22" s="793"/>
      <c r="D22" s="421"/>
      <c r="E22" s="421"/>
      <c r="F22" s="421"/>
      <c r="G22" s="421"/>
      <c r="H22" s="421"/>
      <c r="I22" s="24"/>
      <c r="J22" s="126"/>
      <c r="K22" s="256"/>
      <c r="L22" s="256"/>
      <c r="M22" s="263"/>
    </row>
    <row r="23" spans="1:13" s="8" customFormat="1" ht="19.5" customHeight="1" x14ac:dyDescent="0.3">
      <c r="A23" s="262"/>
      <c r="B23" s="256"/>
      <c r="C23" s="793"/>
      <c r="D23" s="421"/>
      <c r="E23" s="421"/>
      <c r="F23" s="421"/>
      <c r="G23" s="421"/>
      <c r="H23" s="421"/>
      <c r="I23" s="26"/>
      <c r="J23" s="128"/>
      <c r="K23" s="256"/>
      <c r="L23" s="256"/>
      <c r="M23" s="263"/>
    </row>
    <row r="24" spans="1:13" s="8" customFormat="1" ht="19.5" customHeight="1" x14ac:dyDescent="0.3">
      <c r="A24" s="262"/>
      <c r="B24" s="256"/>
      <c r="C24" s="793"/>
      <c r="D24" s="421"/>
      <c r="E24" s="421"/>
      <c r="F24" s="421"/>
      <c r="G24" s="421"/>
      <c r="H24" s="421"/>
      <c r="I24" s="24"/>
      <c r="J24" s="126"/>
      <c r="K24" s="256"/>
      <c r="L24" s="256"/>
      <c r="M24" s="263"/>
    </row>
    <row r="25" spans="1:13" s="8" customFormat="1" ht="19.5" customHeight="1" x14ac:dyDescent="0.3">
      <c r="A25" s="262"/>
      <c r="B25" s="256"/>
      <c r="C25" s="793"/>
      <c r="D25" s="421"/>
      <c r="E25" s="421"/>
      <c r="F25" s="421"/>
      <c r="G25" s="421"/>
      <c r="H25" s="421"/>
      <c r="I25" s="26"/>
      <c r="J25" s="128"/>
      <c r="K25" s="256"/>
      <c r="L25" s="256"/>
      <c r="M25" s="263"/>
    </row>
    <row r="26" spans="1:13" s="8" customFormat="1" ht="19.5" customHeight="1" x14ac:dyDescent="0.3">
      <c r="A26" s="262"/>
      <c r="B26" s="256"/>
      <c r="C26" s="793"/>
      <c r="D26" s="421"/>
      <c r="E26" s="421"/>
      <c r="F26" s="421"/>
      <c r="G26" s="421"/>
      <c r="H26" s="421"/>
      <c r="I26" s="24"/>
      <c r="J26" s="126"/>
      <c r="K26" s="256"/>
      <c r="L26" s="256"/>
      <c r="M26" s="263"/>
    </row>
    <row r="27" spans="1:13" s="8" customFormat="1" ht="19.5" customHeight="1" x14ac:dyDescent="0.3">
      <c r="A27" s="262"/>
      <c r="B27" s="256"/>
      <c r="C27" s="793"/>
      <c r="D27" s="421"/>
      <c r="E27" s="421"/>
      <c r="F27" s="421"/>
      <c r="G27" s="421"/>
      <c r="H27" s="421"/>
      <c r="I27" s="26"/>
      <c r="J27" s="128"/>
      <c r="K27" s="256"/>
      <c r="L27" s="256"/>
      <c r="M27" s="263"/>
    </row>
    <row r="28" spans="1:13" s="8" customFormat="1" ht="19.5" customHeight="1" x14ac:dyDescent="0.3">
      <c r="A28" s="262"/>
      <c r="B28" s="256"/>
      <c r="C28" s="793"/>
      <c r="D28" s="421"/>
      <c r="E28" s="421"/>
      <c r="F28" s="421"/>
      <c r="G28" s="421"/>
      <c r="H28" s="421"/>
      <c r="I28" s="24"/>
      <c r="J28" s="126"/>
      <c r="K28" s="256"/>
      <c r="L28" s="256"/>
      <c r="M28" s="263"/>
    </row>
    <row r="29" spans="1:13" s="8" customFormat="1" ht="19.5" customHeight="1" x14ac:dyDescent="0.3">
      <c r="A29" s="262"/>
      <c r="B29" s="256"/>
      <c r="C29" s="793"/>
      <c r="D29" s="421"/>
      <c r="E29" s="421"/>
      <c r="F29" s="421"/>
      <c r="G29" s="421"/>
      <c r="H29" s="421"/>
      <c r="I29" s="26"/>
      <c r="J29" s="128"/>
      <c r="K29" s="256"/>
      <c r="L29" s="256"/>
      <c r="M29" s="263"/>
    </row>
    <row r="30" spans="1:13" s="8" customFormat="1" ht="19.5" customHeight="1" x14ac:dyDescent="0.3">
      <c r="A30" s="262"/>
      <c r="B30" s="256"/>
      <c r="C30" s="793"/>
      <c r="D30" s="421"/>
      <c r="E30" s="421"/>
      <c r="F30" s="421"/>
      <c r="G30" s="421"/>
      <c r="H30" s="421"/>
      <c r="I30" s="24"/>
      <c r="J30" s="126"/>
      <c r="K30" s="256"/>
      <c r="L30" s="256"/>
      <c r="M30" s="263"/>
    </row>
    <row r="31" spans="1:13" s="8" customFormat="1" ht="19.5" customHeight="1" thickBot="1" x14ac:dyDescent="0.35">
      <c r="A31" s="63"/>
      <c r="B31" s="257"/>
      <c r="C31" s="793"/>
      <c r="D31" s="421"/>
      <c r="E31" s="421"/>
      <c r="F31" s="421"/>
      <c r="G31" s="421"/>
      <c r="H31" s="421"/>
      <c r="I31" s="26"/>
      <c r="J31" s="128"/>
      <c r="K31" s="257"/>
      <c r="L31" s="257"/>
      <c r="M31" s="129"/>
    </row>
    <row r="32" spans="1:13" s="8" customFormat="1" ht="15.75" customHeight="1" x14ac:dyDescent="0.3">
      <c r="A32" s="879" t="s">
        <v>578</v>
      </c>
      <c r="B32" s="797"/>
      <c r="C32" s="797"/>
      <c r="D32" s="797"/>
      <c r="E32" s="797"/>
      <c r="F32" s="797"/>
      <c r="G32" s="797"/>
      <c r="H32" s="797"/>
      <c r="I32" s="797"/>
      <c r="J32" s="797"/>
      <c r="K32" s="797"/>
      <c r="L32" s="797"/>
      <c r="M32" s="798"/>
    </row>
    <row r="33" spans="1:16" s="8" customFormat="1" ht="21.75" customHeight="1" x14ac:dyDescent="0.3">
      <c r="A33" s="850" t="s">
        <v>571</v>
      </c>
      <c r="B33" s="812" t="s">
        <v>572</v>
      </c>
      <c r="C33" s="862" t="s">
        <v>579</v>
      </c>
      <c r="D33" s="431"/>
      <c r="E33" s="431"/>
      <c r="F33" s="431"/>
      <c r="G33" s="812" t="s">
        <v>467</v>
      </c>
      <c r="H33" s="815" t="s">
        <v>575</v>
      </c>
      <c r="I33" s="815" t="s">
        <v>576</v>
      </c>
      <c r="J33" s="815" t="s">
        <v>580</v>
      </c>
      <c r="K33" s="805" t="s">
        <v>581</v>
      </c>
      <c r="L33" s="431"/>
      <c r="M33" s="432"/>
    </row>
    <row r="34" spans="1:16" s="8" customFormat="1" ht="21.75" customHeight="1" thickBot="1" x14ac:dyDescent="0.35">
      <c r="A34" s="851"/>
      <c r="B34" s="806"/>
      <c r="C34" s="806"/>
      <c r="D34" s="806"/>
      <c r="E34" s="806"/>
      <c r="F34" s="806"/>
      <c r="G34" s="806"/>
      <c r="H34" s="806"/>
      <c r="I34" s="806"/>
      <c r="J34" s="806"/>
      <c r="K34" s="806"/>
      <c r="L34" s="806"/>
      <c r="M34" s="807"/>
    </row>
    <row r="35" spans="1:16" s="8" customFormat="1" ht="19.5" customHeight="1" x14ac:dyDescent="0.3">
      <c r="A35" s="62"/>
      <c r="B35" s="255"/>
      <c r="C35" s="775"/>
      <c r="D35" s="776"/>
      <c r="E35" s="776"/>
      <c r="F35" s="776"/>
      <c r="G35" s="255"/>
      <c r="H35" s="255"/>
      <c r="I35" s="255"/>
      <c r="J35" s="255"/>
      <c r="K35" s="845"/>
      <c r="L35" s="776"/>
      <c r="M35" s="846"/>
    </row>
    <row r="36" spans="1:16" s="8" customFormat="1" ht="19.5" customHeight="1" x14ac:dyDescent="0.3">
      <c r="A36" s="262"/>
      <c r="B36" s="256"/>
      <c r="C36" s="795"/>
      <c r="D36" s="421"/>
      <c r="E36" s="421"/>
      <c r="F36" s="421"/>
      <c r="G36" s="256"/>
      <c r="H36" s="256"/>
      <c r="I36" s="256"/>
      <c r="J36" s="256"/>
      <c r="K36" s="777"/>
      <c r="L36" s="421"/>
      <c r="M36" s="452"/>
    </row>
    <row r="37" spans="1:16" s="8" customFormat="1" ht="19.5" customHeight="1" x14ac:dyDescent="0.3">
      <c r="A37" s="262"/>
      <c r="B37" s="256"/>
      <c r="C37" s="795"/>
      <c r="D37" s="421"/>
      <c r="E37" s="421"/>
      <c r="F37" s="421"/>
      <c r="G37" s="256"/>
      <c r="H37" s="256"/>
      <c r="I37" s="256"/>
      <c r="J37" s="256"/>
      <c r="K37" s="777"/>
      <c r="L37" s="421"/>
      <c r="M37" s="452"/>
    </row>
    <row r="38" spans="1:16" s="8" customFormat="1" ht="19.5" customHeight="1" x14ac:dyDescent="0.3">
      <c r="A38" s="262"/>
      <c r="B38" s="256"/>
      <c r="C38" s="795"/>
      <c r="D38" s="421"/>
      <c r="E38" s="421"/>
      <c r="F38" s="421"/>
      <c r="G38" s="256"/>
      <c r="H38" s="256"/>
      <c r="I38" s="256"/>
      <c r="J38" s="256"/>
      <c r="K38" s="777"/>
      <c r="L38" s="421"/>
      <c r="M38" s="452"/>
    </row>
    <row r="39" spans="1:16" s="8" customFormat="1" ht="19.5" customHeight="1" x14ac:dyDescent="0.3">
      <c r="A39" s="262"/>
      <c r="B39" s="256"/>
      <c r="C39" s="795"/>
      <c r="D39" s="421"/>
      <c r="E39" s="421"/>
      <c r="F39" s="421"/>
      <c r="G39" s="256"/>
      <c r="H39" s="256"/>
      <c r="I39" s="256"/>
      <c r="J39" s="256"/>
      <c r="K39" s="777"/>
      <c r="L39" s="421"/>
      <c r="M39" s="452"/>
    </row>
    <row r="40" spans="1:16" s="8" customFormat="1" ht="19.5" customHeight="1" thickBot="1" x14ac:dyDescent="0.35">
      <c r="A40" s="63"/>
      <c r="B40" s="257"/>
      <c r="C40" s="840"/>
      <c r="D40" s="841"/>
      <c r="E40" s="841"/>
      <c r="F40" s="841"/>
      <c r="G40" s="257"/>
      <c r="H40" s="257"/>
      <c r="I40" s="257"/>
      <c r="J40" s="257"/>
      <c r="K40" s="881"/>
      <c r="L40" s="841"/>
      <c r="M40" s="882"/>
    </row>
    <row r="41" spans="1:16" s="8" customFormat="1" ht="15.75" customHeight="1" x14ac:dyDescent="0.3">
      <c r="A41" s="855" t="s">
        <v>582</v>
      </c>
      <c r="B41" s="856"/>
      <c r="C41" s="856"/>
      <c r="D41" s="856"/>
      <c r="E41" s="856"/>
      <c r="F41" s="856"/>
      <c r="G41" s="856"/>
      <c r="H41" s="856"/>
      <c r="I41" s="856"/>
      <c r="J41" s="856"/>
      <c r="K41" s="856"/>
      <c r="L41" s="856"/>
      <c r="M41" s="857"/>
      <c r="P41" s="253"/>
    </row>
    <row r="42" spans="1:16" s="8" customFormat="1" ht="15.75" customHeight="1" thickBot="1" x14ac:dyDescent="0.35">
      <c r="A42" s="837" t="s">
        <v>29</v>
      </c>
      <c r="B42" s="779"/>
      <c r="C42" s="779"/>
      <c r="D42" s="779"/>
      <c r="E42" s="779"/>
      <c r="F42" s="779"/>
      <c r="G42" s="779"/>
      <c r="H42" s="779"/>
      <c r="I42" s="778" t="s">
        <v>583</v>
      </c>
      <c r="J42" s="779"/>
      <c r="K42" s="779"/>
      <c r="L42" s="779"/>
      <c r="M42" s="780"/>
    </row>
    <row r="43" spans="1:16" s="8" customFormat="1" ht="13.5" customHeight="1" x14ac:dyDescent="0.3">
      <c r="A43" s="858" t="s">
        <v>584</v>
      </c>
      <c r="B43" s="797"/>
      <c r="C43" s="797"/>
      <c r="D43" s="797"/>
      <c r="E43" s="798"/>
      <c r="F43" s="258" t="s">
        <v>461</v>
      </c>
      <c r="G43" s="796" t="s">
        <v>585</v>
      </c>
      <c r="H43" s="798"/>
      <c r="I43" s="796" t="s">
        <v>460</v>
      </c>
      <c r="J43" s="797"/>
      <c r="K43" s="798"/>
      <c r="L43" s="258" t="s">
        <v>461</v>
      </c>
      <c r="M43" s="64" t="s">
        <v>585</v>
      </c>
    </row>
    <row r="44" spans="1:16" s="8" customFormat="1" ht="19.5" customHeight="1" x14ac:dyDescent="0.3">
      <c r="A44" s="818"/>
      <c r="B44" s="768"/>
      <c r="C44" s="768"/>
      <c r="D44" s="768"/>
      <c r="E44" s="768"/>
      <c r="F44" s="259"/>
      <c r="G44" s="859"/>
      <c r="H44" s="768"/>
      <c r="I44" s="767"/>
      <c r="J44" s="768"/>
      <c r="K44" s="768"/>
      <c r="L44" s="259"/>
      <c r="M44" s="65"/>
    </row>
    <row r="45" spans="1:16" s="8" customFormat="1" ht="19.5" customHeight="1" x14ac:dyDescent="0.3">
      <c r="A45" s="794"/>
      <c r="B45" s="421"/>
      <c r="C45" s="421"/>
      <c r="D45" s="421"/>
      <c r="E45" s="421"/>
      <c r="F45" s="260"/>
      <c r="G45" s="781"/>
      <c r="H45" s="421"/>
      <c r="I45" s="788"/>
      <c r="J45" s="421"/>
      <c r="K45" s="421"/>
      <c r="L45" s="260"/>
      <c r="M45" s="66"/>
    </row>
    <row r="46" spans="1:16" s="8" customFormat="1" ht="19.5" customHeight="1" x14ac:dyDescent="0.3">
      <c r="A46" s="794"/>
      <c r="B46" s="421"/>
      <c r="C46" s="421"/>
      <c r="D46" s="421"/>
      <c r="E46" s="421"/>
      <c r="F46" s="260"/>
      <c r="G46" s="781"/>
      <c r="H46" s="421"/>
      <c r="I46" s="788"/>
      <c r="J46" s="421"/>
      <c r="K46" s="421"/>
      <c r="L46" s="260"/>
      <c r="M46" s="66"/>
    </row>
    <row r="47" spans="1:16" s="8" customFormat="1" ht="19.5" customHeight="1" x14ac:dyDescent="0.3">
      <c r="A47" s="794"/>
      <c r="B47" s="421"/>
      <c r="C47" s="421"/>
      <c r="D47" s="421"/>
      <c r="E47" s="421"/>
      <c r="F47" s="260"/>
      <c r="G47" s="781"/>
      <c r="H47" s="421"/>
      <c r="I47" s="788"/>
      <c r="J47" s="421"/>
      <c r="K47" s="421"/>
      <c r="L47" s="260"/>
      <c r="M47" s="66"/>
    </row>
    <row r="48" spans="1:16" s="8" customFormat="1" ht="19.5" customHeight="1" x14ac:dyDescent="0.3">
      <c r="A48" s="794"/>
      <c r="B48" s="421"/>
      <c r="C48" s="421"/>
      <c r="D48" s="421"/>
      <c r="E48" s="421"/>
      <c r="F48" s="260"/>
      <c r="G48" s="781"/>
      <c r="H48" s="421"/>
      <c r="I48" s="788"/>
      <c r="J48" s="421"/>
      <c r="K48" s="421"/>
      <c r="L48" s="260"/>
      <c r="M48" s="66"/>
    </row>
    <row r="49" spans="1:21" s="8" customFormat="1" ht="19.5" customHeight="1" x14ac:dyDescent="0.3">
      <c r="A49" s="794"/>
      <c r="B49" s="421"/>
      <c r="C49" s="421"/>
      <c r="D49" s="421"/>
      <c r="E49" s="421"/>
      <c r="F49" s="260"/>
      <c r="G49" s="781"/>
      <c r="H49" s="421"/>
      <c r="I49" s="788"/>
      <c r="J49" s="421"/>
      <c r="K49" s="421"/>
      <c r="L49" s="260"/>
      <c r="M49" s="66"/>
    </row>
    <row r="50" spans="1:21" s="8" customFormat="1" ht="19.5" customHeight="1" x14ac:dyDescent="0.3">
      <c r="A50" s="794"/>
      <c r="B50" s="421"/>
      <c r="C50" s="421"/>
      <c r="D50" s="421"/>
      <c r="E50" s="421"/>
      <c r="F50" s="260"/>
      <c r="G50" s="781"/>
      <c r="H50" s="421"/>
      <c r="I50" s="788"/>
      <c r="J50" s="421"/>
      <c r="K50" s="421"/>
      <c r="L50" s="260"/>
      <c r="M50" s="66"/>
    </row>
    <row r="51" spans="1:21" s="8" customFormat="1" ht="19.5" customHeight="1" x14ac:dyDescent="0.3">
      <c r="A51" s="794"/>
      <c r="B51" s="421"/>
      <c r="C51" s="421"/>
      <c r="D51" s="421"/>
      <c r="E51" s="421"/>
      <c r="F51" s="260"/>
      <c r="G51" s="781"/>
      <c r="H51" s="421"/>
      <c r="I51" s="788"/>
      <c r="J51" s="421"/>
      <c r="K51" s="421"/>
      <c r="L51" s="260"/>
      <c r="M51" s="66"/>
    </row>
    <row r="52" spans="1:21" s="8" customFormat="1" ht="19.5" customHeight="1" x14ac:dyDescent="0.3">
      <c r="A52" s="794"/>
      <c r="B52" s="421"/>
      <c r="C52" s="421"/>
      <c r="D52" s="421"/>
      <c r="E52" s="421"/>
      <c r="F52" s="260"/>
      <c r="G52" s="781"/>
      <c r="H52" s="421"/>
      <c r="I52" s="788"/>
      <c r="J52" s="421"/>
      <c r="K52" s="421"/>
      <c r="L52" s="260"/>
      <c r="M52" s="66"/>
    </row>
    <row r="53" spans="1:21" s="8" customFormat="1" ht="19.5" customHeight="1" x14ac:dyDescent="0.3">
      <c r="A53" s="786"/>
      <c r="B53" s="787"/>
      <c r="C53" s="787"/>
      <c r="D53" s="787"/>
      <c r="E53" s="787"/>
      <c r="F53" s="261"/>
      <c r="G53" s="804"/>
      <c r="H53" s="787"/>
      <c r="I53" s="848"/>
      <c r="J53" s="787"/>
      <c r="K53" s="787"/>
      <c r="L53" s="261"/>
      <c r="M53" s="67"/>
    </row>
    <row r="54" spans="1:21" s="8" customFormat="1" ht="15.75" customHeight="1" x14ac:dyDescent="0.3">
      <c r="A54" s="838" t="s">
        <v>579</v>
      </c>
      <c r="B54" s="797"/>
      <c r="C54" s="797"/>
      <c r="D54" s="797"/>
      <c r="E54" s="797"/>
      <c r="F54" s="797"/>
      <c r="G54" s="797"/>
      <c r="H54" s="797"/>
      <c r="I54" s="797"/>
      <c r="J54" s="797"/>
      <c r="K54" s="797"/>
      <c r="L54" s="797"/>
      <c r="M54" s="798"/>
    </row>
    <row r="55" spans="1:21" s="9" customFormat="1" ht="19.5" customHeight="1" x14ac:dyDescent="0.3">
      <c r="A55" s="789"/>
      <c r="B55" s="790"/>
      <c r="C55" s="790"/>
      <c r="D55" s="790"/>
      <c r="E55" s="790"/>
      <c r="F55" s="790"/>
      <c r="G55" s="790"/>
      <c r="H55" s="790"/>
      <c r="I55" s="790"/>
      <c r="J55" s="790"/>
      <c r="K55" s="790"/>
      <c r="L55" s="790"/>
      <c r="M55" s="791"/>
    </row>
    <row r="56" spans="1:21" s="9" customFormat="1" ht="19.5" customHeight="1" x14ac:dyDescent="0.3">
      <c r="A56" s="819"/>
      <c r="B56" s="820"/>
      <c r="C56" s="820"/>
      <c r="D56" s="820"/>
      <c r="E56" s="820"/>
      <c r="F56" s="820"/>
      <c r="G56" s="820"/>
      <c r="H56" s="820"/>
      <c r="I56" s="820"/>
      <c r="J56" s="820"/>
      <c r="K56" s="820"/>
      <c r="L56" s="820"/>
      <c r="M56" s="821"/>
    </row>
    <row r="57" spans="1:21" s="9" customFormat="1" ht="19.5" customHeight="1" x14ac:dyDescent="0.3">
      <c r="A57" s="819"/>
      <c r="B57" s="820"/>
      <c r="C57" s="820"/>
      <c r="D57" s="820"/>
      <c r="E57" s="820"/>
      <c r="F57" s="820"/>
      <c r="G57" s="820"/>
      <c r="H57" s="820"/>
      <c r="I57" s="820"/>
      <c r="J57" s="820"/>
      <c r="K57" s="820"/>
      <c r="L57" s="820"/>
      <c r="M57" s="821"/>
    </row>
    <row r="58" spans="1:21" s="9" customFormat="1" ht="19.5" customHeight="1" x14ac:dyDescent="0.3">
      <c r="A58" s="866"/>
      <c r="B58" s="867"/>
      <c r="C58" s="867"/>
      <c r="D58" s="867"/>
      <c r="E58" s="867"/>
      <c r="F58" s="867"/>
      <c r="G58" s="867"/>
      <c r="H58" s="867"/>
      <c r="I58" s="867"/>
      <c r="J58" s="867"/>
      <c r="K58" s="867"/>
      <c r="L58" s="867"/>
      <c r="M58" s="868"/>
    </row>
    <row r="59" spans="1:21" s="9" customFormat="1" ht="15.75" customHeight="1" x14ac:dyDescent="0.3">
      <c r="A59" s="870" t="s">
        <v>586</v>
      </c>
      <c r="B59" s="843"/>
      <c r="C59" s="843"/>
      <c r="D59" s="843"/>
      <c r="E59" s="843"/>
      <c r="F59" s="843"/>
      <c r="G59" s="843"/>
      <c r="H59" s="860" t="s">
        <v>587</v>
      </c>
      <c r="I59" s="843"/>
      <c r="J59" s="843"/>
      <c r="K59" s="843"/>
      <c r="L59" s="843"/>
      <c r="M59" s="861"/>
    </row>
    <row r="60" spans="1:21" s="9" customFormat="1" ht="19.5" customHeight="1" x14ac:dyDescent="0.3">
      <c r="A60" s="875"/>
      <c r="B60" s="768"/>
      <c r="C60" s="768"/>
      <c r="D60" s="768"/>
      <c r="E60" s="768"/>
      <c r="F60" s="768"/>
      <c r="G60" s="768"/>
      <c r="H60" s="880"/>
      <c r="I60" s="768"/>
      <c r="J60" s="768"/>
      <c r="K60" s="768"/>
      <c r="L60" s="768"/>
      <c r="M60" s="878"/>
    </row>
    <row r="61" spans="1:21" s="9" customFormat="1" ht="19.5" customHeight="1" x14ac:dyDescent="0.3">
      <c r="A61" s="771"/>
      <c r="B61" s="421"/>
      <c r="C61" s="421"/>
      <c r="D61" s="421"/>
      <c r="E61" s="421"/>
      <c r="F61" s="421"/>
      <c r="G61" s="421"/>
      <c r="H61" s="822"/>
      <c r="I61" s="421"/>
      <c r="J61" s="421"/>
      <c r="K61" s="421"/>
      <c r="L61" s="421"/>
      <c r="M61" s="452"/>
    </row>
    <row r="62" spans="1:21" s="9" customFormat="1" ht="19.5" customHeight="1" x14ac:dyDescent="0.3">
      <c r="A62" s="883"/>
      <c r="B62" s="787"/>
      <c r="C62" s="787"/>
      <c r="D62" s="787"/>
      <c r="E62" s="787"/>
      <c r="F62" s="787"/>
      <c r="G62" s="787"/>
      <c r="H62" s="886"/>
      <c r="I62" s="787"/>
      <c r="J62" s="787"/>
      <c r="K62" s="787"/>
      <c r="L62" s="787"/>
      <c r="M62" s="887"/>
    </row>
    <row r="63" spans="1:21" s="8" customFormat="1" ht="15.75" customHeight="1" x14ac:dyDescent="0.3">
      <c r="A63" s="873" t="s">
        <v>588</v>
      </c>
      <c r="B63" s="843"/>
      <c r="C63" s="843"/>
      <c r="D63" s="843"/>
      <c r="E63" s="843"/>
      <c r="F63" s="843"/>
      <c r="G63" s="861"/>
      <c r="H63" s="842" t="s">
        <v>589</v>
      </c>
      <c r="I63" s="843"/>
      <c r="J63" s="843"/>
      <c r="K63" s="843"/>
      <c r="L63" s="843"/>
      <c r="M63" s="844"/>
      <c r="Q63" s="9"/>
      <c r="R63" s="9"/>
      <c r="S63" s="9"/>
      <c r="T63" s="9"/>
      <c r="U63" s="9"/>
    </row>
    <row r="64" spans="1:21" s="9" customFormat="1" ht="15.75" customHeight="1" x14ac:dyDescent="0.3">
      <c r="A64" s="869" t="s">
        <v>590</v>
      </c>
      <c r="B64" s="768"/>
      <c r="C64" s="768"/>
      <c r="D64" s="768"/>
      <c r="E64" s="264" t="s">
        <v>222</v>
      </c>
      <c r="F64" s="264" t="s">
        <v>223</v>
      </c>
      <c r="G64" s="264" t="s">
        <v>591</v>
      </c>
      <c r="H64" s="877" t="s">
        <v>592</v>
      </c>
      <c r="I64" s="768"/>
      <c r="J64" s="768"/>
      <c r="K64" s="768"/>
      <c r="L64" s="768"/>
      <c r="M64" s="878"/>
    </row>
    <row r="65" spans="1:16" s="9" customFormat="1" ht="19.5" customHeight="1" x14ac:dyDescent="0.3">
      <c r="A65" s="785"/>
      <c r="B65" s="421"/>
      <c r="C65" s="421"/>
      <c r="D65" s="421"/>
      <c r="E65" s="29"/>
      <c r="F65" s="29"/>
      <c r="G65" s="29"/>
      <c r="H65" s="822"/>
      <c r="I65" s="421"/>
      <c r="J65" s="421"/>
      <c r="K65" s="421"/>
      <c r="L65" s="421"/>
      <c r="M65" s="452"/>
    </row>
    <row r="66" spans="1:16" s="9" customFormat="1" ht="19.5" customHeight="1" x14ac:dyDescent="0.3">
      <c r="A66" s="785"/>
      <c r="B66" s="421"/>
      <c r="C66" s="421"/>
      <c r="D66" s="421"/>
      <c r="E66" s="29"/>
      <c r="F66" s="29"/>
      <c r="G66" s="29"/>
      <c r="H66" s="803" t="s">
        <v>593</v>
      </c>
      <c r="I66" s="421"/>
      <c r="J66" s="421"/>
      <c r="K66" s="421"/>
      <c r="L66" s="421"/>
      <c r="M66" s="452"/>
    </row>
    <row r="67" spans="1:16" s="9" customFormat="1" ht="19.5" customHeight="1" x14ac:dyDescent="0.3">
      <c r="A67" s="785"/>
      <c r="B67" s="421"/>
      <c r="C67" s="421"/>
      <c r="D67" s="421"/>
      <c r="E67" s="29"/>
      <c r="F67" s="29"/>
      <c r="G67" s="29"/>
      <c r="H67" s="822"/>
      <c r="I67" s="421"/>
      <c r="J67" s="421"/>
      <c r="K67" s="421"/>
      <c r="L67" s="421"/>
      <c r="M67" s="452"/>
    </row>
    <row r="68" spans="1:16" s="9" customFormat="1" ht="19.5" customHeight="1" x14ac:dyDescent="0.3">
      <c r="A68" s="785"/>
      <c r="B68" s="421"/>
      <c r="C68" s="421"/>
      <c r="D68" s="421"/>
      <c r="E68" s="29"/>
      <c r="F68" s="29"/>
      <c r="G68" s="29"/>
      <c r="H68" s="822"/>
      <c r="I68" s="421"/>
      <c r="J68" s="421"/>
      <c r="K68" s="421"/>
      <c r="L68" s="421"/>
      <c r="M68" s="452"/>
    </row>
    <row r="69" spans="1:16" s="8" customFormat="1" ht="15.75" customHeight="1" x14ac:dyDescent="0.3">
      <c r="A69" s="782" t="s">
        <v>594</v>
      </c>
      <c r="B69" s="783"/>
      <c r="C69" s="783"/>
      <c r="D69" s="783"/>
      <c r="E69" s="783"/>
      <c r="F69" s="783"/>
      <c r="G69" s="783"/>
      <c r="H69" s="783"/>
      <c r="I69" s="783"/>
      <c r="J69" s="783"/>
      <c r="K69" s="783"/>
      <c r="L69" s="783"/>
      <c r="M69" s="784"/>
    </row>
    <row r="70" spans="1:16" s="8" customFormat="1" ht="15" customHeight="1" x14ac:dyDescent="0.3">
      <c r="A70" s="833" t="s">
        <v>485</v>
      </c>
      <c r="B70" s="826"/>
      <c r="C70" s="827"/>
      <c r="D70" s="825" t="s">
        <v>485</v>
      </c>
      <c r="E70" s="826"/>
      <c r="F70" s="827"/>
      <c r="G70" s="825" t="s">
        <v>485</v>
      </c>
      <c r="H70" s="826"/>
      <c r="I70" s="827"/>
      <c r="J70" s="885" t="s">
        <v>485</v>
      </c>
      <c r="K70" s="783"/>
      <c r="L70" s="783"/>
      <c r="M70" s="438"/>
      <c r="N70" s="21"/>
      <c r="O70" s="21"/>
      <c r="P70" s="21"/>
    </row>
    <row r="71" spans="1:16" s="8" customFormat="1" ht="15" customHeight="1" x14ac:dyDescent="0.3">
      <c r="A71" s="624"/>
      <c r="B71" s="783"/>
      <c r="C71" s="829"/>
      <c r="D71" s="828"/>
      <c r="E71" s="783"/>
      <c r="F71" s="829"/>
      <c r="G71" s="828"/>
      <c r="H71" s="783"/>
      <c r="I71" s="829"/>
      <c r="J71" s="828"/>
      <c r="K71" s="783"/>
      <c r="L71" s="783"/>
      <c r="M71" s="438"/>
      <c r="N71" s="21"/>
      <c r="O71" s="21"/>
      <c r="P71" s="21"/>
    </row>
    <row r="72" spans="1:16" s="8" customFormat="1" ht="15" customHeight="1" x14ac:dyDescent="0.3">
      <c r="A72" s="624"/>
      <c r="B72" s="783"/>
      <c r="C72" s="829"/>
      <c r="D72" s="828"/>
      <c r="E72" s="783"/>
      <c r="F72" s="829"/>
      <c r="G72" s="828"/>
      <c r="H72" s="783"/>
      <c r="I72" s="829"/>
      <c r="J72" s="828"/>
      <c r="K72" s="783"/>
      <c r="L72" s="783"/>
      <c r="M72" s="438"/>
      <c r="N72" s="21"/>
      <c r="O72" s="21"/>
      <c r="P72" s="21"/>
    </row>
    <row r="73" spans="1:16" s="8" customFormat="1" ht="15" customHeight="1" x14ac:dyDescent="0.3">
      <c r="A73" s="624"/>
      <c r="B73" s="783"/>
      <c r="C73" s="829"/>
      <c r="D73" s="828"/>
      <c r="E73" s="783"/>
      <c r="F73" s="829"/>
      <c r="G73" s="828"/>
      <c r="H73" s="783"/>
      <c r="I73" s="829"/>
      <c r="J73" s="828"/>
      <c r="K73" s="783"/>
      <c r="L73" s="783"/>
      <c r="M73" s="438"/>
      <c r="N73" s="21"/>
      <c r="O73" s="21"/>
      <c r="P73" s="21"/>
    </row>
    <row r="74" spans="1:16" ht="15" customHeight="1" x14ac:dyDescent="0.3">
      <c r="A74" s="624"/>
      <c r="B74" s="765"/>
      <c r="C74" s="829"/>
      <c r="D74" s="828"/>
      <c r="E74" s="765"/>
      <c r="F74" s="829"/>
      <c r="G74" s="828"/>
      <c r="H74" s="765"/>
      <c r="I74" s="829"/>
      <c r="J74" s="828"/>
      <c r="K74" s="765"/>
      <c r="L74" s="765"/>
      <c r="M74" s="438"/>
      <c r="N74" s="21"/>
      <c r="O74" s="21"/>
      <c r="P74" s="21"/>
    </row>
    <row r="75" spans="1:16" ht="15" customHeight="1" x14ac:dyDescent="0.3">
      <c r="A75" s="624"/>
      <c r="B75" s="765"/>
      <c r="C75" s="829"/>
      <c r="D75" s="828"/>
      <c r="E75" s="765"/>
      <c r="F75" s="829"/>
      <c r="G75" s="828"/>
      <c r="H75" s="765"/>
      <c r="I75" s="829"/>
      <c r="J75" s="828"/>
      <c r="K75" s="765"/>
      <c r="L75" s="765"/>
      <c r="M75" s="438"/>
      <c r="N75" s="21"/>
      <c r="O75" s="21"/>
      <c r="P75" s="21"/>
    </row>
    <row r="76" spans="1:16" ht="15" customHeight="1" x14ac:dyDescent="0.3">
      <c r="A76" s="624"/>
      <c r="B76" s="765"/>
      <c r="C76" s="829"/>
      <c r="D76" s="828"/>
      <c r="E76" s="765"/>
      <c r="F76" s="829"/>
      <c r="G76" s="828"/>
      <c r="H76" s="765"/>
      <c r="I76" s="829"/>
      <c r="J76" s="828"/>
      <c r="K76" s="765"/>
      <c r="L76" s="765"/>
      <c r="M76" s="438"/>
      <c r="N76" s="21"/>
      <c r="O76" s="21"/>
      <c r="P76" s="21"/>
    </row>
    <row r="77" spans="1:16" ht="15" customHeight="1" x14ac:dyDescent="0.3">
      <c r="A77" s="624"/>
      <c r="B77" s="765"/>
      <c r="C77" s="829"/>
      <c r="D77" s="828"/>
      <c r="E77" s="765"/>
      <c r="F77" s="829"/>
      <c r="G77" s="828"/>
      <c r="H77" s="765"/>
      <c r="I77" s="829"/>
      <c r="J77" s="828"/>
      <c r="K77" s="765"/>
      <c r="L77" s="765"/>
      <c r="M77" s="438"/>
      <c r="N77" s="21"/>
      <c r="O77" s="21"/>
      <c r="P77" s="21"/>
    </row>
    <row r="78" spans="1:16" ht="15" customHeight="1" x14ac:dyDescent="0.3">
      <c r="A78" s="624"/>
      <c r="B78" s="765"/>
      <c r="C78" s="829"/>
      <c r="D78" s="828"/>
      <c r="E78" s="765"/>
      <c r="F78" s="829"/>
      <c r="G78" s="828"/>
      <c r="H78" s="765"/>
      <c r="I78" s="829"/>
      <c r="J78" s="828"/>
      <c r="K78" s="765"/>
      <c r="L78" s="765"/>
      <c r="M78" s="438"/>
      <c r="N78" s="21"/>
      <c r="O78" s="21"/>
      <c r="P78" s="21"/>
    </row>
    <row r="79" spans="1:16" ht="15" customHeight="1" x14ac:dyDescent="0.3">
      <c r="A79" s="624"/>
      <c r="B79" s="765"/>
      <c r="C79" s="829"/>
      <c r="D79" s="828"/>
      <c r="E79" s="765"/>
      <c r="F79" s="829"/>
      <c r="G79" s="828"/>
      <c r="H79" s="765"/>
      <c r="I79" s="829"/>
      <c r="J79" s="828"/>
      <c r="K79" s="765"/>
      <c r="L79" s="765"/>
      <c r="M79" s="438"/>
      <c r="N79" s="21"/>
      <c r="O79" s="21"/>
      <c r="P79" s="21"/>
    </row>
    <row r="80" spans="1:16" ht="15" customHeight="1" x14ac:dyDescent="0.3">
      <c r="A80" s="624"/>
      <c r="B80" s="765"/>
      <c r="C80" s="829"/>
      <c r="D80" s="828"/>
      <c r="E80" s="765"/>
      <c r="F80" s="829"/>
      <c r="G80" s="828"/>
      <c r="H80" s="765"/>
      <c r="I80" s="829"/>
      <c r="J80" s="828"/>
      <c r="K80" s="765"/>
      <c r="L80" s="765"/>
      <c r="M80" s="438"/>
      <c r="N80" s="21"/>
      <c r="O80" s="21"/>
      <c r="P80" s="21"/>
    </row>
    <row r="81" spans="1:16" ht="15" customHeight="1" x14ac:dyDescent="0.3">
      <c r="A81" s="624"/>
      <c r="B81" s="765"/>
      <c r="C81" s="829"/>
      <c r="D81" s="828"/>
      <c r="E81" s="765"/>
      <c r="F81" s="829"/>
      <c r="G81" s="828"/>
      <c r="H81" s="765"/>
      <c r="I81" s="829"/>
      <c r="J81" s="828"/>
      <c r="K81" s="765"/>
      <c r="L81" s="765"/>
      <c r="M81" s="438"/>
      <c r="N81" s="21"/>
      <c r="O81" s="21"/>
      <c r="P81" s="21"/>
    </row>
    <row r="82" spans="1:16" ht="15" customHeight="1" x14ac:dyDescent="0.3">
      <c r="A82" s="834"/>
      <c r="B82" s="831"/>
      <c r="C82" s="832"/>
      <c r="D82" s="830"/>
      <c r="E82" s="831"/>
      <c r="F82" s="832"/>
      <c r="G82" s="830"/>
      <c r="H82" s="831"/>
      <c r="I82" s="832"/>
      <c r="J82" s="828"/>
      <c r="K82" s="765"/>
      <c r="L82" s="765"/>
      <c r="M82" s="438"/>
      <c r="N82" s="21"/>
      <c r="O82" s="21"/>
      <c r="P82" s="21"/>
    </row>
    <row r="83" spans="1:16" ht="15.75" customHeight="1" x14ac:dyDescent="0.3">
      <c r="A83" s="854"/>
      <c r="B83" s="797"/>
      <c r="C83" s="797"/>
      <c r="D83" s="835"/>
      <c r="E83" s="797"/>
      <c r="F83" s="797"/>
      <c r="G83" s="835"/>
      <c r="H83" s="797"/>
      <c r="I83" s="797"/>
      <c r="J83" s="839"/>
      <c r="K83" s="797"/>
      <c r="L83" s="797"/>
      <c r="M83" s="798"/>
    </row>
    <row r="84" spans="1:16" ht="12.75" customHeight="1" x14ac:dyDescent="0.3">
      <c r="A84" s="813" t="s">
        <v>38</v>
      </c>
      <c r="B84" s="801"/>
      <c r="C84" s="801"/>
      <c r="D84" s="801"/>
      <c r="E84" s="801"/>
      <c r="F84" s="801"/>
      <c r="G84" s="801"/>
      <c r="H84" s="800" t="s">
        <v>39</v>
      </c>
      <c r="I84" s="801"/>
      <c r="J84" s="801"/>
      <c r="K84" s="801"/>
      <c r="L84" s="801"/>
      <c r="M84" s="802"/>
    </row>
    <row r="85" spans="1:16" ht="42.75" customHeight="1" x14ac:dyDescent="0.3">
      <c r="A85" s="68" t="s">
        <v>40</v>
      </c>
      <c r="B85" s="773"/>
      <c r="C85" s="774"/>
      <c r="D85" s="774"/>
      <c r="E85" s="774"/>
      <c r="F85" s="774"/>
      <c r="G85" s="774"/>
      <c r="H85" s="28" t="s">
        <v>40</v>
      </c>
      <c r="I85" s="884"/>
      <c r="J85" s="774"/>
      <c r="K85" s="774"/>
      <c r="L85" s="774"/>
      <c r="M85" s="419"/>
    </row>
    <row r="86" spans="1:16" ht="19.5" customHeight="1" x14ac:dyDescent="0.3">
      <c r="A86" s="68" t="s">
        <v>41</v>
      </c>
      <c r="B86" s="773"/>
      <c r="C86" s="774"/>
      <c r="D86" s="774"/>
      <c r="E86" s="774"/>
      <c r="F86" s="774"/>
      <c r="G86" s="774"/>
      <c r="H86" s="28" t="s">
        <v>41</v>
      </c>
      <c r="I86" s="849"/>
      <c r="J86" s="774"/>
      <c r="K86" s="774"/>
      <c r="L86" s="774"/>
      <c r="M86" s="419"/>
    </row>
    <row r="87" spans="1:16" ht="19.5" customHeight="1" x14ac:dyDescent="0.3">
      <c r="A87" s="68" t="s">
        <v>42</v>
      </c>
      <c r="B87" s="773"/>
      <c r="C87" s="774"/>
      <c r="D87" s="774"/>
      <c r="E87" s="774"/>
      <c r="F87" s="774"/>
      <c r="G87" s="774"/>
      <c r="H87" s="28" t="s">
        <v>42</v>
      </c>
      <c r="I87" s="849"/>
      <c r="J87" s="774"/>
      <c r="K87" s="774"/>
      <c r="L87" s="774"/>
      <c r="M87" s="419"/>
    </row>
    <row r="88" spans="1:16" ht="12.75" customHeight="1" x14ac:dyDescent="0.3">
      <c r="A88" s="278" t="s">
        <v>43</v>
      </c>
      <c r="B88" s="7"/>
      <c r="M88" s="303" t="str">
        <f>L8</f>
        <v>RYR-ID-001</v>
      </c>
      <c r="N88" s="30"/>
    </row>
    <row r="89" spans="1:16" ht="24" customHeight="1" x14ac:dyDescent="0.3"/>
    <row r="90" spans="1:16" ht="24" customHeight="1" x14ac:dyDescent="0.3"/>
    <row r="91" spans="1:16" ht="24" customHeight="1" x14ac:dyDescent="0.3"/>
  </sheetData>
  <mergeCells count="143">
    <mergeCell ref="I86:M86"/>
    <mergeCell ref="A62:G62"/>
    <mergeCell ref="G83:I83"/>
    <mergeCell ref="A68:D68"/>
    <mergeCell ref="I85:M85"/>
    <mergeCell ref="J70:M82"/>
    <mergeCell ref="H62:M62"/>
    <mergeCell ref="E1:M5"/>
    <mergeCell ref="A45:E45"/>
    <mergeCell ref="E15:G15"/>
    <mergeCell ref="C37:F37"/>
    <mergeCell ref="A13:D13"/>
    <mergeCell ref="I18:I19"/>
    <mergeCell ref="A58:M58"/>
    <mergeCell ref="A64:D64"/>
    <mergeCell ref="A15:D15"/>
    <mergeCell ref="A46:E46"/>
    <mergeCell ref="A59:G59"/>
    <mergeCell ref="H15:I15"/>
    <mergeCell ref="E10:J10"/>
    <mergeCell ref="A63:G63"/>
    <mergeCell ref="G48:H48"/>
    <mergeCell ref="E13:M13"/>
    <mergeCell ref="I52:K52"/>
    <mergeCell ref="C27:H27"/>
    <mergeCell ref="K39:M39"/>
    <mergeCell ref="I48:K48"/>
    <mergeCell ref="A60:G60"/>
    <mergeCell ref="L8:M8"/>
    <mergeCell ref="A50:E50"/>
    <mergeCell ref="K38:M38"/>
    <mergeCell ref="I87:M87"/>
    <mergeCell ref="G33:G34"/>
    <mergeCell ref="I50:K50"/>
    <mergeCell ref="D70:F82"/>
    <mergeCell ref="A33:A34"/>
    <mergeCell ref="M18:M19"/>
    <mergeCell ref="A83:C83"/>
    <mergeCell ref="A41:M41"/>
    <mergeCell ref="H67:M67"/>
    <mergeCell ref="I49:K49"/>
    <mergeCell ref="C24:H24"/>
    <mergeCell ref="A43:E43"/>
    <mergeCell ref="A52:E52"/>
    <mergeCell ref="K36:M36"/>
    <mergeCell ref="I45:K45"/>
    <mergeCell ref="G44:H44"/>
    <mergeCell ref="C26:H26"/>
    <mergeCell ref="B86:G86"/>
    <mergeCell ref="C36:F36"/>
    <mergeCell ref="I47:K47"/>
    <mergeCell ref="H59:M59"/>
    <mergeCell ref="C33:F34"/>
    <mergeCell ref="A49:E49"/>
    <mergeCell ref="H61:M61"/>
    <mergeCell ref="B87:G87"/>
    <mergeCell ref="L18:L19"/>
    <mergeCell ref="C18:H19"/>
    <mergeCell ref="G70:I82"/>
    <mergeCell ref="H65:M65"/>
    <mergeCell ref="A70:C82"/>
    <mergeCell ref="D83:F83"/>
    <mergeCell ref="I33:I34"/>
    <mergeCell ref="K7:M7"/>
    <mergeCell ref="I51:K51"/>
    <mergeCell ref="G49:H49"/>
    <mergeCell ref="C28:H28"/>
    <mergeCell ref="A42:H42"/>
    <mergeCell ref="A54:M54"/>
    <mergeCell ref="C30:H30"/>
    <mergeCell ref="J83:M83"/>
    <mergeCell ref="C40:F40"/>
    <mergeCell ref="H63:M63"/>
    <mergeCell ref="A56:M56"/>
    <mergeCell ref="K35:M35"/>
    <mergeCell ref="H14:I14"/>
    <mergeCell ref="B18:B19"/>
    <mergeCell ref="A17:M17"/>
    <mergeCell ref="I53:K53"/>
    <mergeCell ref="L10:M10"/>
    <mergeCell ref="B33:B34"/>
    <mergeCell ref="A47:E47"/>
    <mergeCell ref="A65:D65"/>
    <mergeCell ref="L9:M9"/>
    <mergeCell ref="A84:G84"/>
    <mergeCell ref="G51:H51"/>
    <mergeCell ref="E14:G14"/>
    <mergeCell ref="H33:H34"/>
    <mergeCell ref="J33:J34"/>
    <mergeCell ref="A12:M12"/>
    <mergeCell ref="L11:M11"/>
    <mergeCell ref="G50:H50"/>
    <mergeCell ref="C20:H20"/>
    <mergeCell ref="A44:E44"/>
    <mergeCell ref="A57:M57"/>
    <mergeCell ref="C29:H29"/>
    <mergeCell ref="K18:K19"/>
    <mergeCell ref="H68:M68"/>
    <mergeCell ref="A14:D14"/>
    <mergeCell ref="G43:H43"/>
    <mergeCell ref="G52:H52"/>
    <mergeCell ref="H64:M64"/>
    <mergeCell ref="C25:H25"/>
    <mergeCell ref="I43:K43"/>
    <mergeCell ref="C21:H21"/>
    <mergeCell ref="A67:D67"/>
    <mergeCell ref="A16:B16"/>
    <mergeCell ref="H84:M84"/>
    <mergeCell ref="H66:M66"/>
    <mergeCell ref="C23:H23"/>
    <mergeCell ref="G53:H53"/>
    <mergeCell ref="K33:M34"/>
    <mergeCell ref="J18:J19"/>
    <mergeCell ref="J16:K16"/>
    <mergeCell ref="A48:E48"/>
    <mergeCell ref="C39:F39"/>
    <mergeCell ref="A32:M32"/>
    <mergeCell ref="H60:M60"/>
    <mergeCell ref="K40:M40"/>
    <mergeCell ref="E8:J9"/>
    <mergeCell ref="J14:M14"/>
    <mergeCell ref="I44:K44"/>
    <mergeCell ref="A18:A19"/>
    <mergeCell ref="A61:G61"/>
    <mergeCell ref="D16:E16"/>
    <mergeCell ref="B85:G85"/>
    <mergeCell ref="C35:F35"/>
    <mergeCell ref="K37:M37"/>
    <mergeCell ref="I42:M42"/>
    <mergeCell ref="G45:H45"/>
    <mergeCell ref="A69:M69"/>
    <mergeCell ref="J15:M15"/>
    <mergeCell ref="A66:D66"/>
    <mergeCell ref="A53:E53"/>
    <mergeCell ref="I46:K46"/>
    <mergeCell ref="G47:H47"/>
    <mergeCell ref="A55:M55"/>
    <mergeCell ref="G46:H46"/>
    <mergeCell ref="A1:D11"/>
    <mergeCell ref="C22:H22"/>
    <mergeCell ref="C31:H31"/>
    <mergeCell ref="A51:E51"/>
    <mergeCell ref="C38:F38"/>
  </mergeCells>
  <pageMargins left="0.39370078740157483" right="0.19685039370078741" top="0.19685039370078741" bottom="0.39370078740157483" header="0.51181102362204722" footer="0.51181102362204722"/>
  <pageSetup scale="42" orientation="portrait" useFirstPageNumber="1" horizontalDpi="300" verticalDpi="30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N122"/>
  <sheetViews>
    <sheetView topLeftCell="A28" zoomScale="81" zoomScaleNormal="81" workbookViewId="0">
      <selection activeCell="D46" sqref="D46"/>
    </sheetView>
  </sheetViews>
  <sheetFormatPr baseColWidth="10" defaultColWidth="8.6640625" defaultRowHeight="14.4" x14ac:dyDescent="0.3"/>
  <cols>
    <col min="1" max="14" width="11" style="217" customWidth="1"/>
  </cols>
  <sheetData>
    <row r="1" spans="1:14" ht="15" customHeight="1" x14ac:dyDescent="0.3">
      <c r="A1" s="888"/>
      <c r="B1" s="437"/>
      <c r="C1" s="437"/>
      <c r="D1" s="437"/>
      <c r="E1" s="934" t="s">
        <v>595</v>
      </c>
      <c r="F1" s="437"/>
      <c r="G1" s="437"/>
      <c r="H1" s="437"/>
      <c r="I1" s="437"/>
      <c r="J1" s="437"/>
      <c r="K1" s="437"/>
      <c r="L1" s="437"/>
      <c r="M1" s="437"/>
      <c r="N1" s="437"/>
    </row>
    <row r="2" spans="1:14" ht="14.4" customHeight="1" x14ac:dyDescent="0.3">
      <c r="A2" s="437"/>
      <c r="B2" s="437"/>
      <c r="C2" s="437"/>
      <c r="D2" s="437"/>
      <c r="E2" s="624"/>
      <c r="F2" s="437"/>
      <c r="G2" s="437"/>
      <c r="H2" s="437"/>
      <c r="I2" s="437"/>
      <c r="J2" s="437"/>
      <c r="K2" s="437"/>
      <c r="L2" s="437"/>
      <c r="M2" s="437"/>
      <c r="N2" s="437"/>
    </row>
    <row r="3" spans="1:14" ht="14.4" customHeight="1" x14ac:dyDescent="0.3">
      <c r="A3" s="437"/>
      <c r="B3" s="437"/>
      <c r="C3" s="437"/>
      <c r="D3" s="437"/>
      <c r="E3" s="624"/>
      <c r="F3" s="437"/>
      <c r="G3" s="437"/>
      <c r="H3" s="437"/>
      <c r="I3" s="437"/>
      <c r="J3" s="437"/>
      <c r="K3" s="437"/>
      <c r="L3" s="437"/>
      <c r="M3" s="437"/>
      <c r="N3" s="437"/>
    </row>
    <row r="4" spans="1:14" ht="14.4" customHeight="1" x14ac:dyDescent="0.3">
      <c r="A4" s="437"/>
      <c r="B4" s="437"/>
      <c r="C4" s="437"/>
      <c r="D4" s="437"/>
      <c r="E4" s="624"/>
      <c r="F4" s="437"/>
      <c r="G4" s="437"/>
      <c r="H4" s="437"/>
      <c r="I4" s="437"/>
      <c r="J4" s="437"/>
      <c r="K4" s="437"/>
      <c r="L4" s="437"/>
      <c r="M4" s="437"/>
      <c r="N4" s="437"/>
    </row>
    <row r="5" spans="1:14" ht="14.4" customHeight="1" x14ac:dyDescent="0.3">
      <c r="A5" s="437"/>
      <c r="B5" s="437"/>
      <c r="C5" s="437"/>
      <c r="D5" s="437"/>
      <c r="E5" s="624"/>
      <c r="F5" s="437"/>
      <c r="G5" s="437"/>
      <c r="H5" s="437"/>
      <c r="I5" s="437"/>
      <c r="J5" s="437"/>
      <c r="K5" s="437"/>
      <c r="L5" s="437"/>
      <c r="M5" s="437"/>
      <c r="N5" s="437"/>
    </row>
    <row r="6" spans="1:14" ht="4.95" customHeight="1" x14ac:dyDescent="0.3">
      <c r="A6" s="437"/>
      <c r="B6" s="437"/>
      <c r="C6" s="437"/>
      <c r="D6" s="437"/>
      <c r="E6" s="156"/>
      <c r="F6" s="156"/>
      <c r="G6" s="156"/>
      <c r="H6" s="156"/>
      <c r="I6" s="156"/>
      <c r="J6" s="156"/>
      <c r="K6" s="156"/>
      <c r="L6" s="156"/>
      <c r="M6" s="156"/>
      <c r="N6" s="157"/>
    </row>
    <row r="7" spans="1:14" ht="15" customHeight="1" x14ac:dyDescent="0.3">
      <c r="A7" s="437"/>
      <c r="B7" s="437"/>
      <c r="C7" s="437"/>
      <c r="D7" s="437"/>
      <c r="E7" s="158"/>
      <c r="F7" s="158"/>
      <c r="G7" s="158"/>
      <c r="H7" s="158"/>
      <c r="I7" s="158"/>
      <c r="J7" s="158"/>
      <c r="K7" s="158"/>
      <c r="L7" s="836" t="s">
        <v>1</v>
      </c>
      <c r="M7" s="561"/>
      <c r="N7" s="435"/>
    </row>
    <row r="8" spans="1:14" ht="15" customHeight="1" x14ac:dyDescent="0.3">
      <c r="A8" s="437"/>
      <c r="B8" s="437"/>
      <c r="C8" s="437"/>
      <c r="D8" s="437"/>
      <c r="E8" s="764" t="s">
        <v>6</v>
      </c>
      <c r="F8" s="437"/>
      <c r="G8" s="437"/>
      <c r="H8" s="437"/>
      <c r="I8" s="437"/>
      <c r="J8" s="437"/>
      <c r="K8" s="437"/>
      <c r="L8" s="111" t="s">
        <v>2</v>
      </c>
      <c r="M8" s="876" t="s">
        <v>596</v>
      </c>
      <c r="N8" s="607"/>
    </row>
    <row r="9" spans="1:14" ht="15" customHeight="1" x14ac:dyDescent="0.3">
      <c r="A9" s="437"/>
      <c r="B9" s="437"/>
      <c r="C9" s="437"/>
      <c r="D9" s="437"/>
      <c r="E9" s="437"/>
      <c r="F9" s="437"/>
      <c r="G9" s="437"/>
      <c r="H9" s="437"/>
      <c r="I9" s="437"/>
      <c r="J9" s="437"/>
      <c r="K9" s="437"/>
      <c r="L9" s="136" t="s">
        <v>9</v>
      </c>
      <c r="M9" s="251">
        <v>1</v>
      </c>
      <c r="N9" s="252"/>
    </row>
    <row r="10" spans="1:14" ht="15" customHeight="1" x14ac:dyDescent="0.3">
      <c r="A10" s="437"/>
      <c r="B10" s="437"/>
      <c r="C10" s="437"/>
      <c r="D10" s="437"/>
      <c r="E10" s="872" t="s">
        <v>215</v>
      </c>
      <c r="F10" s="437"/>
      <c r="G10" s="437"/>
      <c r="H10" s="437"/>
      <c r="I10" s="437"/>
      <c r="J10" s="437"/>
      <c r="K10" s="437"/>
      <c r="L10" s="136" t="s">
        <v>10</v>
      </c>
      <c r="M10" s="811" t="s">
        <v>11</v>
      </c>
      <c r="N10" s="419"/>
    </row>
    <row r="11" spans="1:14" ht="15" customHeight="1" x14ac:dyDescent="0.3">
      <c r="A11" s="437"/>
      <c r="B11" s="437"/>
      <c r="C11" s="437"/>
      <c r="D11" s="437"/>
      <c r="E11" s="159"/>
      <c r="F11" s="159"/>
      <c r="G11" s="159"/>
      <c r="H11" s="159"/>
      <c r="I11" s="159"/>
      <c r="J11" s="159"/>
      <c r="K11" s="159"/>
      <c r="L11" s="145" t="s">
        <v>12</v>
      </c>
      <c r="M11" s="920" t="s">
        <v>13</v>
      </c>
      <c r="N11" s="435"/>
    </row>
    <row r="12" spans="1:14" ht="15" customHeight="1" x14ac:dyDescent="0.3">
      <c r="A12" s="951" t="s">
        <v>565</v>
      </c>
      <c r="B12" s="561"/>
      <c r="C12" s="561"/>
      <c r="D12" s="561"/>
      <c r="E12" s="561"/>
      <c r="F12" s="561"/>
      <c r="G12" s="561"/>
      <c r="H12" s="561"/>
      <c r="I12" s="561"/>
      <c r="J12" s="561"/>
      <c r="K12" s="561"/>
      <c r="L12" s="561"/>
      <c r="M12" s="561"/>
      <c r="N12" s="435"/>
    </row>
    <row r="13" spans="1:14" ht="15" customHeight="1" x14ac:dyDescent="0.3">
      <c r="A13" s="952" t="s">
        <v>16</v>
      </c>
      <c r="B13" s="572"/>
      <c r="C13" s="572"/>
      <c r="D13" s="572"/>
      <c r="E13" s="155"/>
      <c r="F13" s="155"/>
      <c r="G13" s="155"/>
      <c r="H13" s="155"/>
      <c r="I13" s="155"/>
      <c r="J13" s="155"/>
      <c r="K13" s="155"/>
      <c r="L13" s="155"/>
      <c r="M13" s="155"/>
      <c r="N13" s="162"/>
    </row>
    <row r="14" spans="1:14" ht="15" customHeight="1" x14ac:dyDescent="0.3">
      <c r="A14" s="919" t="s">
        <v>17</v>
      </c>
      <c r="B14" s="421"/>
      <c r="C14" s="421"/>
      <c r="D14" s="421"/>
      <c r="E14" s="939"/>
      <c r="F14" s="421"/>
      <c r="G14" s="421"/>
      <c r="H14" s="895"/>
      <c r="I14" s="912" t="s">
        <v>597</v>
      </c>
      <c r="J14" s="421"/>
      <c r="K14" s="421"/>
      <c r="L14" s="938">
        <f>'Presupuesto '!F148</f>
        <v>0</v>
      </c>
      <c r="M14" s="421"/>
      <c r="N14" s="452"/>
    </row>
    <row r="15" spans="1:14" ht="15" customHeight="1" x14ac:dyDescent="0.3">
      <c r="A15" s="919" t="s">
        <v>18</v>
      </c>
      <c r="B15" s="421"/>
      <c r="C15" s="421"/>
      <c r="D15" s="421"/>
      <c r="E15" s="916" t="inlineStr">
        <is>
          <t>REFORMAS Y REMODELACIONES</t>
        </is>
      </c>
      <c r="F15" s="421"/>
      <c r="G15" s="421"/>
      <c r="H15" s="895"/>
      <c r="I15" s="912" t="s">
        <v>599</v>
      </c>
      <c r="J15" s="421"/>
      <c r="K15" s="421"/>
      <c r="L15" s="897"/>
      <c r="M15" s="421"/>
      <c r="N15" s="452"/>
    </row>
    <row r="16" spans="1:14" ht="15" customHeight="1" x14ac:dyDescent="0.3">
      <c r="A16" s="919" t="s">
        <v>600</v>
      </c>
      <c r="B16" s="421"/>
      <c r="C16" s="421"/>
      <c r="D16" s="421"/>
      <c r="E16" s="939"/>
      <c r="F16" s="421"/>
      <c r="G16" s="421"/>
      <c r="H16" s="895"/>
      <c r="I16" s="912" t="s">
        <v>10</v>
      </c>
      <c r="J16" s="421"/>
      <c r="K16" s="421"/>
      <c r="L16" s="897"/>
      <c r="M16" s="421"/>
      <c r="N16" s="452"/>
    </row>
    <row r="17" spans="1:14" ht="15.75" customHeight="1" x14ac:dyDescent="0.3">
      <c r="A17" s="896" t="s">
        <v>601</v>
      </c>
      <c r="B17" s="461"/>
      <c r="C17" s="461"/>
      <c r="D17" s="461"/>
      <c r="E17" s="461"/>
      <c r="F17" s="461"/>
      <c r="G17" s="461"/>
      <c r="H17" s="461"/>
      <c r="I17" s="461"/>
      <c r="J17" s="461"/>
      <c r="K17" s="461"/>
      <c r="L17" s="461"/>
      <c r="M17" s="461"/>
      <c r="N17" s="607"/>
    </row>
    <row r="18" spans="1:14" ht="15" customHeight="1" x14ac:dyDescent="0.3">
      <c r="A18" s="929"/>
      <c r="B18" s="774"/>
      <c r="C18" s="774"/>
      <c r="D18" s="774"/>
      <c r="E18" s="774"/>
      <c r="F18" s="774"/>
      <c r="G18" s="774"/>
      <c r="H18" s="774"/>
      <c r="I18" s="774"/>
      <c r="J18" s="774"/>
      <c r="K18" s="774"/>
      <c r="L18" s="774"/>
      <c r="M18" s="774"/>
      <c r="N18" s="774"/>
    </row>
    <row r="19" spans="1:14" ht="15.75" customHeight="1" x14ac:dyDescent="0.3">
      <c r="A19" s="908" t="s">
        <v>602</v>
      </c>
      <c r="B19" s="561"/>
      <c r="C19" s="561"/>
      <c r="D19" s="561"/>
      <c r="E19" s="561"/>
      <c r="F19" s="561"/>
      <c r="G19" s="561"/>
      <c r="H19" s="561"/>
      <c r="I19" s="561"/>
      <c r="J19" s="561"/>
      <c r="K19" s="561"/>
      <c r="L19" s="561"/>
      <c r="M19" s="561"/>
      <c r="N19" s="435"/>
    </row>
    <row r="20" spans="1:14" ht="15" customHeight="1" x14ac:dyDescent="0.3">
      <c r="A20" s="923" t="s">
        <v>603</v>
      </c>
      <c r="B20" s="910"/>
      <c r="C20" s="910"/>
      <c r="D20" s="909" t="s">
        <v>604</v>
      </c>
      <c r="E20" s="910"/>
      <c r="F20" s="910"/>
      <c r="G20" s="909" t="s">
        <v>605</v>
      </c>
      <c r="H20" s="910"/>
      <c r="I20" s="910"/>
      <c r="J20" s="949" t="s">
        <v>606</v>
      </c>
      <c r="K20" s="910"/>
      <c r="L20" s="910"/>
      <c r="M20" s="910"/>
      <c r="N20" s="950"/>
    </row>
    <row r="21" spans="1:14" x14ac:dyDescent="0.3">
      <c r="A21" s="959" t="e">
        <f>H46</f>
        <v>#DIV/0!</v>
      </c>
      <c r="B21" s="446"/>
      <c r="C21" s="446"/>
      <c r="D21" s="911" t="e">
        <f>I46</f>
        <v>#DIV/0!</v>
      </c>
      <c r="E21" s="446"/>
      <c r="F21" s="446"/>
      <c r="G21" s="911" t="e">
        <f>D21-A21</f>
        <v>#DIV/0!</v>
      </c>
      <c r="H21" s="446"/>
      <c r="I21" s="446"/>
      <c r="J21" s="900">
        <f>IFERROR(J46/$L$14,0)</f>
        <v>0</v>
      </c>
      <c r="K21" s="446"/>
      <c r="L21" s="446"/>
      <c r="M21" s="446"/>
      <c r="N21" s="901"/>
    </row>
    <row r="22" spans="1:14" ht="15" customHeight="1" x14ac:dyDescent="0.3">
      <c r="A22" s="943" t="s">
        <v>607</v>
      </c>
      <c r="B22" s="437"/>
      <c r="C22" s="944"/>
      <c r="D22" s="889" t="s">
        <v>608</v>
      </c>
      <c r="E22" s="889" t="s">
        <v>609</v>
      </c>
      <c r="F22" s="889" t="s">
        <v>610</v>
      </c>
      <c r="G22" s="889" t="s">
        <v>611</v>
      </c>
      <c r="H22" s="889" t="s">
        <v>612</v>
      </c>
      <c r="I22" s="889" t="s">
        <v>613</v>
      </c>
      <c r="J22" s="921" t="s">
        <v>614</v>
      </c>
      <c r="K22" s="893"/>
      <c r="L22" s="893"/>
      <c r="M22" s="893"/>
      <c r="N22" s="438"/>
    </row>
    <row r="23" spans="1:14" x14ac:dyDescent="0.3">
      <c r="A23" s="945"/>
      <c r="B23" s="946"/>
      <c r="C23" s="947"/>
      <c r="D23" s="479"/>
      <c r="E23" s="479"/>
      <c r="F23" s="479"/>
      <c r="G23" s="479"/>
      <c r="H23" s="479"/>
      <c r="I23" s="479"/>
      <c r="J23" s="922"/>
      <c r="K23" s="437"/>
      <c r="L23" s="437"/>
      <c r="M23" s="437"/>
      <c r="N23" s="438"/>
    </row>
    <row r="24" spans="1:14" ht="15" customHeight="1" x14ac:dyDescent="0.3">
      <c r="A24" s="899" t="str">
        <f>'Presupuesto '!B14</f>
        <v>PRELIMINARES</v>
      </c>
      <c r="B24" s="421"/>
      <c r="C24" s="895"/>
      <c r="D24" s="351" t="e">
        <f>'Presupuesto '!F24/'Presupuesto '!$F$222</f>
        <v>#DIV/0!</v>
      </c>
      <c r="E24" s="94"/>
      <c r="F24" s="94"/>
      <c r="G24" s="352">
        <f t="shared" ref="G24:G45" si="0">F24-E24</f>
        <v>0</v>
      </c>
      <c r="H24" s="353" t="e">
        <f t="shared" ref="H24:H45" si="1">D24*E24</f>
        <v>#DIV/0!</v>
      </c>
      <c r="I24" s="353" t="e">
        <f t="shared" ref="I24:I45" si="2">D24*F24</f>
        <v>#DIV/0!</v>
      </c>
      <c r="J24" s="894" t="e">
        <f t="shared" ref="J24:J45" si="3">D24*$L$14*G24</f>
        <v>#DIV/0!</v>
      </c>
      <c r="K24" s="437"/>
      <c r="L24" s="437"/>
      <c r="M24" s="437"/>
      <c r="N24" s="437"/>
    </row>
    <row r="25" spans="1:14" ht="15" customHeight="1" x14ac:dyDescent="0.3">
      <c r="A25" s="899" t="str">
        <f>'Presupuesto '!B26</f>
        <v>MOVIMIENTO DE TIERRAS</v>
      </c>
      <c r="B25" s="421"/>
      <c r="C25" s="895"/>
      <c r="D25" s="351" t="e">
        <f>'Presupuesto '!F38/'Presupuesto '!$F$222</f>
        <v>#DIV/0!</v>
      </c>
      <c r="E25" s="94"/>
      <c r="F25" s="94"/>
      <c r="G25" s="352">
        <f t="shared" si="0"/>
        <v>0</v>
      </c>
      <c r="H25" s="353" t="e">
        <f t="shared" si="1"/>
        <v>#DIV/0!</v>
      </c>
      <c r="I25" s="353" t="e">
        <f t="shared" si="2"/>
        <v>#DIV/0!</v>
      </c>
      <c r="J25" s="894" t="e">
        <f t="shared" si="3"/>
        <v>#DIV/0!</v>
      </c>
      <c r="K25" s="437"/>
      <c r="L25" s="437"/>
      <c r="M25" s="437"/>
      <c r="N25" s="437"/>
    </row>
    <row r="26" spans="1:14" ht="15" customHeight="1" x14ac:dyDescent="0.3">
      <c r="A26" s="899" t="str">
        <f>'Presupuesto '!B40</f>
        <v>CIMENTACIONES</v>
      </c>
      <c r="B26" s="421"/>
      <c r="C26" s="895"/>
      <c r="D26" s="351" t="e">
        <f>'Presupuesto '!F48/'Presupuesto '!$F$222</f>
        <v>#DIV/0!</v>
      </c>
      <c r="E26" s="94"/>
      <c r="F26" s="94"/>
      <c r="G26" s="352">
        <f t="shared" si="0"/>
        <v>0</v>
      </c>
      <c r="H26" s="353" t="e">
        <f t="shared" si="1"/>
        <v>#DIV/0!</v>
      </c>
      <c r="I26" s="353" t="e">
        <f t="shared" si="2"/>
        <v>#DIV/0!</v>
      </c>
      <c r="J26" s="894" t="e">
        <f t="shared" si="3"/>
        <v>#DIV/0!</v>
      </c>
      <c r="K26" s="437"/>
      <c r="L26" s="437"/>
      <c r="M26" s="437"/>
      <c r="N26" s="437"/>
    </row>
    <row r="27" spans="1:14" ht="15" customHeight="1" x14ac:dyDescent="0.3">
      <c r="A27" s="899" t="str">
        <f>'Presupuesto '!B50</f>
        <v>ESTRUCTURA</v>
      </c>
      <c r="B27" s="421"/>
      <c r="C27" s="895"/>
      <c r="D27" s="351" t="e">
        <f>'Presupuesto '!F65/'Presupuesto '!$F$222</f>
        <v>#DIV/0!</v>
      </c>
      <c r="E27" s="94"/>
      <c r="F27" s="94"/>
      <c r="G27" s="352">
        <f t="shared" si="0"/>
        <v>0</v>
      </c>
      <c r="H27" s="353" t="e">
        <f t="shared" si="1"/>
        <v>#DIV/0!</v>
      </c>
      <c r="I27" s="353" t="e">
        <f t="shared" si="2"/>
        <v>#DIV/0!</v>
      </c>
      <c r="J27" s="894" t="e">
        <f t="shared" si="3"/>
        <v>#DIV/0!</v>
      </c>
      <c r="K27" s="437"/>
      <c r="L27" s="437"/>
      <c r="M27" s="437"/>
      <c r="N27" s="437"/>
    </row>
    <row r="28" spans="1:14" ht="15" customHeight="1" x14ac:dyDescent="0.3">
      <c r="A28" s="899" t="str">
        <f>'Presupuesto '!B67</f>
        <v>MAMPOSTERÍA</v>
      </c>
      <c r="B28" s="421"/>
      <c r="C28" s="895"/>
      <c r="D28" s="351" t="e">
        <f>'Presupuesto '!F75/'Presupuesto '!$F$222</f>
        <v>#DIV/0!</v>
      </c>
      <c r="E28" s="94"/>
      <c r="F28" s="94"/>
      <c r="G28" s="352">
        <f t="shared" si="0"/>
        <v>0</v>
      </c>
      <c r="H28" s="353" t="e">
        <f t="shared" si="1"/>
        <v>#DIV/0!</v>
      </c>
      <c r="I28" s="353" t="e">
        <f t="shared" si="2"/>
        <v>#DIV/0!</v>
      </c>
      <c r="J28" s="894" t="e">
        <f t="shared" si="3"/>
        <v>#DIV/0!</v>
      </c>
      <c r="K28" s="437"/>
      <c r="L28" s="437"/>
      <c r="M28" s="437"/>
      <c r="N28" s="437"/>
    </row>
    <row r="29" spans="1:14" ht="15" customHeight="1" x14ac:dyDescent="0.3">
      <c r="A29" s="899" t="str">
        <f>'Presupuesto '!B77</f>
        <v>CUBIERTAS</v>
      </c>
      <c r="B29" s="421"/>
      <c r="C29" s="895"/>
      <c r="D29" s="351" t="e">
        <f>'Presupuesto '!F85/'Presupuesto '!$F$222</f>
        <v>#DIV/0!</v>
      </c>
      <c r="E29" s="94"/>
      <c r="F29" s="94"/>
      <c r="G29" s="352">
        <f t="shared" si="0"/>
        <v>0</v>
      </c>
      <c r="H29" s="353" t="e">
        <f t="shared" si="1"/>
        <v>#DIV/0!</v>
      </c>
      <c r="I29" s="353" t="e">
        <f t="shared" si="2"/>
        <v>#DIV/0!</v>
      </c>
      <c r="J29" s="894" t="e">
        <f t="shared" si="3"/>
        <v>#DIV/0!</v>
      </c>
      <c r="K29" s="437"/>
      <c r="L29" s="437"/>
      <c r="M29" s="437"/>
      <c r="N29" s="437"/>
    </row>
    <row r="30" spans="1:14" ht="15" customHeight="1" x14ac:dyDescent="0.3">
      <c r="A30" s="899" t="str">
        <f>'Presupuesto '!B87</f>
        <v>IMPERMEABILIZACIONES</v>
      </c>
      <c r="B30" s="421"/>
      <c r="C30" s="895"/>
      <c r="D30" s="351" t="e">
        <f>'Presupuesto '!F91/'Presupuesto '!$F$222</f>
        <v>#DIV/0!</v>
      </c>
      <c r="E30" s="94"/>
      <c r="F30" s="94"/>
      <c r="G30" s="352">
        <f t="shared" si="0"/>
        <v>0</v>
      </c>
      <c r="H30" s="353" t="e">
        <f t="shared" si="1"/>
        <v>#DIV/0!</v>
      </c>
      <c r="I30" s="353" t="e">
        <f t="shared" si="2"/>
        <v>#DIV/0!</v>
      </c>
      <c r="J30" s="894" t="e">
        <f t="shared" si="3"/>
        <v>#DIV/0!</v>
      </c>
      <c r="K30" s="437"/>
      <c r="L30" s="437"/>
      <c r="M30" s="437"/>
      <c r="N30" s="437"/>
    </row>
    <row r="31" spans="1:14" ht="15" customHeight="1" x14ac:dyDescent="0.3">
      <c r="A31" s="899" t="str">
        <f>'Presupuesto '!B93</f>
        <v>PAÑETES Y REVOQUES</v>
      </c>
      <c r="B31" s="421"/>
      <c r="C31" s="895"/>
      <c r="D31" s="351" t="e">
        <f>'Presupuesto '!F98/'Presupuesto '!$F$222</f>
        <v>#DIV/0!</v>
      </c>
      <c r="E31" s="94"/>
      <c r="F31" s="94"/>
      <c r="G31" s="352">
        <f t="shared" si="0"/>
        <v>0</v>
      </c>
      <c r="H31" s="353" t="e">
        <f t="shared" si="1"/>
        <v>#DIV/0!</v>
      </c>
      <c r="I31" s="353" t="e">
        <f t="shared" si="2"/>
        <v>#DIV/0!</v>
      </c>
      <c r="J31" s="894" t="e">
        <f t="shared" si="3"/>
        <v>#DIV/0!</v>
      </c>
      <c r="K31" s="437"/>
      <c r="L31" s="437"/>
      <c r="M31" s="437"/>
      <c r="N31" s="437"/>
    </row>
    <row r="32" spans="1:14" ht="15" customHeight="1" x14ac:dyDescent="0.3">
      <c r="A32" s="899" t="str">
        <f>'Presupuesto '!B100</f>
        <v>PISOS Y ENCHAPES</v>
      </c>
      <c r="B32" s="421"/>
      <c r="C32" s="895"/>
      <c r="D32" s="351" t="e">
        <f>'Presupuesto '!F109/'Presupuesto '!$F$222</f>
        <v>#DIV/0!</v>
      </c>
      <c r="E32" s="94"/>
      <c r="F32" s="94"/>
      <c r="G32" s="352">
        <f t="shared" si="0"/>
        <v>0</v>
      </c>
      <c r="H32" s="353" t="e">
        <f t="shared" si="1"/>
        <v>#DIV/0!</v>
      </c>
      <c r="I32" s="353" t="e">
        <f t="shared" si="2"/>
        <v>#DIV/0!</v>
      </c>
      <c r="J32" s="894" t="e">
        <f t="shared" si="3"/>
        <v>#DIV/0!</v>
      </c>
      <c r="K32" s="437"/>
      <c r="L32" s="437"/>
      <c r="M32" s="437"/>
      <c r="N32" s="437"/>
    </row>
    <row r="33" spans="1:14" ht="15" customHeight="1" x14ac:dyDescent="0.3">
      <c r="A33" s="899" t="str">
        <f>'Presupuesto '!B111</f>
        <v>PINTURA</v>
      </c>
      <c r="B33" s="421"/>
      <c r="C33" s="895"/>
      <c r="D33" s="351" t="e">
        <f>'Presupuesto '!F117/'Presupuesto '!$F$222</f>
        <v>#DIV/0!</v>
      </c>
      <c r="E33" s="94"/>
      <c r="F33" s="94"/>
      <c r="G33" s="352">
        <f t="shared" si="0"/>
        <v>0</v>
      </c>
      <c r="H33" s="353" t="e">
        <f t="shared" si="1"/>
        <v>#DIV/0!</v>
      </c>
      <c r="I33" s="353" t="e">
        <f t="shared" si="2"/>
        <v>#DIV/0!</v>
      </c>
      <c r="J33" s="894" t="e">
        <f t="shared" si="3"/>
        <v>#DIV/0!</v>
      </c>
      <c r="K33" s="437"/>
      <c r="L33" s="437"/>
      <c r="M33" s="437"/>
      <c r="N33" s="437"/>
    </row>
    <row r="34" spans="1:14" ht="15" customHeight="1" x14ac:dyDescent="0.3">
      <c r="A34" s="899" t="str">
        <f>'Presupuesto '!B119</f>
        <v>CARPINTERÍA</v>
      </c>
      <c r="B34" s="421"/>
      <c r="C34" s="895"/>
      <c r="D34" s="351" t="e">
        <f>'Presupuesto '!F127/'Presupuesto '!$F$222</f>
        <v>#DIV/0!</v>
      </c>
      <c r="E34" s="94"/>
      <c r="F34" s="94"/>
      <c r="G34" s="352">
        <f t="shared" si="0"/>
        <v>0</v>
      </c>
      <c r="H34" s="353" t="e">
        <f t="shared" si="1"/>
        <v>#DIV/0!</v>
      </c>
      <c r="I34" s="353" t="e">
        <f t="shared" si="2"/>
        <v>#DIV/0!</v>
      </c>
      <c r="J34" s="894" t="e">
        <f t="shared" si="3"/>
        <v>#DIV/0!</v>
      </c>
      <c r="K34" s="437"/>
      <c r="L34" s="437"/>
      <c r="M34" s="437"/>
      <c r="N34" s="437"/>
    </row>
    <row r="35" spans="1:14" ht="15" customHeight="1" x14ac:dyDescent="0.3">
      <c r="A35" s="899" t="str">
        <f>'Presupuesto '!B129</f>
        <v>VIDRIOS</v>
      </c>
      <c r="B35" s="421"/>
      <c r="C35" s="895"/>
      <c r="D35" s="351" t="e">
        <f>'Presupuesto '!F134/'Presupuesto '!$F$222</f>
        <v>#DIV/0!</v>
      </c>
      <c r="E35" s="94"/>
      <c r="F35" s="94"/>
      <c r="G35" s="352">
        <f t="shared" si="0"/>
        <v>0</v>
      </c>
      <c r="H35" s="353" t="e">
        <f t="shared" si="1"/>
        <v>#DIV/0!</v>
      </c>
      <c r="I35" s="353" t="e">
        <f t="shared" si="2"/>
        <v>#DIV/0!</v>
      </c>
      <c r="J35" s="894" t="e">
        <f t="shared" si="3"/>
        <v>#DIV/0!</v>
      </c>
      <c r="K35" s="437"/>
      <c r="L35" s="437"/>
      <c r="M35" s="437"/>
      <c r="N35" s="437"/>
    </row>
    <row r="36" spans="1:14" ht="15" customHeight="1" x14ac:dyDescent="0.3">
      <c r="A36" s="899" t="str">
        <f>'Presupuesto '!B136</f>
        <v>INSTALACIONES HIDROSANITARIAS</v>
      </c>
      <c r="B36" s="421"/>
      <c r="C36" s="895"/>
      <c r="D36" s="351" t="e">
        <f>'Presupuesto '!F148/'Presupuesto '!$F$222</f>
        <v>#DIV/0!</v>
      </c>
      <c r="E36" s="94"/>
      <c r="F36" s="94"/>
      <c r="G36" s="352">
        <f t="shared" si="0"/>
        <v>0</v>
      </c>
      <c r="H36" s="353" t="e">
        <f t="shared" si="1"/>
        <v>#DIV/0!</v>
      </c>
      <c r="I36" s="353" t="e">
        <f t="shared" si="2"/>
        <v>#DIV/0!</v>
      </c>
      <c r="J36" s="894" t="e">
        <f t="shared" si="3"/>
        <v>#DIV/0!</v>
      </c>
      <c r="K36" s="437"/>
      <c r="L36" s="437"/>
      <c r="M36" s="437"/>
      <c r="N36" s="437"/>
    </row>
    <row r="37" spans="1:14" ht="15" customHeight="1" x14ac:dyDescent="0.3">
      <c r="A37" s="899" t="str">
        <f>'Presupuesto '!B150</f>
        <v>INSTALACIONES ELÉCTRICAS</v>
      </c>
      <c r="B37" s="421"/>
      <c r="C37" s="895"/>
      <c r="D37" s="351" t="e">
        <f>'Presupuesto '!F162/'Presupuesto '!$F$222</f>
        <v>#DIV/0!</v>
      </c>
      <c r="E37" s="94"/>
      <c r="F37" s="94"/>
      <c r="G37" s="352">
        <f t="shared" si="0"/>
        <v>0</v>
      </c>
      <c r="H37" s="353" t="e">
        <f t="shared" si="1"/>
        <v>#DIV/0!</v>
      </c>
      <c r="I37" s="353" t="e">
        <f t="shared" si="2"/>
        <v>#DIV/0!</v>
      </c>
      <c r="J37" s="894" t="e">
        <f t="shared" si="3"/>
        <v>#DIV/0!</v>
      </c>
      <c r="K37" s="437"/>
      <c r="L37" s="437"/>
      <c r="M37" s="437"/>
      <c r="N37" s="437"/>
    </row>
    <row r="38" spans="1:14" ht="15" customHeight="1" x14ac:dyDescent="0.3">
      <c r="A38" s="899" t="str">
        <f>'Presupuesto '!B164</f>
        <v>COMUNICACIONES Y SEGURIDAD</v>
      </c>
      <c r="B38" s="421"/>
      <c r="C38" s="895"/>
      <c r="D38" s="351" t="e">
        <f>'Presupuesto '!F171/'Presupuesto '!$F$222</f>
        <v>#DIV/0!</v>
      </c>
      <c r="E38" s="94"/>
      <c r="F38" s="94"/>
      <c r="G38" s="352">
        <f t="shared" si="0"/>
        <v>0</v>
      </c>
      <c r="H38" s="353" t="e">
        <f t="shared" si="1"/>
        <v>#DIV/0!</v>
      </c>
      <c r="I38" s="353" t="e">
        <f t="shared" si="2"/>
        <v>#DIV/0!</v>
      </c>
      <c r="J38" s="894" t="e">
        <f t="shared" si="3"/>
        <v>#DIV/0!</v>
      </c>
      <c r="K38" s="437"/>
      <c r="L38" s="437"/>
      <c r="M38" s="437"/>
      <c r="N38" s="437"/>
    </row>
    <row r="39" spans="1:14" ht="15" customHeight="1" x14ac:dyDescent="0.3">
      <c r="A39" s="1019" t="str">
        <f>'Presupuesto '!B173</f>
        <v>CLIMATIZACIÓN Y VENTILACIÓN</v>
      </c>
      <c r="B39" s="1020"/>
      <c r="C39" s="1021"/>
      <c r="D39" s="1012" t="e">
        <f>'Presupuesto '!F178/'Presupuesto '!$F$222</f>
        <v>#DIV/0!</v>
      </c>
      <c r="E39" s="1013"/>
      <c r="F39" s="1013"/>
      <c r="G39" s="352">
        <f t="shared" si="0"/>
        <v>0</v>
      </c>
      <c r="H39" s="1014" t="e">
        <f t="shared" si="1"/>
        <v>#DIV/0!</v>
      </c>
      <c r="I39" s="1014" t="e">
        <f t="shared" si="2"/>
        <v>#DIV/0!</v>
      </c>
      <c r="J39" s="1017" t="e">
        <f t="shared" si="3"/>
        <v>#DIV/0!</v>
      </c>
      <c r="K39" s="1018"/>
      <c r="L39" s="1018"/>
      <c r="M39" s="1018"/>
      <c r="N39" s="1018"/>
    </row>
    <row r="40" spans="1:14" ht="15" customHeight="1" x14ac:dyDescent="0.3">
      <c r="A40" s="1019" t="str">
        <f>'Presupuesto '!B180</f>
        <v>GAS</v>
      </c>
      <c r="B40" s="1020"/>
      <c r="C40" s="1021"/>
      <c r="D40" s="1012" t="e">
        <f>'Presupuesto '!F184/'Presupuesto '!$F$222</f>
        <v>#DIV/0!</v>
      </c>
      <c r="E40" s="1013"/>
      <c r="F40" s="1013"/>
      <c r="G40" s="352">
        <f t="shared" si="0"/>
        <v>0</v>
      </c>
      <c r="H40" s="1014" t="e">
        <f t="shared" si="1"/>
        <v>#DIV/0!</v>
      </c>
      <c r="I40" s="1014" t="e">
        <f t="shared" si="2"/>
        <v>#DIV/0!</v>
      </c>
      <c r="J40" s="1015" t="e">
        <f t="shared" si="3"/>
        <v>#DIV/0!</v>
      </c>
      <c r="K40" s="1016"/>
      <c r="L40" s="1016"/>
      <c r="M40" s="1016"/>
      <c r="N40" s="1016"/>
    </row>
    <row r="41" spans="1:14" ht="15" customHeight="1" x14ac:dyDescent="0.3">
      <c r="A41" s="1019" t="str">
        <f>'Presupuesto '!B186</f>
        <v>URBANISMO Y EXTERIORES</v>
      </c>
      <c r="B41" s="1020"/>
      <c r="C41" s="1021"/>
      <c r="D41" s="1012" t="e">
        <f>'Presupuesto '!F194/'Presupuesto '!$F$222</f>
        <v>#DIV/0!</v>
      </c>
      <c r="E41" s="1013"/>
      <c r="F41" s="1013"/>
      <c r="G41" s="352">
        <f t="shared" si="0"/>
        <v>0</v>
      </c>
      <c r="H41" s="1014" t="e">
        <f t="shared" si="1"/>
        <v>#DIV/0!</v>
      </c>
      <c r="I41" s="1014" t="e">
        <f t="shared" si="2"/>
        <v>#DIV/0!</v>
      </c>
      <c r="J41" s="1015" t="e">
        <f t="shared" si="3"/>
        <v>#DIV/0!</v>
      </c>
      <c r="K41" s="1016"/>
      <c r="L41" s="1016"/>
      <c r="M41" s="1016"/>
      <c r="N41" s="1016"/>
    </row>
    <row r="42" spans="1:14" ht="15" customHeight="1" x14ac:dyDescent="0.3">
      <c r="A42" s="1030" t="str">
        <f>'Presupuesto '!B196</f>
        <v>OBRAS COMPLEMENTARIAS</v>
      </c>
      <c r="B42" s="1031"/>
      <c r="C42" s="1032"/>
      <c r="D42" s="1012" t="e">
        <f>'Presupuesto '!F201/'Presupuesto '!$F$222</f>
        <v>#DIV/0!</v>
      </c>
      <c r="E42" s="1013"/>
      <c r="F42" s="1013"/>
      <c r="G42" s="352">
        <f t="shared" si="0"/>
        <v>0</v>
      </c>
      <c r="H42" s="1014" t="e">
        <f t="shared" si="1"/>
        <v>#DIV/0!</v>
      </c>
      <c r="I42" s="1014" t="e">
        <f t="shared" si="2"/>
        <v>#DIV/0!</v>
      </c>
      <c r="J42" s="1015" t="e">
        <f t="shared" si="3"/>
        <v>#DIV/0!</v>
      </c>
      <c r="K42" s="1016"/>
      <c r="L42" s="1016"/>
      <c r="M42" s="1016"/>
      <c r="N42" s="1016"/>
    </row>
    <row r="43" spans="1:14" ht="15" customHeight="1" x14ac:dyDescent="0.3">
      <c r="A43" s="1030" t="str">
        <f>'Presupuesto '!B203</f>
        <v>ASEO, ENTREGA Y CIERRE</v>
      </c>
      <c r="B43" s="1031"/>
      <c r="C43" s="1032"/>
      <c r="D43" s="1012" t="e">
        <f>'Presupuesto '!F209/'Presupuesto '!$F$222</f>
        <v>#DIV/0!</v>
      </c>
      <c r="E43" s="1013"/>
      <c r="F43" s="1013"/>
      <c r="G43" s="352">
        <f t="shared" si="0"/>
        <v>0</v>
      </c>
      <c r="H43" s="1014" t="e">
        <f t="shared" si="1"/>
        <v>#DIV/0!</v>
      </c>
      <c r="I43" s="1014" t="e">
        <f t="shared" si="2"/>
        <v>#DIV/0!</v>
      </c>
      <c r="J43" s="1015" t="e">
        <f t="shared" si="3"/>
        <v>#DIV/0!</v>
      </c>
      <c r="K43" s="1016"/>
      <c r="L43" s="1016"/>
      <c r="M43" s="1016"/>
      <c r="N43" s="1016"/>
    </row>
    <row r="44" spans="1:14" ht="15" customHeight="1" x14ac:dyDescent="0.3">
      <c r="A44" s="1030" t="str">
        <f>'Presupuesto '!B211</f>
        <v>ASCENSORES</v>
      </c>
      <c r="B44" s="1031"/>
      <c r="C44" s="1032"/>
      <c r="D44" s="1012" t="e">
        <f>'Presupuesto '!F213/'Presupuesto '!$F$222</f>
        <v>#DIV/0!</v>
      </c>
      <c r="E44" s="1013"/>
      <c r="F44" s="1013"/>
      <c r="G44" s="352">
        <f t="shared" si="0"/>
        <v>0</v>
      </c>
      <c r="H44" s="1014" t="e">
        <f t="shared" si="1"/>
        <v>#DIV/0!</v>
      </c>
      <c r="I44" s="1014" t="e">
        <f t="shared" si="2"/>
        <v>#DIV/0!</v>
      </c>
      <c r="J44" s="1015" t="e">
        <f t="shared" si="3"/>
        <v>#DIV/0!</v>
      </c>
      <c r="K44" s="1016"/>
      <c r="L44" s="1016"/>
      <c r="M44" s="1016"/>
      <c r="N44" s="1016"/>
    </row>
    <row r="45" spans="1:14" ht="15" customHeight="1" x14ac:dyDescent="0.3">
      <c r="A45" s="1030" t="str">
        <f>'Presupuesto '!B215</f>
        <v>GESTIÓN, DISEÑO Y ADMINISTRACIÓN</v>
      </c>
      <c r="B45" s="1031"/>
      <c r="C45" s="1032"/>
      <c r="D45" s="1012" t="e">
        <f>'Presupuesto '!F220/'Presupuesto '!$F$222</f>
        <v>#DIV/0!</v>
      </c>
      <c r="E45" s="1013"/>
      <c r="F45" s="1013"/>
      <c r="G45" s="352">
        <f t="shared" si="0"/>
        <v>0</v>
      </c>
      <c r="H45" s="1014" t="e">
        <f t="shared" si="1"/>
        <v>#DIV/0!</v>
      </c>
      <c r="I45" s="1014" t="e">
        <f t="shared" si="2"/>
        <v>#DIV/0!</v>
      </c>
      <c r="J45" s="1025" t="e">
        <f t="shared" si="3"/>
        <v>#DIV/0!</v>
      </c>
      <c r="K45" s="1026"/>
      <c r="L45" s="1026"/>
      <c r="M45" s="1026"/>
      <c r="N45" s="1026"/>
    </row>
    <row r="46" spans="1:14" x14ac:dyDescent="0.3">
      <c r="A46" s="1033" t="s">
        <v>615</v>
      </c>
      <c r="B46" s="1034"/>
      <c r="C46" s="1035"/>
      <c r="D46" s="1022" t="e">
        <f>SUM(D24:D45)</f>
        <v>#DIV/0!</v>
      </c>
      <c r="E46" s="1013"/>
      <c r="F46" s="1013"/>
      <c r="G46" s="1024"/>
      <c r="H46" s="1023" t="e">
        <f>SUM(H24:H45)</f>
        <v>#DIV/0!</v>
      </c>
      <c r="I46" s="1023" t="e">
        <f>SUM(I24:I45)</f>
        <v>#DIV/0!</v>
      </c>
      <c r="J46" s="1027" t="e">
        <f>SUM(J24:J45)</f>
        <v>#DIV/0!</v>
      </c>
      <c r="K46" s="1028"/>
      <c r="L46" s="1028"/>
      <c r="M46" s="1028"/>
      <c r="N46" s="1029"/>
    </row>
    <row r="47" spans="1:14" ht="15.75" customHeight="1" x14ac:dyDescent="0.3">
      <c r="A47" s="1094" t="s">
        <v>616</v>
      </c>
      <c r="B47" s="1095"/>
      <c r="C47" s="1095"/>
      <c r="D47" s="1095"/>
      <c r="E47" s="1095"/>
      <c r="F47" s="1095"/>
      <c r="G47" s="1095"/>
      <c r="H47" s="1095"/>
      <c r="I47" s="1095"/>
      <c r="J47" s="1095"/>
      <c r="K47" s="1095"/>
      <c r="L47" s="1095"/>
      <c r="M47" s="1095"/>
      <c r="N47" s="1096"/>
    </row>
    <row r="48" spans="1:14" ht="15" customHeight="1" x14ac:dyDescent="0.3">
      <c r="A48" s="1131" t="s">
        <v>571</v>
      </c>
      <c r="B48" s="441"/>
      <c r="C48" s="1132" t="s">
        <v>617</v>
      </c>
      <c r="D48" s="441"/>
      <c r="E48" s="441"/>
      <c r="F48" s="441"/>
      <c r="G48" s="1132" t="s">
        <v>618</v>
      </c>
      <c r="H48" s="441"/>
      <c r="I48" s="1132" t="s">
        <v>619</v>
      </c>
      <c r="J48" s="441"/>
      <c r="K48" s="1133" t="s">
        <v>581</v>
      </c>
      <c r="L48" s="441"/>
      <c r="M48" s="441"/>
      <c r="N48" s="442"/>
    </row>
    <row r="49" spans="1:14" ht="14.4" customHeight="1" x14ac:dyDescent="0.3">
      <c r="A49" s="1125"/>
      <c r="B49" s="1126"/>
      <c r="C49" s="1134"/>
      <c r="D49" s="1134"/>
      <c r="E49" s="1134"/>
      <c r="F49" s="1134"/>
      <c r="G49" s="1136"/>
      <c r="H49" s="1136"/>
      <c r="I49" s="1126"/>
      <c r="J49" s="1126"/>
      <c r="K49" s="1126"/>
      <c r="L49" s="1126"/>
      <c r="M49" s="1126"/>
      <c r="N49" s="1127"/>
    </row>
    <row r="50" spans="1:14" x14ac:dyDescent="0.3">
      <c r="A50" s="1073"/>
      <c r="B50" s="1074"/>
      <c r="C50" s="1135"/>
      <c r="D50" s="1135"/>
      <c r="E50" s="1135"/>
      <c r="F50" s="1135"/>
      <c r="G50" s="1128"/>
      <c r="H50" s="1128"/>
      <c r="I50" s="1074"/>
      <c r="J50" s="1074"/>
      <c r="K50" s="1129"/>
      <c r="L50" s="1129"/>
      <c r="M50" s="1129"/>
      <c r="N50" s="1130"/>
    </row>
    <row r="51" spans="1:14" x14ac:dyDescent="0.3">
      <c r="A51" s="1073"/>
      <c r="B51" s="1074"/>
      <c r="C51" s="1135"/>
      <c r="D51" s="1135"/>
      <c r="E51" s="1135"/>
      <c r="F51" s="1135"/>
      <c r="G51" s="1111"/>
      <c r="H51" s="1111"/>
      <c r="I51" s="1074"/>
      <c r="J51" s="1074"/>
      <c r="K51" s="1113"/>
      <c r="L51" s="1113"/>
      <c r="M51" s="1113"/>
      <c r="N51" s="1112"/>
    </row>
    <row r="52" spans="1:14" x14ac:dyDescent="0.3">
      <c r="A52" s="1073"/>
      <c r="B52" s="1074"/>
      <c r="C52" s="1135"/>
      <c r="D52" s="1135"/>
      <c r="E52" s="1135"/>
      <c r="F52" s="1135"/>
      <c r="G52" s="1111"/>
      <c r="H52" s="1111"/>
      <c r="I52" s="1074"/>
      <c r="J52" s="1074"/>
      <c r="K52" s="1113"/>
      <c r="L52" s="1113"/>
      <c r="M52" s="1113"/>
      <c r="N52" s="1112"/>
    </row>
    <row r="53" spans="1:14" x14ac:dyDescent="0.3">
      <c r="A53" s="917"/>
      <c r="B53" s="898"/>
      <c r="C53" s="918"/>
      <c r="D53" s="918"/>
      <c r="E53" s="918"/>
      <c r="F53" s="918"/>
      <c r="G53" s="1111"/>
      <c r="H53" s="1111"/>
      <c r="I53" s="421"/>
      <c r="J53" s="421"/>
      <c r="K53" s="1114"/>
      <c r="L53" s="1114"/>
      <c r="M53" s="1114"/>
      <c r="N53" s="914"/>
    </row>
    <row r="54" spans="1:14" x14ac:dyDescent="0.3">
      <c r="A54" s="917"/>
      <c r="B54" s="898"/>
      <c r="C54" s="918"/>
      <c r="D54" s="918"/>
      <c r="E54" s="918"/>
      <c r="F54" s="918"/>
      <c r="G54" s="1111"/>
      <c r="H54" s="1111"/>
      <c r="I54" s="421"/>
      <c r="J54" s="421"/>
      <c r="K54" s="1114"/>
      <c r="L54" s="1114"/>
      <c r="M54" s="1114"/>
      <c r="N54" s="914"/>
    </row>
    <row r="55" spans="1:14" x14ac:dyDescent="0.3">
      <c r="A55" s="917"/>
      <c r="B55" s="898"/>
      <c r="C55" s="918"/>
      <c r="D55" s="918"/>
      <c r="E55" s="918"/>
      <c r="F55" s="918"/>
      <c r="G55" s="1111"/>
      <c r="H55" s="1111"/>
      <c r="I55" s="421"/>
      <c r="J55" s="421"/>
      <c r="K55" s="1114"/>
      <c r="L55" s="1114"/>
      <c r="M55" s="1114"/>
      <c r="N55" s="914"/>
    </row>
    <row r="56" spans="1:14" x14ac:dyDescent="0.3">
      <c r="A56" s="917"/>
      <c r="B56" s="898"/>
      <c r="C56" s="918"/>
      <c r="D56" s="918"/>
      <c r="E56" s="918"/>
      <c r="F56" s="918"/>
      <c r="G56" s="1111"/>
      <c r="H56" s="1111"/>
      <c r="I56" s="421"/>
      <c r="J56" s="421"/>
      <c r="K56" s="1114"/>
      <c r="L56" s="1114"/>
      <c r="M56" s="1114"/>
      <c r="N56" s="914"/>
    </row>
    <row r="57" spans="1:14" x14ac:dyDescent="0.3">
      <c r="A57" s="917"/>
      <c r="B57" s="898"/>
      <c r="C57" s="918"/>
      <c r="D57" s="918"/>
      <c r="E57" s="918"/>
      <c r="F57" s="918"/>
      <c r="G57" s="1111"/>
      <c r="H57" s="1111"/>
      <c r="I57" s="421"/>
      <c r="J57" s="421"/>
      <c r="K57" s="1114"/>
      <c r="L57" s="1114"/>
      <c r="M57" s="1114"/>
      <c r="N57" s="914"/>
    </row>
    <row r="58" spans="1:14" ht="15.75" customHeight="1" x14ac:dyDescent="0.3">
      <c r="A58" s="1109" t="s">
        <v>620</v>
      </c>
      <c r="B58" s="1110"/>
      <c r="C58" s="1110"/>
      <c r="D58" s="1110"/>
      <c r="E58" s="356"/>
      <c r="F58" s="356"/>
      <c r="G58" s="915"/>
      <c r="H58" s="915"/>
      <c r="I58" s="915"/>
      <c r="J58" s="915"/>
      <c r="K58" s="437"/>
      <c r="L58" s="437"/>
      <c r="M58" s="437"/>
      <c r="N58" s="438"/>
    </row>
    <row r="59" spans="1:14" ht="15" customHeight="1" x14ac:dyDescent="0.3">
      <c r="A59" s="1105" t="s">
        <v>621</v>
      </c>
      <c r="B59" s="1106"/>
      <c r="C59" s="1106"/>
      <c r="D59" s="1106"/>
      <c r="E59" s="1106"/>
      <c r="F59" s="1106"/>
      <c r="G59" s="1104"/>
      <c r="H59" s="1107" t="s">
        <v>622</v>
      </c>
      <c r="I59" s="1107"/>
      <c r="J59" s="1107"/>
      <c r="K59" s="1107"/>
      <c r="L59" s="1107"/>
      <c r="M59" s="1107"/>
      <c r="N59" s="1108"/>
    </row>
    <row r="60" spans="1:14" ht="15" customHeight="1" x14ac:dyDescent="0.3">
      <c r="A60" s="940" t="s">
        <v>623</v>
      </c>
      <c r="B60" s="942"/>
      <c r="C60" s="942"/>
      <c r="D60" s="1068" t="s">
        <v>557</v>
      </c>
      <c r="E60" s="942" t="s">
        <v>624</v>
      </c>
      <c r="F60" s="942"/>
      <c r="G60" s="1069"/>
      <c r="H60" s="890" t="s">
        <v>623</v>
      </c>
      <c r="I60" s="890"/>
      <c r="J60" s="890"/>
      <c r="K60" s="890" t="s">
        <v>557</v>
      </c>
      <c r="L60" s="890"/>
      <c r="M60" s="890" t="s">
        <v>624</v>
      </c>
      <c r="N60" s="953"/>
    </row>
    <row r="61" spans="1:14" x14ac:dyDescent="0.3">
      <c r="A61" s="1070"/>
      <c r="B61" s="1071"/>
      <c r="C61" s="1072"/>
      <c r="D61" s="1066"/>
      <c r="E61" s="1076"/>
      <c r="F61" s="1077"/>
      <c r="G61" s="1067"/>
      <c r="H61" s="1080"/>
      <c r="I61" s="1071"/>
      <c r="J61" s="1072"/>
      <c r="K61" s="1082"/>
      <c r="L61" s="1083"/>
      <c r="M61" s="1088"/>
      <c r="N61" s="1089"/>
    </row>
    <row r="62" spans="1:14" x14ac:dyDescent="0.3">
      <c r="A62" s="1073"/>
      <c r="B62" s="1074"/>
      <c r="C62" s="1075"/>
      <c r="D62" s="1064"/>
      <c r="E62" s="1078"/>
      <c r="F62" s="1079"/>
      <c r="G62" s="1065"/>
      <c r="H62" s="1081"/>
      <c r="I62" s="1074"/>
      <c r="J62" s="1075"/>
      <c r="K62" s="1084"/>
      <c r="L62" s="1085"/>
      <c r="M62" s="1090"/>
      <c r="N62" s="1091"/>
    </row>
    <row r="63" spans="1:14" x14ac:dyDescent="0.3">
      <c r="A63" s="1073"/>
      <c r="B63" s="1074"/>
      <c r="C63" s="1075"/>
      <c r="D63" s="1064"/>
      <c r="E63" s="1078"/>
      <c r="F63" s="1079"/>
      <c r="G63" s="1065"/>
      <c r="H63" s="1081"/>
      <c r="I63" s="1074"/>
      <c r="J63" s="1075"/>
      <c r="K63" s="1084"/>
      <c r="L63" s="1085"/>
      <c r="M63" s="1090"/>
      <c r="N63" s="1091"/>
    </row>
    <row r="64" spans="1:14" x14ac:dyDescent="0.3">
      <c r="A64" s="1073"/>
      <c r="B64" s="1074"/>
      <c r="C64" s="1075"/>
      <c r="D64" s="1064"/>
      <c r="E64" s="1078"/>
      <c r="F64" s="1079"/>
      <c r="G64" s="1065"/>
      <c r="H64" s="1081"/>
      <c r="I64" s="1074"/>
      <c r="J64" s="1075"/>
      <c r="K64" s="1084"/>
      <c r="L64" s="1085"/>
      <c r="M64" s="1090"/>
      <c r="N64" s="1091"/>
    </row>
    <row r="65" spans="1:14" x14ac:dyDescent="0.3">
      <c r="A65" s="1073"/>
      <c r="B65" s="1074"/>
      <c r="C65" s="1075"/>
      <c r="D65" s="1064"/>
      <c r="E65" s="1078"/>
      <c r="F65" s="1079"/>
      <c r="G65" s="1065"/>
      <c r="H65" s="1081"/>
      <c r="I65" s="1074"/>
      <c r="J65" s="1075"/>
      <c r="K65" s="1086"/>
      <c r="L65" s="1087"/>
      <c r="M65" s="1092"/>
      <c r="N65" s="1093"/>
    </row>
    <row r="66" spans="1:14" ht="15" customHeight="1" x14ac:dyDescent="0.3">
      <c r="A66" s="924" t="s">
        <v>625</v>
      </c>
      <c r="B66" s="421"/>
      <c r="C66" s="421"/>
      <c r="D66" s="421"/>
      <c r="E66" s="925">
        <f>SUM(E61:F65)</f>
        <v>0</v>
      </c>
      <c r="F66" s="421"/>
      <c r="G66" s="926"/>
      <c r="H66" s="927" t="s">
        <v>626</v>
      </c>
      <c r="I66" s="437"/>
      <c r="J66" s="437"/>
      <c r="K66" s="437"/>
      <c r="L66" s="437"/>
      <c r="M66" s="928">
        <f>SUM(M61:N65)</f>
        <v>0</v>
      </c>
      <c r="N66" s="438"/>
    </row>
    <row r="67" spans="1:14" ht="15" customHeight="1" x14ac:dyDescent="0.3">
      <c r="A67" s="936" t="s">
        <v>627</v>
      </c>
      <c r="B67" s="441"/>
      <c r="C67" s="441"/>
      <c r="D67" s="441"/>
      <c r="E67" s="441"/>
      <c r="F67" s="441"/>
      <c r="G67" s="441"/>
      <c r="H67" s="441"/>
      <c r="I67" s="441"/>
      <c r="J67" s="441"/>
      <c r="K67" s="441"/>
      <c r="L67" s="441"/>
      <c r="M67" s="937">
        <f>E66-M66</f>
        <v>0</v>
      </c>
      <c r="N67" s="442"/>
    </row>
    <row r="68" spans="1:14" ht="25.05" customHeight="1" x14ac:dyDescent="0.3">
      <c r="A68" s="902" t="s">
        <v>628</v>
      </c>
      <c r="B68" s="903"/>
      <c r="C68" s="903"/>
      <c r="D68" s="903"/>
      <c r="E68" s="903"/>
      <c r="F68" s="903"/>
      <c r="G68" s="904" t="e">
        <f>J46</f>
        <v>#DIV/0!</v>
      </c>
      <c r="H68" s="903"/>
      <c r="I68" s="903"/>
      <c r="J68" s="905" t="s">
        <v>629</v>
      </c>
      <c r="K68" s="903"/>
      <c r="L68" s="903"/>
      <c r="M68" s="906">
        <f>IFERROR(J46/$L$14,0)</f>
        <v>0</v>
      </c>
      <c r="N68" s="907"/>
    </row>
    <row r="69" spans="1:14" ht="15.75" customHeight="1" x14ac:dyDescent="0.3">
      <c r="A69" s="891" t="s">
        <v>630</v>
      </c>
      <c r="B69" s="437"/>
      <c r="C69" s="437"/>
      <c r="D69" s="437"/>
      <c r="E69" s="437"/>
      <c r="F69" s="437"/>
      <c r="G69" s="437"/>
      <c r="H69" s="437"/>
      <c r="I69" s="437"/>
      <c r="J69" s="437"/>
      <c r="K69" s="437"/>
      <c r="L69" s="437"/>
      <c r="M69" s="437"/>
      <c r="N69" s="438"/>
    </row>
    <row r="70" spans="1:14" ht="15" customHeight="1" x14ac:dyDescent="0.3">
      <c r="A70" s="956" t="s">
        <v>631</v>
      </c>
      <c r="B70" s="941"/>
      <c r="C70" s="941"/>
      <c r="D70" s="957" t="s">
        <v>632</v>
      </c>
      <c r="E70" s="941"/>
      <c r="F70" s="941"/>
      <c r="G70" s="957" t="s">
        <v>633</v>
      </c>
      <c r="H70" s="941"/>
      <c r="I70" s="941"/>
      <c r="J70" s="958" t="s">
        <v>634</v>
      </c>
      <c r="K70" s="809"/>
      <c r="L70" s="809"/>
      <c r="M70" s="809"/>
      <c r="N70" s="853"/>
    </row>
    <row r="71" spans="1:14" x14ac:dyDescent="0.3">
      <c r="A71" s="954"/>
      <c r="B71" s="437"/>
      <c r="C71" s="437"/>
      <c r="D71" s="955"/>
      <c r="E71" s="437"/>
      <c r="F71" s="437"/>
      <c r="G71" s="955">
        <f>IFERROR((D71/A71)*1000000,0)</f>
        <v>0</v>
      </c>
      <c r="H71" s="437"/>
      <c r="I71" s="437"/>
      <c r="J71" s="914"/>
      <c r="K71" s="437"/>
      <c r="L71" s="437"/>
      <c r="M71" s="437"/>
      <c r="N71" s="438"/>
    </row>
    <row r="72" spans="1:14" ht="15" customHeight="1" x14ac:dyDescent="0.3">
      <c r="A72" s="930" t="s">
        <v>593</v>
      </c>
      <c r="B72" s="774"/>
      <c r="C72" s="774"/>
      <c r="D72" s="774"/>
      <c r="E72" s="774"/>
      <c r="F72" s="774"/>
      <c r="G72" s="774"/>
      <c r="H72" s="774"/>
      <c r="I72" s="774"/>
      <c r="J72" s="774"/>
      <c r="K72" s="774"/>
      <c r="L72" s="774"/>
      <c r="M72" s="774"/>
      <c r="N72" s="419"/>
    </row>
    <row r="73" spans="1:14" x14ac:dyDescent="0.3">
      <c r="A73" s="932"/>
      <c r="B73" s="572"/>
      <c r="C73" s="572"/>
      <c r="D73" s="572"/>
      <c r="E73" s="572"/>
      <c r="F73" s="572"/>
      <c r="G73" s="572"/>
      <c r="H73" s="572"/>
      <c r="I73" s="572"/>
      <c r="J73" s="572"/>
      <c r="K73" s="572"/>
      <c r="L73" s="572"/>
      <c r="M73" s="572"/>
      <c r="N73" s="933"/>
    </row>
    <row r="74" spans="1:14" x14ac:dyDescent="0.3">
      <c r="A74" s="892"/>
      <c r="B74" s="421"/>
      <c r="C74" s="421"/>
      <c r="D74" s="421"/>
      <c r="E74" s="421"/>
      <c r="F74" s="421"/>
      <c r="G74" s="421"/>
      <c r="H74" s="421"/>
      <c r="I74" s="421"/>
      <c r="J74" s="421"/>
      <c r="K74" s="421"/>
      <c r="L74" s="421"/>
      <c r="M74" s="421"/>
      <c r="N74" s="452"/>
    </row>
    <row r="75" spans="1:14" x14ac:dyDescent="0.3">
      <c r="A75" s="892"/>
      <c r="B75" s="421"/>
      <c r="C75" s="421"/>
      <c r="D75" s="421"/>
      <c r="E75" s="421"/>
      <c r="F75" s="421"/>
      <c r="G75" s="421"/>
      <c r="H75" s="421"/>
      <c r="I75" s="421"/>
      <c r="J75" s="421"/>
      <c r="K75" s="421"/>
      <c r="L75" s="421"/>
      <c r="M75" s="421"/>
      <c r="N75" s="452"/>
    </row>
    <row r="76" spans="1:14" x14ac:dyDescent="0.3">
      <c r="A76" s="892"/>
      <c r="B76" s="421"/>
      <c r="C76" s="421"/>
      <c r="D76" s="421"/>
      <c r="E76" s="421"/>
      <c r="F76" s="421"/>
      <c r="G76" s="421"/>
      <c r="H76" s="421"/>
      <c r="I76" s="421"/>
      <c r="J76" s="421"/>
      <c r="K76" s="421"/>
      <c r="L76" s="421"/>
      <c r="M76" s="421"/>
      <c r="N76" s="452"/>
    </row>
    <row r="77" spans="1:14" ht="15" customHeight="1" x14ac:dyDescent="0.3">
      <c r="A77" s="931" t="s">
        <v>635</v>
      </c>
      <c r="B77" s="421"/>
      <c r="C77" s="421"/>
      <c r="D77" s="421"/>
      <c r="E77" s="421"/>
      <c r="F77" s="421"/>
      <c r="G77" s="421"/>
      <c r="H77" s="421"/>
      <c r="I77" s="421"/>
      <c r="J77" s="421"/>
      <c r="K77" s="421"/>
      <c r="L77" s="421"/>
      <c r="M77" s="421"/>
      <c r="N77" s="452"/>
    </row>
    <row r="78" spans="1:14" x14ac:dyDescent="0.3">
      <c r="A78" s="892"/>
      <c r="B78" s="421"/>
      <c r="C78" s="421"/>
      <c r="D78" s="421"/>
      <c r="E78" s="421"/>
      <c r="F78" s="421"/>
      <c r="G78" s="421"/>
      <c r="H78" s="421"/>
      <c r="I78" s="421"/>
      <c r="J78" s="421"/>
      <c r="K78" s="421"/>
      <c r="L78" s="421"/>
      <c r="M78" s="421"/>
      <c r="N78" s="452"/>
    </row>
    <row r="79" spans="1:14" x14ac:dyDescent="0.3">
      <c r="A79" s="892"/>
      <c r="B79" s="421"/>
      <c r="C79" s="421"/>
      <c r="D79" s="421"/>
      <c r="E79" s="421"/>
      <c r="F79" s="421"/>
      <c r="G79" s="421"/>
      <c r="H79" s="421"/>
      <c r="I79" s="421"/>
      <c r="J79" s="421"/>
      <c r="K79" s="421"/>
      <c r="L79" s="421"/>
      <c r="M79" s="421"/>
      <c r="N79" s="452"/>
    </row>
    <row r="80" spans="1:14" x14ac:dyDescent="0.3">
      <c r="A80" s="1156" t="s">
        <v>485</v>
      </c>
      <c r="B80" s="1157"/>
      <c r="C80" s="1157"/>
      <c r="D80" s="1157"/>
      <c r="E80" s="1157"/>
      <c r="F80" s="1157"/>
      <c r="G80" s="1158"/>
      <c r="H80" s="1159" t="s">
        <v>485</v>
      </c>
      <c r="I80" s="1157"/>
      <c r="J80" s="1157"/>
      <c r="K80" s="1157"/>
      <c r="L80" s="1157"/>
      <c r="M80" s="1157"/>
      <c r="N80" s="1160"/>
    </row>
    <row r="81" spans="1:14" x14ac:dyDescent="0.3">
      <c r="A81" s="1161"/>
      <c r="B81" s="1162"/>
      <c r="C81" s="1162"/>
      <c r="D81" s="1162"/>
      <c r="E81" s="1162"/>
      <c r="F81" s="1162"/>
      <c r="G81" s="1163"/>
      <c r="H81" s="1164"/>
      <c r="I81" s="1162"/>
      <c r="J81" s="1162"/>
      <c r="K81" s="1162"/>
      <c r="L81" s="1162"/>
      <c r="M81" s="1162"/>
      <c r="N81" s="1165"/>
    </row>
    <row r="82" spans="1:14" ht="15" customHeight="1" x14ac:dyDescent="0.3">
      <c r="A82" s="1161"/>
      <c r="B82" s="1162"/>
      <c r="C82" s="1162"/>
      <c r="D82" s="1162"/>
      <c r="E82" s="1162"/>
      <c r="F82" s="1162"/>
      <c r="G82" s="1163"/>
      <c r="H82" s="1164"/>
      <c r="I82" s="1162"/>
      <c r="J82" s="1162"/>
      <c r="K82" s="1162"/>
      <c r="L82" s="1162"/>
      <c r="M82" s="1162"/>
      <c r="N82" s="1165"/>
    </row>
    <row r="83" spans="1:14" x14ac:dyDescent="0.3">
      <c r="A83" s="1161"/>
      <c r="B83" s="1162"/>
      <c r="C83" s="1162"/>
      <c r="D83" s="1162"/>
      <c r="E83" s="1162"/>
      <c r="F83" s="1162"/>
      <c r="G83" s="1163"/>
      <c r="H83" s="1164"/>
      <c r="I83" s="1162"/>
      <c r="J83" s="1162"/>
      <c r="K83" s="1162"/>
      <c r="L83" s="1162"/>
      <c r="M83" s="1162"/>
      <c r="N83" s="1165"/>
    </row>
    <row r="84" spans="1:14" x14ac:dyDescent="0.3">
      <c r="A84" s="1161"/>
      <c r="B84" s="1162"/>
      <c r="C84" s="1162"/>
      <c r="D84" s="1162"/>
      <c r="E84" s="1162"/>
      <c r="F84" s="1162"/>
      <c r="G84" s="1163"/>
      <c r="H84" s="1164"/>
      <c r="I84" s="1162"/>
      <c r="J84" s="1162"/>
      <c r="K84" s="1162"/>
      <c r="L84" s="1162"/>
      <c r="M84" s="1162"/>
      <c r="N84" s="1165"/>
    </row>
    <row r="85" spans="1:14" x14ac:dyDescent="0.3">
      <c r="A85" s="1161"/>
      <c r="B85" s="1162"/>
      <c r="C85" s="1162"/>
      <c r="D85" s="1162"/>
      <c r="E85" s="1162"/>
      <c r="F85" s="1162"/>
      <c r="G85" s="1163"/>
      <c r="H85" s="1164"/>
      <c r="I85" s="1162"/>
      <c r="J85" s="1162"/>
      <c r="K85" s="1162"/>
      <c r="L85" s="1162"/>
      <c r="M85" s="1162"/>
      <c r="N85" s="1165"/>
    </row>
    <row r="86" spans="1:14" x14ac:dyDescent="0.3">
      <c r="A86" s="1161"/>
      <c r="B86" s="1162"/>
      <c r="C86" s="1162"/>
      <c r="D86" s="1162"/>
      <c r="E86" s="1162"/>
      <c r="F86" s="1162"/>
      <c r="G86" s="1163"/>
      <c r="H86" s="1164"/>
      <c r="I86" s="1162"/>
      <c r="J86" s="1162"/>
      <c r="K86" s="1162"/>
      <c r="L86" s="1162"/>
      <c r="M86" s="1162"/>
      <c r="N86" s="1165"/>
    </row>
    <row r="87" spans="1:14" ht="15.75" customHeight="1" x14ac:dyDescent="0.3">
      <c r="A87" s="1161"/>
      <c r="B87" s="1162"/>
      <c r="C87" s="1162"/>
      <c r="D87" s="1162"/>
      <c r="E87" s="1162"/>
      <c r="F87" s="1162"/>
      <c r="G87" s="1163"/>
      <c r="H87" s="1164"/>
      <c r="I87" s="1162"/>
      <c r="J87" s="1162"/>
      <c r="K87" s="1162"/>
      <c r="L87" s="1162"/>
      <c r="M87" s="1162"/>
      <c r="N87" s="1165"/>
    </row>
    <row r="88" spans="1:14" x14ac:dyDescent="0.3">
      <c r="A88" s="1161"/>
      <c r="B88" s="1162"/>
      <c r="C88" s="1162"/>
      <c r="D88" s="1162"/>
      <c r="E88" s="1162"/>
      <c r="F88" s="1162"/>
      <c r="G88" s="1163"/>
      <c r="H88" s="1164"/>
      <c r="I88" s="1162"/>
      <c r="J88" s="1162"/>
      <c r="K88" s="1162"/>
      <c r="L88" s="1162"/>
      <c r="M88" s="1162"/>
      <c r="N88" s="1165"/>
    </row>
    <row r="89" spans="1:14" x14ac:dyDescent="0.3">
      <c r="A89" s="1161"/>
      <c r="B89" s="1162"/>
      <c r="C89" s="1162"/>
      <c r="D89" s="1162"/>
      <c r="E89" s="1162"/>
      <c r="F89" s="1162"/>
      <c r="G89" s="1163"/>
      <c r="H89" s="1164"/>
      <c r="I89" s="1162"/>
      <c r="J89" s="1162"/>
      <c r="K89" s="1162"/>
      <c r="L89" s="1162"/>
      <c r="M89" s="1162"/>
      <c r="N89" s="1165"/>
    </row>
    <row r="90" spans="1:14" x14ac:dyDescent="0.3">
      <c r="A90" s="1161"/>
      <c r="B90" s="1162"/>
      <c r="C90" s="1162"/>
      <c r="D90" s="1162"/>
      <c r="E90" s="1162"/>
      <c r="F90" s="1162"/>
      <c r="G90" s="1163"/>
      <c r="H90" s="1164"/>
      <c r="I90" s="1162"/>
      <c r="J90" s="1162"/>
      <c r="K90" s="1162"/>
      <c r="L90" s="1162"/>
      <c r="M90" s="1162"/>
      <c r="N90" s="1165"/>
    </row>
    <row r="91" spans="1:14" x14ac:dyDescent="0.3">
      <c r="A91" s="1161"/>
      <c r="B91" s="1162"/>
      <c r="C91" s="1162"/>
      <c r="D91" s="1162"/>
      <c r="E91" s="1162"/>
      <c r="F91" s="1162"/>
      <c r="G91" s="1163"/>
      <c r="H91" s="1164"/>
      <c r="I91" s="1162"/>
      <c r="J91" s="1162"/>
      <c r="K91" s="1162"/>
      <c r="L91" s="1162"/>
      <c r="M91" s="1162"/>
      <c r="N91" s="1165"/>
    </row>
    <row r="92" spans="1:14" x14ac:dyDescent="0.3">
      <c r="A92" s="1161"/>
      <c r="B92" s="1162"/>
      <c r="C92" s="1162"/>
      <c r="D92" s="1162"/>
      <c r="E92" s="1162"/>
      <c r="F92" s="1162"/>
      <c r="G92" s="1163"/>
      <c r="H92" s="1164"/>
      <c r="I92" s="1162"/>
      <c r="J92" s="1162"/>
      <c r="K92" s="1162"/>
      <c r="L92" s="1162"/>
      <c r="M92" s="1162"/>
      <c r="N92" s="1165"/>
    </row>
    <row r="93" spans="1:14" x14ac:dyDescent="0.3">
      <c r="A93" s="1161"/>
      <c r="B93" s="1162"/>
      <c r="C93" s="1162"/>
      <c r="D93" s="1162"/>
      <c r="E93" s="1162"/>
      <c r="F93" s="1162"/>
      <c r="G93" s="1163"/>
      <c r="H93" s="1164"/>
      <c r="I93" s="1162"/>
      <c r="J93" s="1162"/>
      <c r="K93" s="1162"/>
      <c r="L93" s="1162"/>
      <c r="M93" s="1162"/>
      <c r="N93" s="1165"/>
    </row>
    <row r="94" spans="1:14" x14ac:dyDescent="0.3">
      <c r="A94" s="1161"/>
      <c r="B94" s="1162"/>
      <c r="C94" s="1162"/>
      <c r="D94" s="1162"/>
      <c r="E94" s="1162"/>
      <c r="F94" s="1162"/>
      <c r="G94" s="1163"/>
      <c r="H94" s="1164"/>
      <c r="I94" s="1162"/>
      <c r="J94" s="1162"/>
      <c r="K94" s="1162"/>
      <c r="L94" s="1162"/>
      <c r="M94" s="1162"/>
      <c r="N94" s="1165"/>
    </row>
    <row r="95" spans="1:14" x14ac:dyDescent="0.3">
      <c r="A95" s="1166"/>
      <c r="B95" s="1167"/>
      <c r="C95" s="1167"/>
      <c r="D95" s="1167"/>
      <c r="E95" s="1167"/>
      <c r="F95" s="1167"/>
      <c r="G95" s="1168"/>
      <c r="H95" s="1169"/>
      <c r="I95" s="1167"/>
      <c r="J95" s="1167"/>
      <c r="K95" s="1167"/>
      <c r="L95" s="1167"/>
      <c r="M95" s="1167"/>
      <c r="N95" s="1170"/>
    </row>
    <row r="96" spans="1:14" x14ac:dyDescent="0.3">
      <c r="A96" s="1171" t="s">
        <v>485</v>
      </c>
      <c r="B96" s="1172"/>
      <c r="C96" s="1172"/>
      <c r="D96" s="1172"/>
      <c r="E96" s="1172"/>
      <c r="F96" s="1172"/>
      <c r="G96" s="1173"/>
      <c r="H96" s="1174" t="s">
        <v>485</v>
      </c>
      <c r="I96" s="1172"/>
      <c r="J96" s="1172"/>
      <c r="K96" s="1172"/>
      <c r="L96" s="1172"/>
      <c r="M96" s="1172"/>
      <c r="N96" s="1175"/>
    </row>
    <row r="97" spans="1:14" x14ac:dyDescent="0.3">
      <c r="A97" s="1176"/>
      <c r="B97" s="1177"/>
      <c r="C97" s="1177"/>
      <c r="D97" s="1177"/>
      <c r="E97" s="1177"/>
      <c r="F97" s="1177"/>
      <c r="G97" s="1178"/>
      <c r="H97" s="1179"/>
      <c r="I97" s="1177"/>
      <c r="J97" s="1177"/>
      <c r="K97" s="1177"/>
      <c r="L97" s="1177"/>
      <c r="M97" s="1177"/>
      <c r="N97" s="1180"/>
    </row>
    <row r="98" spans="1:14" x14ac:dyDescent="0.3">
      <c r="A98" s="1176"/>
      <c r="B98" s="1177"/>
      <c r="C98" s="1177"/>
      <c r="D98" s="1177"/>
      <c r="E98" s="1177"/>
      <c r="F98" s="1177"/>
      <c r="G98" s="1178"/>
      <c r="H98" s="1179"/>
      <c r="I98" s="1177"/>
      <c r="J98" s="1177"/>
      <c r="K98" s="1177"/>
      <c r="L98" s="1177"/>
      <c r="M98" s="1177"/>
      <c r="N98" s="1180"/>
    </row>
    <row r="99" spans="1:14" x14ac:dyDescent="0.3">
      <c r="A99" s="1176"/>
      <c r="B99" s="1177"/>
      <c r="C99" s="1177"/>
      <c r="D99" s="1177"/>
      <c r="E99" s="1177"/>
      <c r="F99" s="1177"/>
      <c r="G99" s="1178"/>
      <c r="H99" s="1179"/>
      <c r="I99" s="1177"/>
      <c r="J99" s="1177"/>
      <c r="K99" s="1177"/>
      <c r="L99" s="1177"/>
      <c r="M99" s="1177"/>
      <c r="N99" s="1180"/>
    </row>
    <row r="100" spans="1:14" x14ac:dyDescent="0.3">
      <c r="A100" s="1176"/>
      <c r="B100" s="1177"/>
      <c r="C100" s="1177"/>
      <c r="D100" s="1177"/>
      <c r="E100" s="1177"/>
      <c r="F100" s="1177"/>
      <c r="G100" s="1178"/>
      <c r="H100" s="1179"/>
      <c r="I100" s="1177"/>
      <c r="J100" s="1177"/>
      <c r="K100" s="1177"/>
      <c r="L100" s="1177"/>
      <c r="M100" s="1177"/>
      <c r="N100" s="1180"/>
    </row>
    <row r="101" spans="1:14" x14ac:dyDescent="0.3">
      <c r="A101" s="1176"/>
      <c r="B101" s="1177"/>
      <c r="C101" s="1177"/>
      <c r="D101" s="1177"/>
      <c r="E101" s="1177"/>
      <c r="F101" s="1177"/>
      <c r="G101" s="1178"/>
      <c r="H101" s="1179"/>
      <c r="I101" s="1177"/>
      <c r="J101" s="1177"/>
      <c r="K101" s="1177"/>
      <c r="L101" s="1177"/>
      <c r="M101" s="1177"/>
      <c r="N101" s="1180"/>
    </row>
    <row r="102" spans="1:14" x14ac:dyDescent="0.3">
      <c r="A102" s="1176"/>
      <c r="B102" s="1177"/>
      <c r="C102" s="1177"/>
      <c r="D102" s="1177"/>
      <c r="E102" s="1177"/>
      <c r="F102" s="1177"/>
      <c r="G102" s="1178"/>
      <c r="H102" s="1179"/>
      <c r="I102" s="1177"/>
      <c r="J102" s="1177"/>
      <c r="K102" s="1177"/>
      <c r="L102" s="1177"/>
      <c r="M102" s="1177"/>
      <c r="N102" s="1180"/>
    </row>
    <row r="103" spans="1:14" x14ac:dyDescent="0.3">
      <c r="A103" s="1176"/>
      <c r="B103" s="1177"/>
      <c r="C103" s="1177"/>
      <c r="D103" s="1177"/>
      <c r="E103" s="1177"/>
      <c r="F103" s="1177"/>
      <c r="G103" s="1178"/>
      <c r="H103" s="1179"/>
      <c r="I103" s="1177"/>
      <c r="J103" s="1177"/>
      <c r="K103" s="1177"/>
      <c r="L103" s="1177"/>
      <c r="M103" s="1177"/>
      <c r="N103" s="1180"/>
    </row>
    <row r="104" spans="1:14" ht="14.4" customHeight="1" x14ac:dyDescent="0.3">
      <c r="A104" s="1176"/>
      <c r="B104" s="1177"/>
      <c r="C104" s="1177"/>
      <c r="D104" s="1177"/>
      <c r="E104" s="1177"/>
      <c r="F104" s="1177"/>
      <c r="G104" s="1178"/>
      <c r="H104" s="1179"/>
      <c r="I104" s="1177"/>
      <c r="J104" s="1177"/>
      <c r="K104" s="1177"/>
      <c r="L104" s="1177"/>
      <c r="M104" s="1177"/>
      <c r="N104" s="1180"/>
    </row>
    <row r="105" spans="1:14" x14ac:dyDescent="0.3">
      <c r="A105" s="1176"/>
      <c r="B105" s="1177"/>
      <c r="C105" s="1177"/>
      <c r="D105" s="1177"/>
      <c r="E105" s="1177"/>
      <c r="F105" s="1177"/>
      <c r="G105" s="1178"/>
      <c r="H105" s="1179"/>
      <c r="I105" s="1177"/>
      <c r="J105" s="1177"/>
      <c r="K105" s="1177"/>
      <c r="L105" s="1177"/>
      <c r="M105" s="1177"/>
      <c r="N105" s="1180"/>
    </row>
    <row r="106" spans="1:14" x14ac:dyDescent="0.3">
      <c r="A106" s="1176"/>
      <c r="B106" s="1177"/>
      <c r="C106" s="1177"/>
      <c r="D106" s="1177"/>
      <c r="E106" s="1177"/>
      <c r="F106" s="1177"/>
      <c r="G106" s="1178"/>
      <c r="H106" s="1179"/>
      <c r="I106" s="1177"/>
      <c r="J106" s="1177"/>
      <c r="K106" s="1177"/>
      <c r="L106" s="1177"/>
      <c r="M106" s="1177"/>
      <c r="N106" s="1180"/>
    </row>
    <row r="107" spans="1:14" x14ac:dyDescent="0.3">
      <c r="A107" s="1176"/>
      <c r="B107" s="1177"/>
      <c r="C107" s="1177"/>
      <c r="D107" s="1177"/>
      <c r="E107" s="1177"/>
      <c r="F107" s="1177"/>
      <c r="G107" s="1178"/>
      <c r="H107" s="1179"/>
      <c r="I107" s="1177"/>
      <c r="J107" s="1177"/>
      <c r="K107" s="1177"/>
      <c r="L107" s="1177"/>
      <c r="M107" s="1177"/>
      <c r="N107" s="1180"/>
    </row>
    <row r="108" spans="1:14" x14ac:dyDescent="0.3">
      <c r="A108" s="1176"/>
      <c r="B108" s="1177"/>
      <c r="C108" s="1177"/>
      <c r="D108" s="1177"/>
      <c r="E108" s="1177"/>
      <c r="F108" s="1177"/>
      <c r="G108" s="1178"/>
      <c r="H108" s="1179"/>
      <c r="I108" s="1177"/>
      <c r="J108" s="1177"/>
      <c r="K108" s="1177"/>
      <c r="L108" s="1177"/>
      <c r="M108" s="1177"/>
      <c r="N108" s="1180"/>
    </row>
    <row r="109" spans="1:14" x14ac:dyDescent="0.3">
      <c r="A109" s="1176"/>
      <c r="B109" s="1177"/>
      <c r="C109" s="1177"/>
      <c r="D109" s="1177"/>
      <c r="E109" s="1177"/>
      <c r="F109" s="1177"/>
      <c r="G109" s="1178"/>
      <c r="H109" s="1179"/>
      <c r="I109" s="1177"/>
      <c r="J109" s="1177"/>
      <c r="K109" s="1177"/>
      <c r="L109" s="1177"/>
      <c r="M109" s="1177"/>
      <c r="N109" s="1180"/>
    </row>
    <row r="110" spans="1:14" x14ac:dyDescent="0.3">
      <c r="A110" s="1176"/>
      <c r="B110" s="1177"/>
      <c r="C110" s="1177"/>
      <c r="D110" s="1177"/>
      <c r="E110" s="1177"/>
      <c r="F110" s="1177"/>
      <c r="G110" s="1178"/>
      <c r="H110" s="1179"/>
      <c r="I110" s="1177"/>
      <c r="J110" s="1177"/>
      <c r="K110" s="1177"/>
      <c r="L110" s="1177"/>
      <c r="M110" s="1177"/>
      <c r="N110" s="1180"/>
    </row>
    <row r="111" spans="1:14" x14ac:dyDescent="0.3">
      <c r="A111" s="1181"/>
      <c r="B111" s="1182"/>
      <c r="C111" s="1182"/>
      <c r="D111" s="1182"/>
      <c r="E111" s="1182"/>
      <c r="F111" s="1182"/>
      <c r="G111" s="1183"/>
      <c r="H111" s="1184"/>
      <c r="I111" s="1182"/>
      <c r="J111" s="1182"/>
      <c r="K111" s="1182"/>
      <c r="L111" s="1182"/>
      <c r="M111" s="1182"/>
      <c r="N111" s="1185"/>
    </row>
    <row r="112" spans="1:14" x14ac:dyDescent="0.3">
      <c r="A112" s="948"/>
      <c r="B112" s="1186"/>
      <c r="C112" s="1186"/>
      <c r="D112" s="1186"/>
      <c r="E112" s="1186"/>
      <c r="F112" s="1186"/>
      <c r="G112" s="1186"/>
      <c r="H112" s="1186"/>
      <c r="I112" s="1186"/>
      <c r="J112" s="1186"/>
      <c r="K112" s="1186"/>
      <c r="L112" s="1186"/>
      <c r="M112" s="1186"/>
      <c r="N112" s="935"/>
    </row>
    <row r="113" spans="1:14" x14ac:dyDescent="0.3">
      <c r="A113" s="1187" t="s">
        <v>636</v>
      </c>
      <c r="B113" s="1188"/>
      <c r="C113" s="1188"/>
      <c r="D113" s="1188"/>
      <c r="E113" s="1188"/>
      <c r="F113" s="1188"/>
      <c r="G113" s="1188"/>
      <c r="H113" s="1188"/>
      <c r="I113" s="1188"/>
      <c r="J113" s="1188"/>
      <c r="K113" s="1188"/>
      <c r="L113" s="1188"/>
      <c r="M113" s="1188"/>
      <c r="N113" s="1189"/>
    </row>
    <row r="114" spans="1:14" x14ac:dyDescent="0.3">
      <c r="A114" s="1190" t="s">
        <v>38</v>
      </c>
      <c r="B114" s="1191"/>
      <c r="C114" s="1191"/>
      <c r="D114" s="1191"/>
      <c r="E114" s="1191" t="s">
        <v>637</v>
      </c>
      <c r="F114" s="1191"/>
      <c r="G114" s="1191"/>
      <c r="H114" s="1191"/>
      <c r="I114" s="1191"/>
      <c r="J114" s="1192" t="s">
        <v>638</v>
      </c>
      <c r="K114" s="1141"/>
      <c r="L114" s="1141"/>
      <c r="M114" s="1141"/>
      <c r="N114" s="1142"/>
    </row>
    <row r="115" spans="1:14" x14ac:dyDescent="0.3">
      <c r="A115" s="1193" t="s">
        <v>40</v>
      </c>
      <c r="B115" s="1194"/>
      <c r="C115" s="1194"/>
      <c r="D115" s="1194"/>
      <c r="E115" s="1195" t="s">
        <v>40</v>
      </c>
      <c r="F115" s="1194"/>
      <c r="G115" s="1194"/>
      <c r="H115" s="1194"/>
      <c r="I115" s="1194"/>
      <c r="J115" s="1195" t="s">
        <v>40</v>
      </c>
      <c r="K115" s="1196"/>
      <c r="L115" s="1197"/>
      <c r="M115" s="1197"/>
      <c r="N115" s="1198"/>
    </row>
    <row r="116" spans="1:14" x14ac:dyDescent="0.3">
      <c r="A116" s="1193"/>
      <c r="B116" s="1194"/>
      <c r="C116" s="1194"/>
      <c r="D116" s="1194"/>
      <c r="E116" s="1195"/>
      <c r="F116" s="1194"/>
      <c r="G116" s="1194"/>
      <c r="H116" s="1194"/>
      <c r="I116" s="1194"/>
      <c r="J116" s="1195"/>
      <c r="K116" s="1196"/>
      <c r="L116" s="1197"/>
      <c r="M116" s="1197"/>
      <c r="N116" s="1198"/>
    </row>
    <row r="117" spans="1:14" x14ac:dyDescent="0.3">
      <c r="A117" s="1193" t="s">
        <v>41</v>
      </c>
      <c r="B117" s="1194"/>
      <c r="C117" s="1194"/>
      <c r="D117" s="1194"/>
      <c r="E117" s="1195" t="s">
        <v>41</v>
      </c>
      <c r="F117" s="1194"/>
      <c r="G117" s="1194"/>
      <c r="H117" s="1194"/>
      <c r="I117" s="1194"/>
      <c r="J117" s="1195" t="s">
        <v>41</v>
      </c>
      <c r="K117" s="1196"/>
      <c r="L117" s="1197"/>
      <c r="M117" s="1197"/>
      <c r="N117" s="1198"/>
    </row>
    <row r="118" spans="1:14" x14ac:dyDescent="0.3">
      <c r="A118" s="1193"/>
      <c r="B118" s="1194"/>
      <c r="C118" s="1194"/>
      <c r="D118" s="1194"/>
      <c r="E118" s="1195"/>
      <c r="F118" s="1194"/>
      <c r="G118" s="1194"/>
      <c r="H118" s="1194"/>
      <c r="I118" s="1194"/>
      <c r="J118" s="1195"/>
      <c r="K118" s="1196"/>
      <c r="L118" s="1197"/>
      <c r="M118" s="1197"/>
      <c r="N118" s="1198"/>
    </row>
    <row r="119" spans="1:14" x14ac:dyDescent="0.3">
      <c r="A119" s="1193" t="s">
        <v>42</v>
      </c>
      <c r="B119" s="1194"/>
      <c r="C119" s="1194"/>
      <c r="D119" s="1194"/>
      <c r="E119" s="1195" t="s">
        <v>42</v>
      </c>
      <c r="F119" s="1194"/>
      <c r="G119" s="1194"/>
      <c r="H119" s="1194"/>
      <c r="I119" s="1194"/>
      <c r="J119" s="1195" t="s">
        <v>42</v>
      </c>
      <c r="K119" s="1196"/>
      <c r="L119" s="1197"/>
      <c r="M119" s="1197"/>
      <c r="N119" s="1198"/>
    </row>
    <row r="120" spans="1:14" x14ac:dyDescent="0.3">
      <c r="A120" s="1199"/>
      <c r="B120" s="1200"/>
      <c r="C120" s="1200"/>
      <c r="D120" s="1200"/>
      <c r="E120" s="1201"/>
      <c r="F120" s="1200"/>
      <c r="G120" s="1200"/>
      <c r="H120" s="1200"/>
      <c r="I120" s="1200"/>
      <c r="J120" s="1201"/>
      <c r="K120" s="1202"/>
      <c r="L120" s="1203"/>
      <c r="M120" s="1203"/>
      <c r="N120" s="1204"/>
    </row>
    <row r="121" spans="1:14" x14ac:dyDescent="0.3">
      <c r="A121" s="278" t="s">
        <v>43</v>
      </c>
      <c r="B121" s="32"/>
      <c r="C121" s="32"/>
      <c r="D121" s="32"/>
      <c r="E121" s="32"/>
      <c r="F121" s="32"/>
      <c r="G121" s="32"/>
      <c r="H121" s="32"/>
      <c r="I121" s="32"/>
      <c r="J121" s="32"/>
      <c r="K121" s="32"/>
      <c r="L121" s="32"/>
      <c r="M121" s="32"/>
      <c r="N121" s="277" t="str">
        <f>M8</f>
        <v>RYR-IS-001</v>
      </c>
    </row>
    <row r="122" spans="1:14" x14ac:dyDescent="0.3">
      <c r="A122" s="10"/>
    </row>
  </sheetData>
  <mergeCells count="222">
    <mergeCell ref="K50:N50"/>
    <mergeCell ref="K51:N51"/>
    <mergeCell ref="K52:N52"/>
    <mergeCell ref="K53:N53"/>
    <mergeCell ref="K54:N54"/>
    <mergeCell ref="K55:N55"/>
    <mergeCell ref="K56:N56"/>
    <mergeCell ref="K57:N57"/>
    <mergeCell ref="K58:N58"/>
    <mergeCell ref="G53:H53"/>
    <mergeCell ref="G54:H54"/>
    <mergeCell ref="G55:H55"/>
    <mergeCell ref="G56:H56"/>
    <mergeCell ref="G57:H57"/>
    <mergeCell ref="G58:H58"/>
    <mergeCell ref="I50:J50"/>
    <mergeCell ref="I51:J51"/>
    <mergeCell ref="I52:J52"/>
    <mergeCell ref="I53:J53"/>
    <mergeCell ref="I54:J54"/>
    <mergeCell ref="I55:J55"/>
    <mergeCell ref="I56:J56"/>
    <mergeCell ref="I57:J57"/>
    <mergeCell ref="I58:J58"/>
    <mergeCell ref="A50:B50"/>
    <mergeCell ref="A51:B51"/>
    <mergeCell ref="A52:B52"/>
    <mergeCell ref="A53:B53"/>
    <mergeCell ref="A54:B54"/>
    <mergeCell ref="A55:B55"/>
    <mergeCell ref="A56:B56"/>
    <mergeCell ref="A57:B57"/>
    <mergeCell ref="C50:F50"/>
    <mergeCell ref="C51:F51"/>
    <mergeCell ref="C52:F52"/>
    <mergeCell ref="C53:F53"/>
    <mergeCell ref="C54:F54"/>
    <mergeCell ref="C55:F55"/>
    <mergeCell ref="C56:F56"/>
    <mergeCell ref="C57:F57"/>
    <mergeCell ref="G50:H50"/>
    <mergeCell ref="G51:H51"/>
    <mergeCell ref="G52:H52"/>
    <mergeCell ref="M61:N61"/>
    <mergeCell ref="M62:N62"/>
    <mergeCell ref="M63:N63"/>
    <mergeCell ref="M64:N64"/>
    <mergeCell ref="M65:N65"/>
    <mergeCell ref="A47:N47"/>
    <mergeCell ref="A59:F59"/>
    <mergeCell ref="H59:N59"/>
    <mergeCell ref="H60:J60"/>
    <mergeCell ref="H61:J61"/>
    <mergeCell ref="H62:J62"/>
    <mergeCell ref="H63:J63"/>
    <mergeCell ref="H64:J64"/>
    <mergeCell ref="H65:J65"/>
    <mergeCell ref="K60:L60"/>
    <mergeCell ref="K61:L61"/>
    <mergeCell ref="K62:L62"/>
    <mergeCell ref="K63:L63"/>
    <mergeCell ref="K64:L64"/>
    <mergeCell ref="K65:L65"/>
    <mergeCell ref="J117:J118"/>
    <mergeCell ref="A26:C26"/>
    <mergeCell ref="B117:D118"/>
    <mergeCell ref="F117:I118"/>
    <mergeCell ref="K117:N118"/>
    <mergeCell ref="J36:N36"/>
    <mergeCell ref="A35:C35"/>
    <mergeCell ref="A74:N74"/>
    <mergeCell ref="J40:N40"/>
    <mergeCell ref="J41:N41"/>
    <mergeCell ref="J39:N39"/>
    <mergeCell ref="A39:C39"/>
    <mergeCell ref="A40:C40"/>
    <mergeCell ref="A41:C41"/>
    <mergeCell ref="J42:N42"/>
    <mergeCell ref="J43:N43"/>
    <mergeCell ref="J44:N44"/>
    <mergeCell ref="J45:N45"/>
    <mergeCell ref="J46:N46"/>
    <mergeCell ref="A42:C42"/>
    <mergeCell ref="A96:G111"/>
    <mergeCell ref="K48:N48"/>
    <mergeCell ref="A37:C37"/>
    <mergeCell ref="A21:C21"/>
    <mergeCell ref="H96:N111"/>
    <mergeCell ref="A43:C43"/>
    <mergeCell ref="A44:C44"/>
    <mergeCell ref="A45:C45"/>
    <mergeCell ref="A46:C46"/>
    <mergeCell ref="A60:C60"/>
    <mergeCell ref="A61:C61"/>
    <mergeCell ref="A64:C64"/>
    <mergeCell ref="A65:C65"/>
    <mergeCell ref="E60:F60"/>
    <mergeCell ref="E61:F61"/>
    <mergeCell ref="E62:F62"/>
    <mergeCell ref="E63:F63"/>
    <mergeCell ref="E64:F64"/>
    <mergeCell ref="E65:F65"/>
    <mergeCell ref="A31:C31"/>
    <mergeCell ref="A13:D13"/>
    <mergeCell ref="A79:N79"/>
    <mergeCell ref="M60:N60"/>
    <mergeCell ref="B115:D116"/>
    <mergeCell ref="A114:D114"/>
    <mergeCell ref="K49:N49"/>
    <mergeCell ref="A71:N71"/>
    <mergeCell ref="H80:N95"/>
    <mergeCell ref="A113:N113"/>
    <mergeCell ref="A115:A116"/>
    <mergeCell ref="A24:C24"/>
    <mergeCell ref="J30:N30"/>
    <mergeCell ref="J115:J116"/>
    <mergeCell ref="I22:I23"/>
    <mergeCell ref="A70:N70"/>
    <mergeCell ref="J34:N34"/>
    <mergeCell ref="A33:C33"/>
    <mergeCell ref="C49:F49"/>
    <mergeCell ref="B119:D120"/>
    <mergeCell ref="A117:A118"/>
    <mergeCell ref="A22:C23"/>
    <mergeCell ref="A48:B48"/>
    <mergeCell ref="L15:N15"/>
    <mergeCell ref="A119:A120"/>
    <mergeCell ref="A77:N77"/>
    <mergeCell ref="E117:E118"/>
    <mergeCell ref="J29:N29"/>
    <mergeCell ref="J38:N38"/>
    <mergeCell ref="A15:D15"/>
    <mergeCell ref="J27:N27"/>
    <mergeCell ref="J35:N35"/>
    <mergeCell ref="A63:C63"/>
    <mergeCell ref="M8:N8"/>
    <mergeCell ref="E115:E116"/>
    <mergeCell ref="G22:G23"/>
    <mergeCell ref="J114:N114"/>
    <mergeCell ref="E8:K9"/>
    <mergeCell ref="M10:N10"/>
    <mergeCell ref="J20:N20"/>
    <mergeCell ref="J25:N25"/>
    <mergeCell ref="A16:D16"/>
    <mergeCell ref="A34:C34"/>
    <mergeCell ref="G48:H48"/>
    <mergeCell ref="A12:N12"/>
    <mergeCell ref="K115:N116"/>
    <mergeCell ref="K119:N120"/>
    <mergeCell ref="A69:N69"/>
    <mergeCell ref="I14:K14"/>
    <mergeCell ref="A32:C32"/>
    <mergeCell ref="A78:N78"/>
    <mergeCell ref="F22:F23"/>
    <mergeCell ref="J24:N24"/>
    <mergeCell ref="H22:H23"/>
    <mergeCell ref="A29:C29"/>
    <mergeCell ref="A75:N75"/>
    <mergeCell ref="A38:C38"/>
    <mergeCell ref="J119:J120"/>
    <mergeCell ref="G49:H49"/>
    <mergeCell ref="E14:H14"/>
    <mergeCell ref="F115:I116"/>
    <mergeCell ref="E114:I114"/>
    <mergeCell ref="J26:N26"/>
    <mergeCell ref="A73:N73"/>
    <mergeCell ref="A112:G112"/>
    <mergeCell ref="E1:N5"/>
    <mergeCell ref="D21:F21"/>
    <mergeCell ref="F119:I120"/>
    <mergeCell ref="A67:L67"/>
    <mergeCell ref="M67:N67"/>
    <mergeCell ref="A25:C25"/>
    <mergeCell ref="L14:N14"/>
    <mergeCell ref="A49:B49"/>
    <mergeCell ref="E16:H16"/>
    <mergeCell ref="J28:N28"/>
    <mergeCell ref="J37:N37"/>
    <mergeCell ref="C48:F48"/>
    <mergeCell ref="M11:N11"/>
    <mergeCell ref="J22:N23"/>
    <mergeCell ref="A62:C62"/>
    <mergeCell ref="G20:I20"/>
    <mergeCell ref="A20:C20"/>
    <mergeCell ref="H112:N112"/>
    <mergeCell ref="A66:D66"/>
    <mergeCell ref="E66:F66"/>
    <mergeCell ref="H66:L66"/>
    <mergeCell ref="M66:N66"/>
    <mergeCell ref="A28:C28"/>
    <mergeCell ref="A18:N18"/>
    <mergeCell ref="J32:N32"/>
    <mergeCell ref="A30:C30"/>
    <mergeCell ref="A72:N72"/>
    <mergeCell ref="A80:G95"/>
    <mergeCell ref="I49:J49"/>
    <mergeCell ref="A27:C27"/>
    <mergeCell ref="A19:N19"/>
    <mergeCell ref="E10:K10"/>
    <mergeCell ref="D20:F20"/>
    <mergeCell ref="G21:I21"/>
    <mergeCell ref="I15:K15"/>
    <mergeCell ref="E15:H15"/>
    <mergeCell ref="J33:N33"/>
    <mergeCell ref="A14:D14"/>
    <mergeCell ref="I16:K16"/>
    <mergeCell ref="A1:D11"/>
    <mergeCell ref="D22:D23"/>
    <mergeCell ref="E119:E120"/>
    <mergeCell ref="A76:N76"/>
    <mergeCell ref="I48:J48"/>
    <mergeCell ref="J31:N31"/>
    <mergeCell ref="L7:N7"/>
    <mergeCell ref="A17:N17"/>
    <mergeCell ref="L16:N16"/>
    <mergeCell ref="A36:C36"/>
    <mergeCell ref="J21:N21"/>
    <mergeCell ref="E22:E23"/>
    <mergeCell ref="A68:F68"/>
    <mergeCell ref="G68:I68"/>
    <mergeCell ref="J68:K68"/>
    <mergeCell ref="L68:M68"/>
  </mergeCells>
  <pageMargins left="0.31496062992125978" right="0.31496062992125978" top="0.19685039370078741" bottom="0.19685039370078741" header="0.51181102362204722" footer="0.51181102362204722"/>
  <pageSetup scale="65" fitToHeight="0" orientation="portrait" horizontalDpi="300" verticalDpi="300"/>
  <rowBreaks count="1" manualBreakCount="1">
    <brk id="78" max="13" man="1"/>
  </rowBreaks>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030A0"/>
    <pageSetUpPr fitToPage="1"/>
  </sheetPr>
  <dimension ref="A1:S133"/>
  <sheetViews>
    <sheetView topLeftCell="A40" zoomScale="76" zoomScaleNormal="76" workbookViewId="0">
      <selection activeCell="N133" sqref="N133"/>
    </sheetView>
  </sheetViews>
  <sheetFormatPr baseColWidth="10" defaultColWidth="8.88671875" defaultRowHeight="14.4" x14ac:dyDescent="0.3"/>
  <cols>
    <col min="1" max="3" width="11.33203125" style="11" customWidth="1"/>
    <col min="4" max="14" width="11" style="11" customWidth="1"/>
    <col min="15" max="15" width="8.88671875" style="11" customWidth="1"/>
    <col min="16" max="16384" width="8.88671875" style="11"/>
  </cols>
  <sheetData>
    <row r="1" spans="1:14" ht="15" customHeight="1" x14ac:dyDescent="0.3">
      <c r="A1" s="973"/>
      <c r="B1" s="961"/>
      <c r="C1" s="961"/>
      <c r="D1" s="961"/>
      <c r="E1" s="991" t="s">
        <v>639</v>
      </c>
      <c r="F1" s="961"/>
      <c r="G1" s="961"/>
      <c r="H1" s="961"/>
      <c r="I1" s="961"/>
      <c r="J1" s="961"/>
      <c r="K1" s="961"/>
      <c r="L1" s="961"/>
      <c r="M1" s="961"/>
      <c r="N1" s="961"/>
    </row>
    <row r="2" spans="1:14" ht="14.4" customHeight="1" x14ac:dyDescent="0.3">
      <c r="A2" s="961"/>
      <c r="B2" s="961"/>
      <c r="C2" s="961"/>
      <c r="D2" s="961"/>
      <c r="E2" s="961"/>
      <c r="F2" s="961"/>
      <c r="G2" s="961"/>
      <c r="H2" s="961"/>
      <c r="I2" s="961"/>
      <c r="J2" s="961"/>
      <c r="K2" s="961"/>
      <c r="L2" s="961"/>
      <c r="M2" s="961"/>
      <c r="N2" s="961"/>
    </row>
    <row r="3" spans="1:14" ht="14.4" customHeight="1" x14ac:dyDescent="0.3">
      <c r="A3" s="961"/>
      <c r="B3" s="961"/>
      <c r="C3" s="961"/>
      <c r="D3" s="961"/>
      <c r="E3" s="961"/>
      <c r="F3" s="961"/>
      <c r="G3" s="961"/>
      <c r="H3" s="961"/>
      <c r="I3" s="961"/>
      <c r="J3" s="961"/>
      <c r="K3" s="961"/>
      <c r="L3" s="961"/>
      <c r="M3" s="961"/>
      <c r="N3" s="961"/>
    </row>
    <row r="4" spans="1:14" ht="14.4" customHeight="1" x14ac:dyDescent="0.3">
      <c r="A4" s="961"/>
      <c r="B4" s="961"/>
      <c r="C4" s="961"/>
      <c r="D4" s="961"/>
      <c r="E4" s="961"/>
      <c r="F4" s="961"/>
      <c r="G4" s="961"/>
      <c r="H4" s="961"/>
      <c r="I4" s="961"/>
      <c r="J4" s="961"/>
      <c r="K4" s="961"/>
      <c r="L4" s="961"/>
      <c r="M4" s="961"/>
      <c r="N4" s="961"/>
    </row>
    <row r="5" spans="1:14" ht="15" customHeight="1" x14ac:dyDescent="0.3">
      <c r="A5" s="961"/>
      <c r="B5" s="961"/>
      <c r="C5" s="961"/>
      <c r="D5" s="961"/>
      <c r="E5" s="961"/>
      <c r="F5" s="961"/>
      <c r="G5" s="961"/>
      <c r="H5" s="961"/>
      <c r="I5" s="961"/>
      <c r="J5" s="961"/>
      <c r="K5" s="961"/>
      <c r="L5" s="961"/>
      <c r="M5" s="961"/>
      <c r="N5" s="961"/>
    </row>
    <row r="6" spans="1:14" ht="4.95" customHeight="1" x14ac:dyDescent="0.3">
      <c r="A6" s="961"/>
      <c r="B6" s="961"/>
      <c r="C6" s="961"/>
      <c r="D6" s="961"/>
      <c r="E6" s="163"/>
      <c r="F6" s="163"/>
      <c r="G6" s="163"/>
      <c r="H6" s="163"/>
      <c r="I6" s="163"/>
      <c r="J6" s="163"/>
      <c r="K6" s="163"/>
      <c r="L6" s="163"/>
      <c r="M6" s="163"/>
      <c r="N6" s="163"/>
    </row>
    <row r="7" spans="1:14" ht="15" customHeight="1" x14ac:dyDescent="0.3">
      <c r="A7" s="961"/>
      <c r="B7" s="961"/>
      <c r="C7" s="961"/>
      <c r="D7" s="961"/>
      <c r="E7" s="160"/>
      <c r="F7" s="160"/>
      <c r="G7" s="160"/>
      <c r="H7" s="160"/>
      <c r="I7" s="160"/>
      <c r="J7" s="160"/>
      <c r="K7" s="160"/>
      <c r="L7" s="836" t="s">
        <v>1</v>
      </c>
      <c r="M7" s="561"/>
      <c r="N7" s="435"/>
    </row>
    <row r="8" spans="1:14" ht="15" customHeight="1" x14ac:dyDescent="0.3">
      <c r="A8" s="961"/>
      <c r="B8" s="961"/>
      <c r="C8" s="961"/>
      <c r="D8" s="961"/>
      <c r="E8" s="764" t="s">
        <v>6</v>
      </c>
      <c r="F8" s="961"/>
      <c r="G8" s="961"/>
      <c r="H8" s="961"/>
      <c r="I8" s="961"/>
      <c r="J8" s="961"/>
      <c r="K8" s="961"/>
      <c r="L8" s="249" t="s">
        <v>2</v>
      </c>
      <c r="M8" s="998" t="s">
        <v>640</v>
      </c>
      <c r="N8" s="691"/>
    </row>
    <row r="9" spans="1:14" ht="15" customHeight="1" x14ac:dyDescent="0.3">
      <c r="A9" s="961"/>
      <c r="B9" s="961"/>
      <c r="C9" s="961"/>
      <c r="D9" s="961"/>
      <c r="E9" s="961"/>
      <c r="F9" s="961"/>
      <c r="G9" s="961"/>
      <c r="H9" s="961"/>
      <c r="I9" s="961"/>
      <c r="J9" s="961"/>
      <c r="K9" s="961"/>
      <c r="L9" s="249" t="s">
        <v>9</v>
      </c>
      <c r="M9" s="983">
        <v>1</v>
      </c>
      <c r="N9" s="984"/>
    </row>
    <row r="10" spans="1:14" ht="15" customHeight="1" x14ac:dyDescent="0.3">
      <c r="A10" s="961"/>
      <c r="B10" s="961"/>
      <c r="C10" s="961"/>
      <c r="D10" s="961"/>
      <c r="E10" s="872" t="s">
        <v>215</v>
      </c>
      <c r="F10" s="961"/>
      <c r="G10" s="961"/>
      <c r="H10" s="961"/>
      <c r="I10" s="961"/>
      <c r="J10" s="961"/>
      <c r="K10" s="961"/>
      <c r="L10" s="249" t="s">
        <v>10</v>
      </c>
      <c r="M10" s="983" t="s">
        <v>11</v>
      </c>
      <c r="N10" s="984"/>
    </row>
    <row r="11" spans="1:14" ht="15" customHeight="1" x14ac:dyDescent="0.3">
      <c r="A11" s="441"/>
      <c r="B11" s="441"/>
      <c r="C11" s="441"/>
      <c r="D11" s="441"/>
      <c r="E11" s="161"/>
      <c r="F11" s="161"/>
      <c r="G11" s="161"/>
      <c r="H11" s="161"/>
      <c r="I11" s="161"/>
      <c r="J11" s="161"/>
      <c r="K11" s="161"/>
      <c r="L11" s="110" t="s">
        <v>12</v>
      </c>
      <c r="M11" s="985" t="s">
        <v>13</v>
      </c>
      <c r="N11" s="632"/>
    </row>
    <row r="12" spans="1:14" ht="15" customHeight="1" x14ac:dyDescent="0.3">
      <c r="A12" s="951" t="s">
        <v>565</v>
      </c>
      <c r="B12" s="561"/>
      <c r="C12" s="561"/>
      <c r="D12" s="561"/>
      <c r="E12" s="561"/>
      <c r="F12" s="561"/>
      <c r="G12" s="561"/>
      <c r="H12" s="561"/>
      <c r="I12" s="561"/>
      <c r="J12" s="561"/>
      <c r="K12" s="561"/>
      <c r="L12" s="561"/>
      <c r="M12" s="561"/>
      <c r="N12" s="435"/>
    </row>
    <row r="13" spans="1:14" ht="15" customHeight="1" x14ac:dyDescent="0.3">
      <c r="A13" s="979" t="s">
        <v>16</v>
      </c>
      <c r="B13" s="421"/>
      <c r="C13" s="421"/>
      <c r="D13" s="421"/>
      <c r="E13" s="265"/>
      <c r="F13" s="265"/>
      <c r="G13" s="265"/>
      <c r="H13" s="265"/>
      <c r="I13" s="265"/>
      <c r="J13" s="265"/>
      <c r="K13" s="265"/>
      <c r="L13" s="265"/>
      <c r="M13" s="265"/>
      <c r="N13" s="266"/>
    </row>
    <row r="14" spans="1:14" ht="15" customHeight="1" x14ac:dyDescent="0.3">
      <c r="A14" s="979" t="s">
        <v>17</v>
      </c>
      <c r="B14" s="421"/>
      <c r="C14" s="421"/>
      <c r="D14" s="421"/>
      <c r="E14" s="939"/>
      <c r="F14" s="421"/>
      <c r="G14" s="421"/>
      <c r="H14" s="895"/>
      <c r="I14" s="912" t="s">
        <v>597</v>
      </c>
      <c r="J14" s="421"/>
      <c r="K14" s="421"/>
      <c r="L14" s="997">
        <f>'Presupuesto '!F148</f>
        <v>0</v>
      </c>
      <c r="M14" s="421"/>
      <c r="N14" s="895"/>
    </row>
    <row r="15" spans="1:14" ht="15" customHeight="1" x14ac:dyDescent="0.3">
      <c r="A15" s="979" t="s">
        <v>18</v>
      </c>
      <c r="B15" s="421"/>
      <c r="C15" s="421"/>
      <c r="D15" s="421"/>
      <c r="E15" s="916" t="inlineStr">
        <is>
          <t>REFORMAS Y REMODELACIONES</t>
        </is>
      </c>
      <c r="F15" s="421"/>
      <c r="G15" s="421"/>
      <c r="H15" s="895"/>
      <c r="I15" s="912" t="s">
        <v>599</v>
      </c>
      <c r="J15" s="421"/>
      <c r="K15" s="421"/>
      <c r="L15" s="962"/>
      <c r="M15" s="421"/>
      <c r="N15" s="895"/>
    </row>
    <row r="16" spans="1:14" ht="15" customHeight="1" x14ac:dyDescent="0.3">
      <c r="A16" s="979" t="s">
        <v>641</v>
      </c>
      <c r="B16" s="421"/>
      <c r="C16" s="421"/>
      <c r="D16" s="421"/>
      <c r="E16" s="939"/>
      <c r="F16" s="421"/>
      <c r="G16" s="421"/>
      <c r="H16" s="895"/>
      <c r="I16" s="912" t="s">
        <v>10</v>
      </c>
      <c r="J16" s="421"/>
      <c r="K16" s="421"/>
      <c r="L16" s="962"/>
      <c r="M16" s="421"/>
      <c r="N16" s="895"/>
    </row>
    <row r="17" spans="1:14" ht="15.75" customHeight="1" x14ac:dyDescent="0.3">
      <c r="A17" s="960" t="s">
        <v>601</v>
      </c>
      <c r="B17" s="961"/>
      <c r="C17" s="961"/>
      <c r="D17" s="961"/>
      <c r="E17" s="961"/>
      <c r="F17" s="961"/>
      <c r="G17" s="961"/>
      <c r="H17" s="961"/>
      <c r="I17" s="961"/>
      <c r="J17" s="961"/>
      <c r="K17" s="961"/>
      <c r="L17" s="961"/>
      <c r="M17" s="961"/>
      <c r="N17" s="438"/>
    </row>
    <row r="18" spans="1:14" ht="15" customHeight="1" x14ac:dyDescent="0.3">
      <c r="A18" s="974"/>
      <c r="B18" s="961"/>
      <c r="C18" s="961"/>
      <c r="D18" s="961"/>
      <c r="E18" s="961"/>
      <c r="F18" s="961"/>
      <c r="G18" s="961"/>
      <c r="H18" s="961"/>
      <c r="I18" s="961"/>
      <c r="J18" s="961"/>
      <c r="K18" s="961"/>
      <c r="L18" s="961"/>
      <c r="M18" s="961"/>
      <c r="N18" s="438"/>
    </row>
    <row r="19" spans="1:14" ht="15.75" customHeight="1" x14ac:dyDescent="0.3">
      <c r="A19" s="972" t="s">
        <v>602</v>
      </c>
      <c r="B19" s="961"/>
      <c r="C19" s="961"/>
      <c r="D19" s="961"/>
      <c r="E19" s="961"/>
      <c r="F19" s="961"/>
      <c r="G19" s="961"/>
      <c r="H19" s="961"/>
      <c r="I19" s="961"/>
      <c r="J19" s="961"/>
      <c r="K19" s="961"/>
      <c r="L19" s="961"/>
      <c r="M19" s="961"/>
      <c r="N19" s="438"/>
    </row>
    <row r="20" spans="1:14" ht="14.25" customHeight="1" x14ac:dyDescent="0.3">
      <c r="A20" s="987" t="s">
        <v>603</v>
      </c>
      <c r="B20" s="431"/>
      <c r="C20" s="431"/>
      <c r="D20" s="980" t="s">
        <v>604</v>
      </c>
      <c r="E20" s="431"/>
      <c r="F20" s="431"/>
      <c r="G20" s="980" t="s">
        <v>605</v>
      </c>
      <c r="H20" s="431"/>
      <c r="I20" s="431"/>
      <c r="J20" s="1001" t="s">
        <v>606</v>
      </c>
      <c r="K20" s="961"/>
      <c r="L20" s="961"/>
      <c r="M20" s="961"/>
      <c r="N20" s="438"/>
    </row>
    <row r="21" spans="1:14" x14ac:dyDescent="0.3">
      <c r="A21" s="1006" t="e">
        <f>H47</f>
        <v>#DIV/0!</v>
      </c>
      <c r="B21" s="961"/>
      <c r="C21" s="961"/>
      <c r="D21" s="995" t="e">
        <f>I47</f>
        <v>#DIV/0!</v>
      </c>
      <c r="E21" s="961"/>
      <c r="F21" s="961"/>
      <c r="G21" s="995" t="e">
        <f>D21-A21</f>
        <v>#DIV/0!</v>
      </c>
      <c r="H21" s="961"/>
      <c r="I21" s="961"/>
      <c r="J21" s="965">
        <f>IFERROR(J47/#REF!,0)</f>
        <v>0</v>
      </c>
      <c r="K21" s="961"/>
      <c r="L21" s="961"/>
      <c r="M21" s="961"/>
      <c r="N21" s="438"/>
    </row>
    <row r="22" spans="1:14" ht="14.25" customHeight="1" x14ac:dyDescent="0.3">
      <c r="A22" s="1011" t="s">
        <v>642</v>
      </c>
      <c r="B22" s="967"/>
      <c r="C22" s="967"/>
      <c r="D22" s="967"/>
      <c r="E22" s="967"/>
      <c r="F22" s="988">
        <v>0</v>
      </c>
      <c r="G22" s="967"/>
      <c r="H22" s="1000" t="s">
        <v>643</v>
      </c>
      <c r="I22" s="967"/>
      <c r="J22" s="967"/>
      <c r="K22" s="966" t="e">
        <f>D21-F22</f>
        <v>#DIV/0!</v>
      </c>
      <c r="L22" s="967"/>
      <c r="M22" s="967"/>
      <c r="N22" s="968"/>
    </row>
    <row r="23" spans="1:14" ht="14.25" customHeight="1" x14ac:dyDescent="0.3">
      <c r="A23" s="996" t="s">
        <v>607</v>
      </c>
      <c r="B23" s="976"/>
      <c r="C23" s="976"/>
      <c r="D23" s="978" t="s">
        <v>608</v>
      </c>
      <c r="E23" s="978" t="s">
        <v>609</v>
      </c>
      <c r="F23" s="978" t="s">
        <v>610</v>
      </c>
      <c r="G23" s="978" t="s">
        <v>611</v>
      </c>
      <c r="H23" s="978" t="s">
        <v>612</v>
      </c>
      <c r="I23" s="978" t="s">
        <v>613</v>
      </c>
      <c r="J23" s="989" t="s">
        <v>614</v>
      </c>
      <c r="K23" s="976"/>
      <c r="L23" s="976"/>
      <c r="M23" s="976"/>
      <c r="N23" s="438"/>
    </row>
    <row r="24" spans="1:14" x14ac:dyDescent="0.3">
      <c r="A24" s="770"/>
      <c r="B24" s="809"/>
      <c r="C24" s="809"/>
      <c r="D24" s="809"/>
      <c r="E24" s="809"/>
      <c r="F24" s="809"/>
      <c r="G24" s="809"/>
      <c r="H24" s="809"/>
      <c r="I24" s="809"/>
      <c r="J24" s="990"/>
      <c r="K24" s="990"/>
      <c r="L24" s="990"/>
      <c r="M24" s="990"/>
      <c r="N24" s="853"/>
    </row>
    <row r="25" spans="1:14" x14ac:dyDescent="0.3">
      <c r="A25" s="964" t="str">
        <f>'Presupuesto '!B14</f>
        <v>PRELIMINARES</v>
      </c>
      <c r="B25" s="441"/>
      <c r="C25" s="441"/>
      <c r="D25" s="376" t="e">
        <f>'Presupuesto '!F24/'Presupuesto '!$F$222</f>
        <v>#DIV/0!</v>
      </c>
      <c r="E25" s="377"/>
      <c r="F25" s="377"/>
      <c r="G25" s="378">
        <f t="shared" ref="G25:G46" si="0">F25-E25</f>
        <v>0</v>
      </c>
      <c r="H25" s="379" t="e">
        <f t="shared" ref="H25:H46" si="1">D25*E25</f>
        <v>#DIV/0!</v>
      </c>
      <c r="I25" s="379" t="e">
        <f t="shared" ref="I25:I46" si="2">D25*F25</f>
        <v>#DIV/0!</v>
      </c>
      <c r="J25" s="1137" t="e">
        <f t="shared" ref="J25:J46" si="3">D25*$L$14*G25</f>
        <v>#DIV/0!</v>
      </c>
      <c r="K25" s="1137"/>
      <c r="L25" s="1137"/>
      <c r="M25" s="1137"/>
      <c r="N25" s="1137"/>
    </row>
    <row r="26" spans="1:14" x14ac:dyDescent="0.3">
      <c r="A26" s="964" t="str">
        <f>'Presupuesto '!B26</f>
        <v>MOVIMIENTO DE TIERRAS</v>
      </c>
      <c r="B26" s="441"/>
      <c r="C26" s="441"/>
      <c r="D26" s="376" t="e">
        <f>'Presupuesto '!F38/'Presupuesto '!$F$222</f>
        <v>#DIV/0!</v>
      </c>
      <c r="E26" s="377"/>
      <c r="F26" s="377"/>
      <c r="G26" s="378">
        <f t="shared" si="0"/>
        <v>0</v>
      </c>
      <c r="H26" s="379" t="e">
        <f t="shared" si="1"/>
        <v>#DIV/0!</v>
      </c>
      <c r="I26" s="379" t="e">
        <f t="shared" si="2"/>
        <v>#DIV/0!</v>
      </c>
      <c r="J26" s="977" t="e">
        <f t="shared" si="3"/>
        <v>#DIV/0!</v>
      </c>
      <c r="K26" s="961"/>
      <c r="L26" s="961"/>
      <c r="M26" s="961"/>
      <c r="N26" s="961"/>
    </row>
    <row r="27" spans="1:14" x14ac:dyDescent="0.3">
      <c r="A27" s="964" t="str">
        <f>'Presupuesto '!B40</f>
        <v>CIMENTACIONES</v>
      </c>
      <c r="B27" s="441"/>
      <c r="C27" s="441"/>
      <c r="D27" s="376" t="e">
        <f>'Presupuesto '!F48/'Presupuesto '!$F$222</f>
        <v>#DIV/0!</v>
      </c>
      <c r="E27" s="377"/>
      <c r="F27" s="377"/>
      <c r="G27" s="378">
        <f t="shared" si="0"/>
        <v>0</v>
      </c>
      <c r="H27" s="379" t="e">
        <f t="shared" si="1"/>
        <v>#DIV/0!</v>
      </c>
      <c r="I27" s="379" t="e">
        <f t="shared" si="2"/>
        <v>#DIV/0!</v>
      </c>
      <c r="J27" s="977" t="e">
        <f t="shared" si="3"/>
        <v>#DIV/0!</v>
      </c>
      <c r="K27" s="961"/>
      <c r="L27" s="961"/>
      <c r="M27" s="961"/>
      <c r="N27" s="961"/>
    </row>
    <row r="28" spans="1:14" x14ac:dyDescent="0.3">
      <c r="A28" s="964" t="str">
        <f>'Presupuesto '!B50</f>
        <v>ESTRUCTURA</v>
      </c>
      <c r="B28" s="441"/>
      <c r="C28" s="441"/>
      <c r="D28" s="376" t="e">
        <f>'Presupuesto '!F65/'Presupuesto '!$F$222</f>
        <v>#DIV/0!</v>
      </c>
      <c r="E28" s="377"/>
      <c r="F28" s="377"/>
      <c r="G28" s="378">
        <f t="shared" si="0"/>
        <v>0</v>
      </c>
      <c r="H28" s="379" t="e">
        <f t="shared" si="1"/>
        <v>#DIV/0!</v>
      </c>
      <c r="I28" s="379" t="e">
        <f t="shared" si="2"/>
        <v>#DIV/0!</v>
      </c>
      <c r="J28" s="977" t="e">
        <f t="shared" si="3"/>
        <v>#DIV/0!</v>
      </c>
      <c r="K28" s="961"/>
      <c r="L28" s="961"/>
      <c r="M28" s="961"/>
      <c r="N28" s="961"/>
    </row>
    <row r="29" spans="1:14" x14ac:dyDescent="0.3">
      <c r="A29" s="964" t="str">
        <f>'Presupuesto '!B67</f>
        <v>MAMPOSTERÍA</v>
      </c>
      <c r="B29" s="441"/>
      <c r="C29" s="441"/>
      <c r="D29" s="376" t="e">
        <f>'Presupuesto '!F75/'Presupuesto '!$F$222</f>
        <v>#DIV/0!</v>
      </c>
      <c r="E29" s="377"/>
      <c r="F29" s="377"/>
      <c r="G29" s="378">
        <f t="shared" si="0"/>
        <v>0</v>
      </c>
      <c r="H29" s="379" t="e">
        <f t="shared" si="1"/>
        <v>#DIV/0!</v>
      </c>
      <c r="I29" s="379" t="e">
        <f t="shared" si="2"/>
        <v>#DIV/0!</v>
      </c>
      <c r="J29" s="977" t="e">
        <f t="shared" si="3"/>
        <v>#DIV/0!</v>
      </c>
      <c r="K29" s="961"/>
      <c r="L29" s="961"/>
      <c r="M29" s="961"/>
      <c r="N29" s="961"/>
    </row>
    <row r="30" spans="1:14" x14ac:dyDescent="0.3">
      <c r="A30" s="964" t="str">
        <f>'Presupuesto '!B77</f>
        <v>CUBIERTAS</v>
      </c>
      <c r="B30" s="441"/>
      <c r="C30" s="441"/>
      <c r="D30" s="376" t="e">
        <f>'Presupuesto '!F85/'Presupuesto '!$F$222</f>
        <v>#DIV/0!</v>
      </c>
      <c r="E30" s="377"/>
      <c r="F30" s="377"/>
      <c r="G30" s="378">
        <f t="shared" si="0"/>
        <v>0</v>
      </c>
      <c r="H30" s="379" t="e">
        <f t="shared" si="1"/>
        <v>#DIV/0!</v>
      </c>
      <c r="I30" s="379" t="e">
        <f t="shared" si="2"/>
        <v>#DIV/0!</v>
      </c>
      <c r="J30" s="977" t="e">
        <f t="shared" si="3"/>
        <v>#DIV/0!</v>
      </c>
      <c r="K30" s="961"/>
      <c r="L30" s="961"/>
      <c r="M30" s="961"/>
      <c r="N30" s="961"/>
    </row>
    <row r="31" spans="1:14" x14ac:dyDescent="0.3">
      <c r="A31" s="964" t="str">
        <f>'Presupuesto '!B87</f>
        <v>IMPERMEABILIZACIONES</v>
      </c>
      <c r="B31" s="441"/>
      <c r="C31" s="441"/>
      <c r="D31" s="376" t="e">
        <f>'Presupuesto '!F91/'Presupuesto '!$F$222</f>
        <v>#DIV/0!</v>
      </c>
      <c r="E31" s="377"/>
      <c r="F31" s="377"/>
      <c r="G31" s="378">
        <f t="shared" si="0"/>
        <v>0</v>
      </c>
      <c r="H31" s="379" t="e">
        <f t="shared" si="1"/>
        <v>#DIV/0!</v>
      </c>
      <c r="I31" s="379" t="e">
        <f t="shared" si="2"/>
        <v>#DIV/0!</v>
      </c>
      <c r="J31" s="977" t="e">
        <f t="shared" si="3"/>
        <v>#DIV/0!</v>
      </c>
      <c r="K31" s="961"/>
      <c r="L31" s="961"/>
      <c r="M31" s="961"/>
      <c r="N31" s="961"/>
    </row>
    <row r="32" spans="1:14" x14ac:dyDescent="0.3">
      <c r="A32" s="964" t="str">
        <f>'Presupuesto '!B93</f>
        <v>PAÑETES Y REVOQUES</v>
      </c>
      <c r="B32" s="441"/>
      <c r="C32" s="441"/>
      <c r="D32" s="376" t="e">
        <f>'Presupuesto '!F98/'Presupuesto '!$F$222</f>
        <v>#DIV/0!</v>
      </c>
      <c r="E32" s="377"/>
      <c r="F32" s="377"/>
      <c r="G32" s="378">
        <f t="shared" si="0"/>
        <v>0</v>
      </c>
      <c r="H32" s="379" t="e">
        <f t="shared" si="1"/>
        <v>#DIV/0!</v>
      </c>
      <c r="I32" s="379" t="e">
        <f t="shared" si="2"/>
        <v>#DIV/0!</v>
      </c>
      <c r="J32" s="977" t="e">
        <f t="shared" si="3"/>
        <v>#DIV/0!</v>
      </c>
      <c r="K32" s="961"/>
      <c r="L32" s="961"/>
      <c r="M32" s="961"/>
      <c r="N32" s="961"/>
    </row>
    <row r="33" spans="1:14" x14ac:dyDescent="0.3">
      <c r="A33" s="964" t="str">
        <f>'Presupuesto '!B100</f>
        <v>PISOS Y ENCHAPES</v>
      </c>
      <c r="B33" s="441"/>
      <c r="C33" s="441"/>
      <c r="D33" s="376" t="e">
        <f>'Presupuesto '!F109/'Presupuesto '!$F$222</f>
        <v>#DIV/0!</v>
      </c>
      <c r="E33" s="377"/>
      <c r="F33" s="377"/>
      <c r="G33" s="378">
        <f t="shared" si="0"/>
        <v>0</v>
      </c>
      <c r="H33" s="379" t="e">
        <f t="shared" si="1"/>
        <v>#DIV/0!</v>
      </c>
      <c r="I33" s="379" t="e">
        <f t="shared" si="2"/>
        <v>#DIV/0!</v>
      </c>
      <c r="J33" s="977" t="e">
        <f t="shared" si="3"/>
        <v>#DIV/0!</v>
      </c>
      <c r="K33" s="961"/>
      <c r="L33" s="961"/>
      <c r="M33" s="961"/>
      <c r="N33" s="961"/>
    </row>
    <row r="34" spans="1:14" x14ac:dyDescent="0.3">
      <c r="A34" s="964" t="str">
        <f>'Presupuesto '!B111</f>
        <v>PINTURA</v>
      </c>
      <c r="B34" s="441"/>
      <c r="C34" s="441"/>
      <c r="D34" s="376" t="e">
        <f>'Presupuesto '!F117/'Presupuesto '!$F$222</f>
        <v>#DIV/0!</v>
      </c>
      <c r="E34" s="377"/>
      <c r="F34" s="377"/>
      <c r="G34" s="378">
        <f t="shared" si="0"/>
        <v>0</v>
      </c>
      <c r="H34" s="379" t="e">
        <f t="shared" si="1"/>
        <v>#DIV/0!</v>
      </c>
      <c r="I34" s="379" t="e">
        <f t="shared" si="2"/>
        <v>#DIV/0!</v>
      </c>
      <c r="J34" s="977" t="e">
        <f t="shared" si="3"/>
        <v>#DIV/0!</v>
      </c>
      <c r="K34" s="961"/>
      <c r="L34" s="961"/>
      <c r="M34" s="961"/>
      <c r="N34" s="961"/>
    </row>
    <row r="35" spans="1:14" x14ac:dyDescent="0.3">
      <c r="A35" s="964" t="str">
        <f>'Presupuesto '!B119</f>
        <v>CARPINTERÍA</v>
      </c>
      <c r="B35" s="441"/>
      <c r="C35" s="441"/>
      <c r="D35" s="376" t="e">
        <f>'Presupuesto '!F127/'Presupuesto '!$F$222</f>
        <v>#DIV/0!</v>
      </c>
      <c r="E35" s="377"/>
      <c r="F35" s="377"/>
      <c r="G35" s="378">
        <f t="shared" si="0"/>
        <v>0</v>
      </c>
      <c r="H35" s="379" t="e">
        <f t="shared" si="1"/>
        <v>#DIV/0!</v>
      </c>
      <c r="I35" s="379" t="e">
        <f t="shared" si="2"/>
        <v>#DIV/0!</v>
      </c>
      <c r="J35" s="977" t="e">
        <f t="shared" si="3"/>
        <v>#DIV/0!</v>
      </c>
      <c r="K35" s="961"/>
      <c r="L35" s="961"/>
      <c r="M35" s="961"/>
      <c r="N35" s="961"/>
    </row>
    <row r="36" spans="1:14" x14ac:dyDescent="0.3">
      <c r="A36" s="964" t="str">
        <f>'Presupuesto '!B129</f>
        <v>VIDRIOS</v>
      </c>
      <c r="B36" s="441"/>
      <c r="C36" s="441"/>
      <c r="D36" s="376" t="e">
        <f>'Presupuesto '!F134/'Presupuesto '!$F$222</f>
        <v>#DIV/0!</v>
      </c>
      <c r="E36" s="377"/>
      <c r="F36" s="377"/>
      <c r="G36" s="378">
        <f t="shared" si="0"/>
        <v>0</v>
      </c>
      <c r="H36" s="379" t="e">
        <f t="shared" si="1"/>
        <v>#DIV/0!</v>
      </c>
      <c r="I36" s="379" t="e">
        <f t="shared" si="2"/>
        <v>#DIV/0!</v>
      </c>
      <c r="J36" s="977" t="e">
        <f t="shared" si="3"/>
        <v>#DIV/0!</v>
      </c>
      <c r="K36" s="961"/>
      <c r="L36" s="961"/>
      <c r="M36" s="961"/>
      <c r="N36" s="961"/>
    </row>
    <row r="37" spans="1:14" x14ac:dyDescent="0.3">
      <c r="A37" s="964" t="str">
        <f>'Presupuesto '!B136</f>
        <v>INSTALACIONES HIDROSANITARIAS</v>
      </c>
      <c r="B37" s="441"/>
      <c r="C37" s="441"/>
      <c r="D37" s="376" t="e">
        <f>'Presupuesto '!F148/'Presupuesto '!$F$222</f>
        <v>#DIV/0!</v>
      </c>
      <c r="E37" s="377"/>
      <c r="F37" s="377"/>
      <c r="G37" s="378">
        <f t="shared" si="0"/>
        <v>0</v>
      </c>
      <c r="H37" s="379" t="e">
        <f t="shared" si="1"/>
        <v>#DIV/0!</v>
      </c>
      <c r="I37" s="379" t="e">
        <f t="shared" si="2"/>
        <v>#DIV/0!</v>
      </c>
      <c r="J37" s="977" t="e">
        <f t="shared" si="3"/>
        <v>#DIV/0!</v>
      </c>
      <c r="K37" s="961"/>
      <c r="L37" s="961"/>
      <c r="M37" s="961"/>
      <c r="N37" s="961"/>
    </row>
    <row r="38" spans="1:14" x14ac:dyDescent="0.3">
      <c r="A38" s="964" t="str">
        <f>'Presupuesto '!B150</f>
        <v>INSTALACIONES ELÉCTRICAS</v>
      </c>
      <c r="B38" s="441"/>
      <c r="C38" s="441"/>
      <c r="D38" s="376" t="e">
        <f>'Presupuesto '!F162/'Presupuesto '!$F$222</f>
        <v>#DIV/0!</v>
      </c>
      <c r="E38" s="377"/>
      <c r="F38" s="377"/>
      <c r="G38" s="378">
        <f t="shared" si="0"/>
        <v>0</v>
      </c>
      <c r="H38" s="379" t="e">
        <f t="shared" si="1"/>
        <v>#DIV/0!</v>
      </c>
      <c r="I38" s="379" t="e">
        <f t="shared" si="2"/>
        <v>#DIV/0!</v>
      </c>
      <c r="J38" s="977" t="e">
        <f t="shared" si="3"/>
        <v>#DIV/0!</v>
      </c>
      <c r="K38" s="961"/>
      <c r="L38" s="961"/>
      <c r="M38" s="961"/>
      <c r="N38" s="961"/>
    </row>
    <row r="39" spans="1:14" x14ac:dyDescent="0.3">
      <c r="A39" s="964" t="str">
        <f>'Presupuesto '!B164</f>
        <v>COMUNICACIONES Y SEGURIDAD</v>
      </c>
      <c r="B39" s="441"/>
      <c r="C39" s="441"/>
      <c r="D39" s="376" t="e">
        <f>'Presupuesto '!F171/'Presupuesto '!$F$222</f>
        <v>#DIV/0!</v>
      </c>
      <c r="E39" s="377"/>
      <c r="F39" s="377"/>
      <c r="G39" s="378">
        <f t="shared" si="0"/>
        <v>0</v>
      </c>
      <c r="H39" s="379" t="e">
        <f t="shared" si="1"/>
        <v>#DIV/0!</v>
      </c>
      <c r="I39" s="379" t="e">
        <f t="shared" si="2"/>
        <v>#DIV/0!</v>
      </c>
      <c r="J39" s="977" t="e">
        <f t="shared" si="3"/>
        <v>#DIV/0!</v>
      </c>
      <c r="K39" s="961"/>
      <c r="L39" s="961"/>
      <c r="M39" s="961"/>
      <c r="N39" s="961"/>
    </row>
    <row r="40" spans="1:14" ht="14.4" customHeight="1" x14ac:dyDescent="0.3">
      <c r="A40" s="1036" t="str">
        <f>'Presupuesto '!B173</f>
        <v>CLIMATIZACIÓN Y VENTILACIÓN</v>
      </c>
      <c r="B40" s="1037"/>
      <c r="C40" s="1037"/>
      <c r="D40" s="376" t="e">
        <f>'Presupuesto '!F178/'Presupuesto '!$F$222</f>
        <v>#DIV/0!</v>
      </c>
      <c r="E40" s="377"/>
      <c r="F40" s="377"/>
      <c r="G40" s="378">
        <f t="shared" si="0"/>
        <v>0</v>
      </c>
      <c r="H40" s="379" t="e">
        <f t="shared" si="1"/>
        <v>#DIV/0!</v>
      </c>
      <c r="I40" s="379" t="e">
        <f t="shared" si="2"/>
        <v>#DIV/0!</v>
      </c>
      <c r="J40" s="977" t="e">
        <f t="shared" si="3"/>
        <v>#DIV/0!</v>
      </c>
      <c r="K40" s="977"/>
      <c r="L40" s="977"/>
      <c r="M40" s="977"/>
      <c r="N40" s="977"/>
    </row>
    <row r="41" spans="1:14" x14ac:dyDescent="0.3">
      <c r="A41" s="1042" t="str">
        <f>'Presupuesto '!B180</f>
        <v>GAS</v>
      </c>
      <c r="B41" s="1043"/>
      <c r="C41" s="1043"/>
      <c r="D41" s="376" t="e">
        <f>'Presupuesto '!F179/'Presupuesto '!$F$222</f>
        <v>#DIV/0!</v>
      </c>
      <c r="E41" s="358"/>
      <c r="F41" s="358"/>
      <c r="G41" s="1040">
        <f t="shared" si="0"/>
        <v>0</v>
      </c>
      <c r="H41" s="379" t="e">
        <f t="shared" si="1"/>
        <v>#DIV/0!</v>
      </c>
      <c r="I41" s="379" t="e">
        <f t="shared" si="2"/>
        <v>#DIV/0!</v>
      </c>
      <c r="J41" s="1046" t="e">
        <f t="shared" si="3"/>
        <v>#DIV/0!</v>
      </c>
      <c r="K41" s="1046"/>
      <c r="L41" s="1046"/>
      <c r="M41" s="1046"/>
      <c r="N41" s="977"/>
    </row>
    <row r="42" spans="1:14" ht="14.4" customHeight="1" x14ac:dyDescent="0.3">
      <c r="A42" s="964" t="str">
        <f>'Presupuesto '!B186</f>
        <v>URBANISMO Y EXTERIORES</v>
      </c>
      <c r="B42" s="1044"/>
      <c r="C42" s="1044"/>
      <c r="D42" s="376" t="e">
        <f>'Presupuesto '!F180/'Presupuesto '!$F$222</f>
        <v>#DIV/0!</v>
      </c>
      <c r="E42" s="357"/>
      <c r="F42" s="357"/>
      <c r="G42" s="1040">
        <f t="shared" si="0"/>
        <v>0</v>
      </c>
      <c r="H42" s="379" t="e">
        <f t="shared" si="1"/>
        <v>#DIV/0!</v>
      </c>
      <c r="I42" s="379" t="e">
        <f t="shared" si="2"/>
        <v>#DIV/0!</v>
      </c>
      <c r="J42" s="1046" t="e">
        <f t="shared" si="3"/>
        <v>#DIV/0!</v>
      </c>
      <c r="K42" s="1046"/>
      <c r="L42" s="1046"/>
      <c r="M42" s="1046"/>
      <c r="N42" s="977"/>
    </row>
    <row r="43" spans="1:14" ht="14.4" customHeight="1" x14ac:dyDescent="0.3">
      <c r="A43" s="1036" t="str">
        <f>'Presupuesto '!B196</f>
        <v>OBRAS COMPLEMENTARIAS</v>
      </c>
      <c r="B43" s="1037"/>
      <c r="C43" s="1037"/>
      <c r="D43" s="376" t="e">
        <f>'Presupuesto '!F181/'Presupuesto '!$F$222</f>
        <v>#DIV/0!</v>
      </c>
      <c r="E43" s="377"/>
      <c r="F43" s="377"/>
      <c r="G43" s="1040">
        <f t="shared" si="0"/>
        <v>0</v>
      </c>
      <c r="H43" s="379" t="e">
        <f t="shared" si="1"/>
        <v>#DIV/0!</v>
      </c>
      <c r="I43" s="379" t="e">
        <f t="shared" si="2"/>
        <v>#DIV/0!</v>
      </c>
      <c r="J43" s="1046" t="e">
        <f t="shared" si="3"/>
        <v>#DIV/0!</v>
      </c>
      <c r="K43" s="1046"/>
      <c r="L43" s="1046"/>
      <c r="M43" s="1046"/>
      <c r="N43" s="977"/>
    </row>
    <row r="44" spans="1:14" ht="14.4" customHeight="1" x14ac:dyDescent="0.3">
      <c r="A44" s="1036" t="str">
        <f>'Presupuesto '!B203</f>
        <v>ASEO, ENTREGA Y CIERRE</v>
      </c>
      <c r="B44" s="1037"/>
      <c r="C44" s="1037"/>
      <c r="D44" s="376" t="e">
        <f>'Presupuesto '!F182/'Presupuesto '!$F$222</f>
        <v>#DIV/0!</v>
      </c>
      <c r="E44" s="377"/>
      <c r="F44" s="377"/>
      <c r="G44" s="378">
        <f t="shared" si="0"/>
        <v>0</v>
      </c>
      <c r="H44" s="379" t="e">
        <f t="shared" si="1"/>
        <v>#DIV/0!</v>
      </c>
      <c r="I44" s="379" t="e">
        <f t="shared" si="2"/>
        <v>#DIV/0!</v>
      </c>
      <c r="J44" s="977" t="e">
        <f t="shared" si="3"/>
        <v>#DIV/0!</v>
      </c>
      <c r="K44" s="977"/>
      <c r="L44" s="977"/>
      <c r="M44" s="977"/>
      <c r="N44" s="977"/>
    </row>
    <row r="45" spans="1:14" x14ac:dyDescent="0.3">
      <c r="A45" s="1036" t="str">
        <f>'Presupuesto '!B211</f>
        <v>ASCENSORES</v>
      </c>
      <c r="B45" s="1037"/>
      <c r="C45" s="1037"/>
      <c r="D45" s="376" t="e">
        <f>'Presupuesto '!F183/'Presupuesto '!$F$222</f>
        <v>#DIV/0!</v>
      </c>
      <c r="E45" s="356"/>
      <c r="F45" s="356"/>
      <c r="G45" s="378">
        <f t="shared" si="0"/>
        <v>0</v>
      </c>
      <c r="H45" s="379" t="e">
        <f t="shared" si="1"/>
        <v>#DIV/0!</v>
      </c>
      <c r="I45" s="379" t="e">
        <f t="shared" si="2"/>
        <v>#DIV/0!</v>
      </c>
      <c r="J45" s="977" t="e">
        <f t="shared" si="3"/>
        <v>#DIV/0!</v>
      </c>
      <c r="K45" s="977"/>
      <c r="L45" s="977"/>
      <c r="M45" s="977"/>
      <c r="N45" s="977"/>
    </row>
    <row r="46" spans="1:14" ht="14.4" customHeight="1" x14ac:dyDescent="0.3">
      <c r="A46" s="1036" t="str">
        <f>'Presupuesto '!B215</f>
        <v>GESTIÓN, DISEÑO Y ADMINISTRACIÓN</v>
      </c>
      <c r="B46" s="1037"/>
      <c r="C46" s="1037"/>
      <c r="D46" s="376" t="e">
        <f>'Presupuesto '!F184/'Presupuesto '!$F$222</f>
        <v>#DIV/0!</v>
      </c>
      <c r="E46" s="377"/>
      <c r="F46" s="377"/>
      <c r="G46" s="378">
        <f t="shared" si="0"/>
        <v>0</v>
      </c>
      <c r="H46" s="379" t="e">
        <f t="shared" si="1"/>
        <v>#DIV/0!</v>
      </c>
      <c r="I46" s="379" t="e">
        <f t="shared" si="2"/>
        <v>#DIV/0!</v>
      </c>
      <c r="J46" s="977" t="e">
        <f t="shared" si="3"/>
        <v>#DIV/0!</v>
      </c>
      <c r="K46" s="977"/>
      <c r="L46" s="977"/>
      <c r="M46" s="977"/>
      <c r="N46" s="977"/>
    </row>
    <row r="47" spans="1:14" x14ac:dyDescent="0.3">
      <c r="A47" s="1038" t="s">
        <v>615</v>
      </c>
      <c r="B47" s="1039"/>
      <c r="C47" s="1039"/>
      <c r="D47" s="1124" t="e">
        <f>SUM(D25:D46)</f>
        <v>#DIV/0!</v>
      </c>
      <c r="E47" s="1041"/>
      <c r="F47" s="1041"/>
      <c r="G47" s="19"/>
      <c r="H47" s="354" t="e">
        <f>SUM(H25:H46)</f>
        <v>#DIV/0!</v>
      </c>
      <c r="I47" s="354" t="e">
        <f>SUM(I25:I46)</f>
        <v>#DIV/0!</v>
      </c>
      <c r="J47" s="1045" t="e">
        <f>SUM(J25:J46)</f>
        <v>#DIV/0!</v>
      </c>
      <c r="K47" s="1045"/>
      <c r="L47" s="1045"/>
      <c r="M47" s="1045"/>
      <c r="N47" s="986"/>
    </row>
    <row r="48" spans="1:14" ht="15.75" customHeight="1" x14ac:dyDescent="0.3">
      <c r="A48" s="1115" t="s">
        <v>616</v>
      </c>
      <c r="B48" s="1116"/>
      <c r="C48" s="1116"/>
      <c r="D48" s="1116"/>
      <c r="E48" s="1116"/>
      <c r="F48" s="1116"/>
      <c r="G48" s="1116"/>
      <c r="H48" s="1116"/>
      <c r="I48" s="1116"/>
      <c r="J48" s="1116"/>
      <c r="K48" s="1116"/>
      <c r="L48" s="1116"/>
      <c r="M48" s="1116"/>
      <c r="N48" s="1117"/>
    </row>
    <row r="49" spans="1:19" ht="14.25" customHeight="1" x14ac:dyDescent="0.3">
      <c r="A49" s="1047" t="s">
        <v>571</v>
      </c>
      <c r="B49" s="1048"/>
      <c r="C49" s="1049" t="s">
        <v>617</v>
      </c>
      <c r="D49" s="1048"/>
      <c r="E49" s="1048"/>
      <c r="F49" s="1048"/>
      <c r="G49" s="1049" t="s">
        <v>618</v>
      </c>
      <c r="H49" s="1048"/>
      <c r="I49" s="1049" t="s">
        <v>619</v>
      </c>
      <c r="J49" s="1048"/>
      <c r="K49" s="1050" t="s">
        <v>581</v>
      </c>
      <c r="L49" s="1048"/>
      <c r="M49" s="1048"/>
      <c r="N49" s="442"/>
    </row>
    <row r="50" spans="1:19" x14ac:dyDescent="0.3">
      <c r="A50" s="1055"/>
      <c r="B50" s="1056"/>
      <c r="C50" s="1057"/>
      <c r="D50" s="1057"/>
      <c r="E50" s="1057"/>
      <c r="F50" s="1057"/>
      <c r="G50" s="1059"/>
      <c r="H50" s="1059"/>
      <c r="I50" s="1056"/>
      <c r="J50" s="1056"/>
      <c r="K50" s="1060"/>
      <c r="L50" s="1060"/>
      <c r="M50" s="1060"/>
      <c r="N50" s="1061"/>
    </row>
    <row r="51" spans="1:19" x14ac:dyDescent="0.3">
      <c r="A51" s="1051"/>
      <c r="B51" s="1052"/>
      <c r="C51" s="1057"/>
      <c r="D51" s="1057"/>
      <c r="E51" s="1057"/>
      <c r="F51" s="1057"/>
      <c r="G51" s="1059"/>
      <c r="H51" s="1059"/>
      <c r="I51" s="1052"/>
      <c r="J51" s="1052"/>
      <c r="K51" s="1052"/>
      <c r="L51" s="1052"/>
      <c r="M51" s="1052"/>
      <c r="N51" s="1062"/>
    </row>
    <row r="52" spans="1:19" x14ac:dyDescent="0.3">
      <c r="A52" s="1053"/>
      <c r="B52" s="1054"/>
      <c r="C52" s="1057"/>
      <c r="D52" s="1057"/>
      <c r="E52" s="1057"/>
      <c r="F52" s="1057"/>
      <c r="G52" s="1059"/>
      <c r="H52" s="1059"/>
      <c r="I52" s="1054"/>
      <c r="J52" s="1054"/>
      <c r="K52" s="1054"/>
      <c r="L52" s="1054"/>
      <c r="M52" s="1054"/>
      <c r="N52" s="1063"/>
    </row>
    <row r="53" spans="1:19" x14ac:dyDescent="0.3">
      <c r="A53" s="1053"/>
      <c r="B53" s="1054"/>
      <c r="C53" s="1057"/>
      <c r="D53" s="1057"/>
      <c r="E53" s="1057"/>
      <c r="F53" s="1057"/>
      <c r="G53" s="1058"/>
      <c r="H53" s="1058"/>
      <c r="I53" s="1054"/>
      <c r="J53" s="1054"/>
      <c r="K53" s="1054"/>
      <c r="L53" s="1054"/>
      <c r="M53" s="1054"/>
      <c r="N53" s="1063"/>
      <c r="S53" s="17"/>
    </row>
    <row r="54" spans="1:19" x14ac:dyDescent="0.3">
      <c r="A54" s="1053"/>
      <c r="B54" s="1054"/>
      <c r="C54" s="1057"/>
      <c r="D54" s="1057"/>
      <c r="E54" s="1057"/>
      <c r="F54" s="1057"/>
      <c r="G54" s="1058"/>
      <c r="H54" s="1058"/>
      <c r="I54" s="1054"/>
      <c r="J54" s="1054"/>
      <c r="K54" s="1054"/>
      <c r="L54" s="1054"/>
      <c r="M54" s="1054"/>
      <c r="N54" s="1063"/>
    </row>
    <row r="55" spans="1:19" x14ac:dyDescent="0.3">
      <c r="A55" s="1053"/>
      <c r="B55" s="1054"/>
      <c r="C55" s="1057"/>
      <c r="D55" s="1057"/>
      <c r="E55" s="1057"/>
      <c r="F55" s="1057"/>
      <c r="G55" s="1058"/>
      <c r="H55" s="1058"/>
      <c r="I55" s="1054"/>
      <c r="J55" s="1054"/>
      <c r="K55" s="1054"/>
      <c r="L55" s="1054"/>
      <c r="M55" s="1054"/>
      <c r="N55" s="1063"/>
    </row>
    <row r="56" spans="1:19" x14ac:dyDescent="0.3">
      <c r="A56" s="1053"/>
      <c r="B56" s="1054"/>
      <c r="C56" s="1057"/>
      <c r="D56" s="1057"/>
      <c r="E56" s="1057"/>
      <c r="F56" s="1057"/>
      <c r="G56" s="1058"/>
      <c r="H56" s="1058"/>
      <c r="I56" s="1054"/>
      <c r="J56" s="1054"/>
      <c r="K56" s="1054"/>
      <c r="L56" s="1054"/>
      <c r="M56" s="1054"/>
      <c r="N56" s="1063"/>
    </row>
    <row r="57" spans="1:19" x14ac:dyDescent="0.3">
      <c r="A57" s="1053"/>
      <c r="B57" s="1054"/>
      <c r="C57" s="1057"/>
      <c r="D57" s="1057"/>
      <c r="E57" s="1057"/>
      <c r="F57" s="1057"/>
      <c r="G57" s="1058"/>
      <c r="H57" s="1058"/>
      <c r="I57" s="1054"/>
      <c r="J57" s="1054"/>
      <c r="K57" s="1054"/>
      <c r="L57" s="1054"/>
      <c r="M57" s="1054"/>
      <c r="N57" s="1063"/>
    </row>
    <row r="58" spans="1:19" x14ac:dyDescent="0.3">
      <c r="A58" s="1053"/>
      <c r="B58" s="1054"/>
      <c r="C58" s="1057"/>
      <c r="D58" s="1057"/>
      <c r="E58" s="1057"/>
      <c r="F58" s="1057"/>
      <c r="G58" s="1058"/>
      <c r="H58" s="1058"/>
      <c r="I58" s="1054"/>
      <c r="J58" s="1054"/>
      <c r="K58" s="1054"/>
      <c r="L58" s="1054"/>
      <c r="M58" s="1054"/>
      <c r="N58" s="1063"/>
    </row>
    <row r="59" spans="1:19" ht="15.75" customHeight="1" x14ac:dyDescent="0.3">
      <c r="A59" s="1118" t="s">
        <v>620</v>
      </c>
      <c r="B59" s="1119"/>
      <c r="C59" s="1119"/>
      <c r="D59" s="1119"/>
      <c r="E59" s="1119"/>
      <c r="F59" s="1119"/>
      <c r="G59" s="1119"/>
      <c r="H59" s="1119"/>
      <c r="I59" s="1119"/>
      <c r="J59" s="1119"/>
      <c r="K59" s="1119"/>
      <c r="L59" s="1119"/>
      <c r="M59" s="1119"/>
      <c r="N59" s="1120"/>
    </row>
    <row r="60" spans="1:19" ht="14.25" customHeight="1" x14ac:dyDescent="0.3">
      <c r="A60" s="992" t="s">
        <v>621</v>
      </c>
      <c r="B60" s="1102"/>
      <c r="C60" s="1102"/>
      <c r="D60" s="1102"/>
      <c r="E60" s="1102"/>
      <c r="F60" s="1102"/>
      <c r="G60" s="1097"/>
      <c r="H60" s="1103" t="s">
        <v>622</v>
      </c>
      <c r="I60" s="1103"/>
      <c r="J60" s="1103"/>
      <c r="K60" s="1103"/>
      <c r="L60" s="1103"/>
      <c r="M60" s="1103"/>
      <c r="N60" s="993"/>
    </row>
    <row r="61" spans="1:19" ht="14.25" customHeight="1" x14ac:dyDescent="0.3">
      <c r="A61" s="1099" t="s">
        <v>623</v>
      </c>
      <c r="B61" s="1100"/>
      <c r="C61" s="1100"/>
      <c r="D61" s="360" t="s">
        <v>557</v>
      </c>
      <c r="E61" s="1100" t="s">
        <v>624</v>
      </c>
      <c r="F61" s="1100"/>
      <c r="G61" s="1098"/>
      <c r="H61" s="1100" t="s">
        <v>623</v>
      </c>
      <c r="I61" s="1100"/>
      <c r="J61" s="1100"/>
      <c r="K61" s="1002" t="s">
        <v>557</v>
      </c>
      <c r="L61" s="1002"/>
      <c r="M61" s="1002" t="s">
        <v>624</v>
      </c>
      <c r="N61" s="975"/>
    </row>
    <row r="62" spans="1:19" x14ac:dyDescent="0.3">
      <c r="A62" s="1053"/>
      <c r="B62" s="1054"/>
      <c r="C62" s="1054"/>
      <c r="D62" s="359"/>
      <c r="E62" s="1101"/>
      <c r="F62" s="1101"/>
      <c r="G62" s="1097"/>
      <c r="H62" s="1054"/>
      <c r="I62" s="1054"/>
      <c r="J62" s="1054"/>
      <c r="K62" s="963"/>
      <c r="L62" s="963"/>
      <c r="M62" s="1101"/>
      <c r="N62" s="970"/>
    </row>
    <row r="63" spans="1:19" x14ac:dyDescent="0.3">
      <c r="A63" s="1053"/>
      <c r="B63" s="1054"/>
      <c r="C63" s="1054"/>
      <c r="D63" s="359"/>
      <c r="E63" s="1101"/>
      <c r="F63" s="1101"/>
      <c r="G63" s="1097"/>
      <c r="H63" s="1054"/>
      <c r="I63" s="1054"/>
      <c r="J63" s="1054"/>
      <c r="K63" s="963"/>
      <c r="L63" s="963"/>
      <c r="M63" s="1101"/>
      <c r="N63" s="970"/>
    </row>
    <row r="64" spans="1:19" x14ac:dyDescent="0.3">
      <c r="A64" s="1053"/>
      <c r="B64" s="1054"/>
      <c r="C64" s="1054"/>
      <c r="D64" s="359"/>
      <c r="E64" s="1101"/>
      <c r="F64" s="1101"/>
      <c r="G64" s="1097"/>
      <c r="H64" s="1054"/>
      <c r="I64" s="1054"/>
      <c r="J64" s="1054"/>
      <c r="K64" s="963"/>
      <c r="L64" s="963"/>
      <c r="M64" s="1101"/>
      <c r="N64" s="970"/>
    </row>
    <row r="65" spans="1:14" x14ac:dyDescent="0.3">
      <c r="A65" s="1053"/>
      <c r="B65" s="1054"/>
      <c r="C65" s="1054"/>
      <c r="D65" s="359"/>
      <c r="E65" s="1101"/>
      <c r="F65" s="1101"/>
      <c r="G65" s="1097"/>
      <c r="H65" s="1054"/>
      <c r="I65" s="1054"/>
      <c r="J65" s="1054"/>
      <c r="K65" s="963"/>
      <c r="L65" s="963"/>
      <c r="M65" s="1101"/>
      <c r="N65" s="970"/>
    </row>
    <row r="66" spans="1:14" x14ac:dyDescent="0.3">
      <c r="A66" s="1053"/>
      <c r="B66" s="1054"/>
      <c r="C66" s="1054"/>
      <c r="D66" s="359"/>
      <c r="E66" s="1101"/>
      <c r="F66" s="1101"/>
      <c r="G66" s="1097"/>
      <c r="H66" s="1054"/>
      <c r="I66" s="1054"/>
      <c r="J66" s="1054"/>
      <c r="K66" s="963"/>
      <c r="L66" s="963"/>
      <c r="M66" s="1101"/>
      <c r="N66" s="970"/>
    </row>
    <row r="67" spans="1:14" ht="14.85" customHeight="1" x14ac:dyDescent="0.3">
      <c r="A67" s="1038" t="s">
        <v>625</v>
      </c>
      <c r="B67" s="1039"/>
      <c r="C67" s="1039"/>
      <c r="D67" s="1039"/>
      <c r="E67" s="1039">
        <f>SUM(E62:F66)</f>
      </c>
      <c r="F67" s="1039"/>
      <c r="G67" s="20"/>
      <c r="H67" s="1121" t="s">
        <v>626</v>
      </c>
      <c r="I67" s="1121"/>
      <c r="J67" s="1121"/>
      <c r="K67" s="1121"/>
      <c r="L67" s="1121"/>
      <c r="M67" s="1123">
        <f>SUM(M62:N66)</f>
        <v>0</v>
      </c>
      <c r="N67" s="1122"/>
    </row>
    <row r="68" spans="1:14" ht="14.85" customHeight="1" x14ac:dyDescent="0.3">
      <c r="A68" s="971" t="s">
        <v>627</v>
      </c>
      <c r="B68" s="961"/>
      <c r="C68" s="961"/>
      <c r="D68" s="961"/>
      <c r="E68" s="961"/>
      <c r="F68" s="961"/>
      <c r="G68" s="961"/>
      <c r="H68" s="961"/>
      <c r="I68" s="961"/>
      <c r="J68" s="961"/>
      <c r="K68" s="961"/>
      <c r="L68" s="961"/>
      <c r="M68" s="937">
        <f>E67-M67</f>
        <v>0</v>
      </c>
      <c r="N68" s="442"/>
    </row>
    <row r="69" spans="1:14" ht="25.05" customHeight="1" x14ac:dyDescent="0.3">
      <c r="A69" s="1007" t="s">
        <v>628</v>
      </c>
      <c r="B69" s="961"/>
      <c r="C69" s="961"/>
      <c r="D69" s="961"/>
      <c r="E69" s="961"/>
      <c r="F69" s="961"/>
      <c r="G69" s="1008" t="e">
        <f>J47</f>
        <v>#DIV/0!</v>
      </c>
      <c r="H69" s="961"/>
      <c r="I69" s="961"/>
      <c r="J69" s="1009" t="s">
        <v>629</v>
      </c>
      <c r="K69" s="961"/>
      <c r="L69" s="961"/>
      <c r="M69" s="1010">
        <f>IFERROR(J47/$L$14,0)</f>
        <v>0</v>
      </c>
      <c r="N69" s="438"/>
    </row>
    <row r="70" spans="1:14" ht="15.75" customHeight="1" x14ac:dyDescent="0.3">
      <c r="A70" s="972" t="s">
        <v>630</v>
      </c>
      <c r="B70" s="961"/>
      <c r="C70" s="961"/>
      <c r="D70" s="961"/>
      <c r="E70" s="961"/>
      <c r="F70" s="961"/>
      <c r="G70" s="961"/>
      <c r="H70" s="961"/>
      <c r="I70" s="961"/>
      <c r="J70" s="961"/>
      <c r="K70" s="961"/>
      <c r="L70" s="961"/>
      <c r="M70" s="961"/>
      <c r="N70" s="438"/>
    </row>
    <row r="71" spans="1:14" ht="14.25" customHeight="1" x14ac:dyDescent="0.3">
      <c r="A71" s="1003" t="s">
        <v>631</v>
      </c>
      <c r="B71" s="421"/>
      <c r="C71" s="421"/>
      <c r="D71" s="1004" t="s">
        <v>632</v>
      </c>
      <c r="E71" s="421"/>
      <c r="F71" s="421"/>
      <c r="G71" s="1004" t="s">
        <v>633</v>
      </c>
      <c r="H71" s="421"/>
      <c r="I71" s="421"/>
      <c r="J71" s="1005" t="s">
        <v>634</v>
      </c>
      <c r="K71" s="961"/>
      <c r="L71" s="961"/>
      <c r="M71" s="961"/>
      <c r="N71" s="438"/>
    </row>
    <row r="72" spans="1:14" x14ac:dyDescent="0.3">
      <c r="A72" s="969"/>
      <c r="B72" s="421"/>
      <c r="C72" s="421"/>
      <c r="D72" s="963"/>
      <c r="E72" s="421"/>
      <c r="F72" s="421"/>
      <c r="G72" s="981">
        <f>IFERROR((D72/A72)*1000000,0)</f>
        <v>0</v>
      </c>
      <c r="H72" s="421"/>
      <c r="I72" s="421"/>
      <c r="J72" s="982"/>
      <c r="K72" s="961"/>
      <c r="L72" s="961"/>
      <c r="M72" s="961"/>
      <c r="N72" s="438"/>
    </row>
    <row r="73" spans="1:14" ht="14.25" customHeight="1" x14ac:dyDescent="0.3">
      <c r="A73" s="960" t="s">
        <v>593</v>
      </c>
      <c r="B73" s="961"/>
      <c r="C73" s="961"/>
      <c r="D73" s="961"/>
      <c r="E73" s="961"/>
      <c r="F73" s="961"/>
      <c r="G73" s="961"/>
      <c r="H73" s="961"/>
      <c r="I73" s="961"/>
      <c r="J73" s="961"/>
      <c r="K73" s="961"/>
      <c r="L73" s="961"/>
      <c r="M73" s="961"/>
      <c r="N73" s="438"/>
    </row>
    <row r="74" spans="1:14" x14ac:dyDescent="0.3">
      <c r="A74" s="974"/>
      <c r="B74" s="961"/>
      <c r="C74" s="961"/>
      <c r="D74" s="961"/>
      <c r="E74" s="961"/>
      <c r="F74" s="961"/>
      <c r="G74" s="961"/>
      <c r="H74" s="961"/>
      <c r="I74" s="961"/>
      <c r="J74" s="961"/>
      <c r="K74" s="961"/>
      <c r="L74" s="961"/>
      <c r="M74" s="961"/>
      <c r="N74" s="438"/>
    </row>
    <row r="75" spans="1:14" x14ac:dyDescent="0.3">
      <c r="A75" s="994" t="s">
        <v>485</v>
      </c>
      <c r="B75" s="999"/>
      <c r="C75" s="999"/>
      <c r="D75" s="999"/>
      <c r="E75" s="999"/>
      <c r="F75" s="999"/>
      <c r="G75" s="999"/>
      <c r="H75" s="999" t="s">
        <v>485</v>
      </c>
      <c r="I75" s="999"/>
      <c r="J75" s="999"/>
      <c r="K75" s="999"/>
      <c r="L75" s="999"/>
      <c r="M75" s="999"/>
      <c r="N75" s="1138"/>
    </row>
    <row r="76" spans="1:14" ht="14.25" customHeight="1" x14ac:dyDescent="0.3">
      <c r="A76" s="994"/>
      <c r="B76" s="999"/>
      <c r="C76" s="999"/>
      <c r="D76" s="999"/>
      <c r="E76" s="999"/>
      <c r="F76" s="999"/>
      <c r="G76" s="999"/>
      <c r="H76" s="999"/>
      <c r="I76" s="999"/>
      <c r="J76" s="999"/>
      <c r="K76" s="999"/>
      <c r="L76" s="999"/>
      <c r="M76" s="999"/>
      <c r="N76" s="1138"/>
    </row>
    <row r="77" spans="1:14" x14ac:dyDescent="0.3">
      <c r="A77" s="994"/>
      <c r="B77" s="999"/>
      <c r="C77" s="999"/>
      <c r="D77" s="999"/>
      <c r="E77" s="999"/>
      <c r="F77" s="999"/>
      <c r="G77" s="999"/>
      <c r="H77" s="999"/>
      <c r="I77" s="999"/>
      <c r="J77" s="999"/>
      <c r="K77" s="999"/>
      <c r="L77" s="999"/>
      <c r="M77" s="999"/>
      <c r="N77" s="1138"/>
    </row>
    <row r="78" spans="1:14" x14ac:dyDescent="0.3">
      <c r="A78" s="994"/>
      <c r="B78" s="999"/>
      <c r="C78" s="999"/>
      <c r="D78" s="999"/>
      <c r="E78" s="999"/>
      <c r="F78" s="999"/>
      <c r="G78" s="999"/>
      <c r="H78" s="999"/>
      <c r="I78" s="999"/>
      <c r="J78" s="999"/>
      <c r="K78" s="999"/>
      <c r="L78" s="999"/>
      <c r="M78" s="999"/>
      <c r="N78" s="1138"/>
    </row>
    <row r="79" spans="1:14" ht="14.25" customHeight="1" x14ac:dyDescent="0.3">
      <c r="A79" s="994"/>
      <c r="B79" s="999"/>
      <c r="C79" s="999"/>
      <c r="D79" s="999"/>
      <c r="E79" s="999"/>
      <c r="F79" s="999"/>
      <c r="G79" s="999"/>
      <c r="H79" s="999"/>
      <c r="I79" s="999"/>
      <c r="J79" s="999"/>
      <c r="K79" s="999"/>
      <c r="L79" s="999"/>
      <c r="M79" s="999"/>
      <c r="N79" s="1138"/>
    </row>
    <row r="80" spans="1:14" x14ac:dyDescent="0.3">
      <c r="A80" s="994"/>
      <c r="B80" s="999"/>
      <c r="C80" s="999"/>
      <c r="D80" s="999"/>
      <c r="E80" s="999"/>
      <c r="F80" s="999"/>
      <c r="G80" s="999"/>
      <c r="H80" s="999"/>
      <c r="I80" s="999"/>
      <c r="J80" s="999"/>
      <c r="K80" s="999"/>
      <c r="L80" s="999"/>
      <c r="M80" s="999"/>
      <c r="N80" s="1138"/>
    </row>
    <row r="81" spans="1:14" x14ac:dyDescent="0.3">
      <c r="A81" s="994"/>
      <c r="B81" s="999"/>
      <c r="C81" s="999"/>
      <c r="D81" s="999"/>
      <c r="E81" s="999"/>
      <c r="F81" s="999"/>
      <c r="G81" s="999"/>
      <c r="H81" s="999"/>
      <c r="I81" s="999"/>
      <c r="J81" s="999"/>
      <c r="K81" s="999"/>
      <c r="L81" s="999"/>
      <c r="M81" s="999"/>
      <c r="N81" s="1138"/>
    </row>
    <row r="82" spans="1:14" ht="15.75" customHeight="1" x14ac:dyDescent="0.3">
      <c r="A82" s="994"/>
      <c r="B82" s="999"/>
      <c r="C82" s="999"/>
      <c r="D82" s="999"/>
      <c r="E82" s="999"/>
      <c r="F82" s="999"/>
      <c r="G82" s="999"/>
      <c r="H82" s="999"/>
      <c r="I82" s="999"/>
      <c r="J82" s="999"/>
      <c r="K82" s="999"/>
      <c r="L82" s="999"/>
      <c r="M82" s="999"/>
      <c r="N82" s="1138"/>
    </row>
    <row r="83" spans="1:14" ht="14.4" customHeight="1" x14ac:dyDescent="0.3">
      <c r="A83" s="994"/>
      <c r="B83" s="999"/>
      <c r="C83" s="999"/>
      <c r="D83" s="999"/>
      <c r="E83" s="999"/>
      <c r="F83" s="999"/>
      <c r="G83" s="999"/>
      <c r="H83" s="999"/>
      <c r="I83" s="999"/>
      <c r="J83" s="999"/>
      <c r="K83" s="999"/>
      <c r="L83" s="999"/>
      <c r="M83" s="999"/>
      <c r="N83" s="1138"/>
    </row>
    <row r="84" spans="1:14" x14ac:dyDescent="0.3">
      <c r="A84" s="994"/>
      <c r="B84" s="999"/>
      <c r="C84" s="999"/>
      <c r="D84" s="999"/>
      <c r="E84" s="999"/>
      <c r="F84" s="999"/>
      <c r="G84" s="999"/>
      <c r="H84" s="999"/>
      <c r="I84" s="999"/>
      <c r="J84" s="999"/>
      <c r="K84" s="999"/>
      <c r="L84" s="999"/>
      <c r="M84" s="999"/>
      <c r="N84" s="1138"/>
    </row>
    <row r="85" spans="1:14" x14ac:dyDescent="0.3">
      <c r="A85" s="994"/>
      <c r="B85" s="999"/>
      <c r="C85" s="999"/>
      <c r="D85" s="999"/>
      <c r="E85" s="999"/>
      <c r="F85" s="999"/>
      <c r="G85" s="999"/>
      <c r="H85" s="999"/>
      <c r="I85" s="999"/>
      <c r="J85" s="999"/>
      <c r="K85" s="999"/>
      <c r="L85" s="999"/>
      <c r="M85" s="999"/>
      <c r="N85" s="1138"/>
    </row>
    <row r="86" spans="1:14" x14ac:dyDescent="0.3">
      <c r="A86" s="994"/>
      <c r="B86" s="999"/>
      <c r="C86" s="999"/>
      <c r="D86" s="999"/>
      <c r="E86" s="999"/>
      <c r="F86" s="999"/>
      <c r="G86" s="999"/>
      <c r="H86" s="999"/>
      <c r="I86" s="999"/>
      <c r="J86" s="999"/>
      <c r="K86" s="999"/>
      <c r="L86" s="999"/>
      <c r="M86" s="999"/>
      <c r="N86" s="1138"/>
    </row>
    <row r="87" spans="1:14" x14ac:dyDescent="0.3">
      <c r="A87" s="994"/>
      <c r="B87" s="999"/>
      <c r="C87" s="999"/>
      <c r="D87" s="999"/>
      <c r="E87" s="999"/>
      <c r="F87" s="999"/>
      <c r="G87" s="999"/>
      <c r="H87" s="999"/>
      <c r="I87" s="999"/>
      <c r="J87" s="999"/>
      <c r="K87" s="999"/>
      <c r="L87" s="999"/>
      <c r="M87" s="999"/>
      <c r="N87" s="1138"/>
    </row>
    <row r="88" spans="1:14" x14ac:dyDescent="0.3">
      <c r="A88" s="994"/>
      <c r="B88" s="999"/>
      <c r="C88" s="999"/>
      <c r="D88" s="999"/>
      <c r="E88" s="999"/>
      <c r="F88" s="999"/>
      <c r="G88" s="999"/>
      <c r="H88" s="999"/>
      <c r="I88" s="999"/>
      <c r="J88" s="999"/>
      <c r="K88" s="999"/>
      <c r="L88" s="999"/>
      <c r="M88" s="999"/>
      <c r="N88" s="1138"/>
    </row>
    <row r="89" spans="1:14" x14ac:dyDescent="0.3">
      <c r="A89" s="994"/>
      <c r="B89" s="999"/>
      <c r="C89" s="999"/>
      <c r="D89" s="999"/>
      <c r="E89" s="999"/>
      <c r="F89" s="999"/>
      <c r="G89" s="999"/>
      <c r="H89" s="999"/>
      <c r="I89" s="999"/>
      <c r="J89" s="999"/>
      <c r="K89" s="999"/>
      <c r="L89" s="999"/>
      <c r="M89" s="999"/>
      <c r="N89" s="1138"/>
    </row>
    <row r="90" spans="1:14" x14ac:dyDescent="0.3">
      <c r="A90" s="994"/>
      <c r="B90" s="999"/>
      <c r="C90" s="999"/>
      <c r="D90" s="999"/>
      <c r="E90" s="999"/>
      <c r="F90" s="999"/>
      <c r="G90" s="999"/>
      <c r="H90" s="999"/>
      <c r="I90" s="999"/>
      <c r="J90" s="999"/>
      <c r="K90" s="999"/>
      <c r="L90" s="999"/>
      <c r="M90" s="999"/>
      <c r="N90" s="1138"/>
    </row>
    <row r="91" spans="1:14" x14ac:dyDescent="0.3">
      <c r="A91" s="994" t="s">
        <v>485</v>
      </c>
      <c r="B91" s="999"/>
      <c r="C91" s="999"/>
      <c r="D91" s="999"/>
      <c r="E91" s="999"/>
      <c r="F91" s="999"/>
      <c r="G91" s="999"/>
      <c r="H91" s="999" t="s">
        <v>485</v>
      </c>
      <c r="I91" s="999"/>
      <c r="J91" s="999"/>
      <c r="K91" s="999"/>
      <c r="L91" s="999"/>
      <c r="M91" s="999"/>
      <c r="N91" s="1138"/>
    </row>
    <row r="92" spans="1:14" x14ac:dyDescent="0.3">
      <c r="A92" s="994"/>
      <c r="B92" s="999"/>
      <c r="C92" s="999"/>
      <c r="D92" s="999"/>
      <c r="E92" s="999"/>
      <c r="F92" s="999"/>
      <c r="G92" s="999"/>
      <c r="H92" s="999"/>
      <c r="I92" s="999"/>
      <c r="J92" s="999"/>
      <c r="K92" s="999"/>
      <c r="L92" s="999"/>
      <c r="M92" s="999"/>
      <c r="N92" s="1138"/>
    </row>
    <row r="93" spans="1:14" x14ac:dyDescent="0.3">
      <c r="A93" s="994"/>
      <c r="B93" s="999"/>
      <c r="C93" s="999"/>
      <c r="D93" s="999"/>
      <c r="E93" s="999"/>
      <c r="F93" s="999"/>
      <c r="G93" s="999"/>
      <c r="H93" s="999"/>
      <c r="I93" s="999"/>
      <c r="J93" s="999"/>
      <c r="K93" s="999"/>
      <c r="L93" s="999"/>
      <c r="M93" s="999"/>
      <c r="N93" s="1138"/>
    </row>
    <row r="94" spans="1:14" x14ac:dyDescent="0.3">
      <c r="A94" s="994"/>
      <c r="B94" s="999"/>
      <c r="C94" s="999"/>
      <c r="D94" s="999"/>
      <c r="E94" s="999"/>
      <c r="F94" s="999"/>
      <c r="G94" s="999"/>
      <c r="H94" s="999"/>
      <c r="I94" s="999"/>
      <c r="J94" s="999"/>
      <c r="K94" s="999"/>
      <c r="L94" s="999"/>
      <c r="M94" s="999"/>
      <c r="N94" s="1138"/>
    </row>
    <row r="95" spans="1:14" x14ac:dyDescent="0.3">
      <c r="A95" s="994"/>
      <c r="B95" s="999"/>
      <c r="C95" s="999"/>
      <c r="D95" s="999"/>
      <c r="E95" s="999"/>
      <c r="F95" s="999"/>
      <c r="G95" s="999"/>
      <c r="H95" s="999"/>
      <c r="I95" s="999"/>
      <c r="J95" s="999"/>
      <c r="K95" s="999"/>
      <c r="L95" s="999"/>
      <c r="M95" s="999"/>
      <c r="N95" s="1138"/>
    </row>
    <row r="96" spans="1:14" x14ac:dyDescent="0.3">
      <c r="A96" s="994"/>
      <c r="B96" s="999"/>
      <c r="C96" s="999"/>
      <c r="D96" s="999"/>
      <c r="E96" s="999"/>
      <c r="F96" s="999"/>
      <c r="G96" s="999"/>
      <c r="H96" s="999"/>
      <c r="I96" s="999"/>
      <c r="J96" s="999"/>
      <c r="K96" s="999"/>
      <c r="L96" s="999"/>
      <c r="M96" s="999"/>
      <c r="N96" s="1138"/>
    </row>
    <row r="97" spans="1:14" x14ac:dyDescent="0.3">
      <c r="A97" s="994"/>
      <c r="B97" s="999"/>
      <c r="C97" s="999"/>
      <c r="D97" s="999"/>
      <c r="E97" s="999"/>
      <c r="F97" s="999"/>
      <c r="G97" s="999"/>
      <c r="H97" s="999"/>
      <c r="I97" s="999"/>
      <c r="J97" s="999"/>
      <c r="K97" s="999"/>
      <c r="L97" s="999"/>
      <c r="M97" s="999"/>
      <c r="N97" s="1138"/>
    </row>
    <row r="98" spans="1:14" x14ac:dyDescent="0.3">
      <c r="A98" s="994"/>
      <c r="B98" s="999"/>
      <c r="C98" s="999"/>
      <c r="D98" s="999"/>
      <c r="E98" s="999"/>
      <c r="F98" s="999"/>
      <c r="G98" s="999"/>
      <c r="H98" s="999"/>
      <c r="I98" s="999"/>
      <c r="J98" s="999"/>
      <c r="K98" s="999"/>
      <c r="L98" s="999"/>
      <c r="M98" s="999"/>
      <c r="N98" s="1138"/>
    </row>
    <row r="99" spans="1:14" x14ac:dyDescent="0.3">
      <c r="A99" s="994"/>
      <c r="B99" s="999"/>
      <c r="C99" s="999"/>
      <c r="D99" s="999"/>
      <c r="E99" s="999"/>
      <c r="F99" s="999"/>
      <c r="G99" s="999"/>
      <c r="H99" s="999"/>
      <c r="I99" s="999"/>
      <c r="J99" s="999"/>
      <c r="K99" s="999"/>
      <c r="L99" s="999"/>
      <c r="M99" s="999"/>
      <c r="N99" s="1138"/>
    </row>
    <row r="100" spans="1:14" x14ac:dyDescent="0.3">
      <c r="A100" s="994"/>
      <c r="B100" s="999"/>
      <c r="C100" s="999"/>
      <c r="D100" s="999"/>
      <c r="E100" s="999"/>
      <c r="F100" s="999"/>
      <c r="G100" s="999"/>
      <c r="H100" s="999"/>
      <c r="I100" s="999"/>
      <c r="J100" s="999"/>
      <c r="K100" s="999"/>
      <c r="L100" s="999"/>
      <c r="M100" s="999"/>
      <c r="N100" s="1138"/>
    </row>
    <row r="101" spans="1:14" x14ac:dyDescent="0.3">
      <c r="A101" s="994"/>
      <c r="B101" s="999"/>
      <c r="C101" s="999"/>
      <c r="D101" s="999"/>
      <c r="E101" s="999"/>
      <c r="F101" s="999"/>
      <c r="G101" s="999"/>
      <c r="H101" s="999"/>
      <c r="I101" s="999"/>
      <c r="J101" s="999"/>
      <c r="K101" s="999"/>
      <c r="L101" s="999"/>
      <c r="M101" s="999"/>
      <c r="N101" s="1138"/>
    </row>
    <row r="102" spans="1:14" x14ac:dyDescent="0.3">
      <c r="A102" s="994"/>
      <c r="B102" s="999"/>
      <c r="C102" s="999"/>
      <c r="D102" s="999"/>
      <c r="E102" s="999"/>
      <c r="F102" s="999"/>
      <c r="G102" s="999"/>
      <c r="H102" s="999"/>
      <c r="I102" s="999"/>
      <c r="J102" s="999"/>
      <c r="K102" s="999"/>
      <c r="L102" s="999"/>
      <c r="M102" s="999"/>
      <c r="N102" s="1138"/>
    </row>
    <row r="103" spans="1:14" x14ac:dyDescent="0.3">
      <c r="A103" s="994"/>
      <c r="B103" s="999"/>
      <c r="C103" s="999"/>
      <c r="D103" s="999"/>
      <c r="E103" s="999"/>
      <c r="F103" s="999"/>
      <c r="G103" s="999"/>
      <c r="H103" s="999"/>
      <c r="I103" s="999"/>
      <c r="J103" s="999"/>
      <c r="K103" s="999"/>
      <c r="L103" s="999"/>
      <c r="M103" s="999"/>
      <c r="N103" s="1138"/>
    </row>
    <row r="104" spans="1:14" x14ac:dyDescent="0.3">
      <c r="A104" s="994"/>
      <c r="B104" s="999"/>
      <c r="C104" s="999"/>
      <c r="D104" s="999"/>
      <c r="E104" s="999"/>
      <c r="F104" s="999"/>
      <c r="G104" s="999"/>
      <c r="H104" s="999"/>
      <c r="I104" s="999"/>
      <c r="J104" s="999"/>
      <c r="K104" s="999"/>
      <c r="L104" s="999"/>
      <c r="M104" s="999"/>
      <c r="N104" s="1138"/>
    </row>
    <row r="105" spans="1:14" x14ac:dyDescent="0.3">
      <c r="A105" s="994"/>
      <c r="B105" s="999"/>
      <c r="C105" s="999"/>
      <c r="D105" s="999"/>
      <c r="E105" s="999"/>
      <c r="F105" s="999"/>
      <c r="G105" s="999"/>
      <c r="H105" s="999"/>
      <c r="I105" s="999"/>
      <c r="J105" s="999"/>
      <c r="K105" s="999"/>
      <c r="L105" s="999"/>
      <c r="M105" s="999"/>
      <c r="N105" s="1138"/>
    </row>
    <row r="106" spans="1:14" x14ac:dyDescent="0.3">
      <c r="A106" s="994"/>
      <c r="B106" s="999"/>
      <c r="C106" s="999"/>
      <c r="D106" s="999"/>
      <c r="E106" s="999"/>
      <c r="F106" s="999"/>
      <c r="G106" s="999"/>
      <c r="H106" s="999"/>
      <c r="I106" s="999"/>
      <c r="J106" s="999"/>
      <c r="K106" s="999"/>
      <c r="L106" s="999"/>
      <c r="M106" s="999"/>
      <c r="N106" s="1138"/>
    </row>
    <row r="107" spans="1:14" x14ac:dyDescent="0.3">
      <c r="A107" s="994" t="s">
        <v>485</v>
      </c>
      <c r="B107" s="999"/>
      <c r="C107" s="999"/>
      <c r="D107" s="999"/>
      <c r="E107" s="999"/>
      <c r="F107" s="999"/>
      <c r="G107" s="999"/>
      <c r="H107" s="999" t="s">
        <v>485</v>
      </c>
      <c r="I107" s="999"/>
      <c r="J107" s="999"/>
      <c r="K107" s="999"/>
      <c r="L107" s="999"/>
      <c r="M107" s="999"/>
      <c r="N107" s="1138"/>
    </row>
    <row r="108" spans="1:14" x14ac:dyDescent="0.3">
      <c r="A108" s="994"/>
      <c r="B108" s="999"/>
      <c r="C108" s="999"/>
      <c r="D108" s="999"/>
      <c r="E108" s="999"/>
      <c r="F108" s="999"/>
      <c r="G108" s="999"/>
      <c r="H108" s="999"/>
      <c r="I108" s="999"/>
      <c r="J108" s="999"/>
      <c r="K108" s="999"/>
      <c r="L108" s="999"/>
      <c r="M108" s="999"/>
      <c r="N108" s="1138"/>
    </row>
    <row r="109" spans="1:14" x14ac:dyDescent="0.3">
      <c r="A109" s="994"/>
      <c r="B109" s="999"/>
      <c r="C109" s="999"/>
      <c r="D109" s="999"/>
      <c r="E109" s="999"/>
      <c r="F109" s="999"/>
      <c r="G109" s="999"/>
      <c r="H109" s="999"/>
      <c r="I109" s="999"/>
      <c r="J109" s="999"/>
      <c r="K109" s="999"/>
      <c r="L109" s="999"/>
      <c r="M109" s="999"/>
      <c r="N109" s="1138"/>
    </row>
    <row r="110" spans="1:14" x14ac:dyDescent="0.3">
      <c r="A110" s="994"/>
      <c r="B110" s="999"/>
      <c r="C110" s="999"/>
      <c r="D110" s="999"/>
      <c r="E110" s="999"/>
      <c r="F110" s="999"/>
      <c r="G110" s="999"/>
      <c r="H110" s="999"/>
      <c r="I110" s="999"/>
      <c r="J110" s="999"/>
      <c r="K110" s="999"/>
      <c r="L110" s="999"/>
      <c r="M110" s="999"/>
      <c r="N110" s="1138"/>
    </row>
    <row r="111" spans="1:14" x14ac:dyDescent="0.3">
      <c r="A111" s="994"/>
      <c r="B111" s="999"/>
      <c r="C111" s="999"/>
      <c r="D111" s="999"/>
      <c r="E111" s="999"/>
      <c r="F111" s="999"/>
      <c r="G111" s="999"/>
      <c r="H111" s="999"/>
      <c r="I111" s="999"/>
      <c r="J111" s="999"/>
      <c r="K111" s="999"/>
      <c r="L111" s="999"/>
      <c r="M111" s="999"/>
      <c r="N111" s="1138"/>
    </row>
    <row r="112" spans="1:14" x14ac:dyDescent="0.3">
      <c r="A112" s="994"/>
      <c r="B112" s="999"/>
      <c r="C112" s="999"/>
      <c r="D112" s="999"/>
      <c r="E112" s="999"/>
      <c r="F112" s="999"/>
      <c r="G112" s="999"/>
      <c r="H112" s="999"/>
      <c r="I112" s="999"/>
      <c r="J112" s="999"/>
      <c r="K112" s="999"/>
      <c r="L112" s="999"/>
      <c r="M112" s="999"/>
      <c r="N112" s="1138"/>
    </row>
    <row r="113" spans="1:14" x14ac:dyDescent="0.3">
      <c r="A113" s="994"/>
      <c r="B113" s="999"/>
      <c r="C113" s="999"/>
      <c r="D113" s="999"/>
      <c r="E113" s="999"/>
      <c r="F113" s="999"/>
      <c r="G113" s="999"/>
      <c r="H113" s="999"/>
      <c r="I113" s="999"/>
      <c r="J113" s="999"/>
      <c r="K113" s="999"/>
      <c r="L113" s="999"/>
      <c r="M113" s="999"/>
      <c r="N113" s="1138"/>
    </row>
    <row r="114" spans="1:14" x14ac:dyDescent="0.3">
      <c r="A114" s="994"/>
      <c r="B114" s="999"/>
      <c r="C114" s="999"/>
      <c r="D114" s="999"/>
      <c r="E114" s="999"/>
      <c r="F114" s="999"/>
      <c r="G114" s="999"/>
      <c r="H114" s="999"/>
      <c r="I114" s="999"/>
      <c r="J114" s="999"/>
      <c r="K114" s="999"/>
      <c r="L114" s="999"/>
      <c r="M114" s="999"/>
      <c r="N114" s="1138"/>
    </row>
    <row r="115" spans="1:14" x14ac:dyDescent="0.3">
      <c r="A115" s="994"/>
      <c r="B115" s="999"/>
      <c r="C115" s="999"/>
      <c r="D115" s="999"/>
      <c r="E115" s="999"/>
      <c r="F115" s="999"/>
      <c r="G115" s="999"/>
      <c r="H115" s="999"/>
      <c r="I115" s="999"/>
      <c r="J115" s="999"/>
      <c r="K115" s="999"/>
      <c r="L115" s="999"/>
      <c r="M115" s="999"/>
      <c r="N115" s="1138"/>
    </row>
    <row r="116" spans="1:14" x14ac:dyDescent="0.3">
      <c r="A116" s="994"/>
      <c r="B116" s="999"/>
      <c r="C116" s="999"/>
      <c r="D116" s="999"/>
      <c r="E116" s="999"/>
      <c r="F116" s="999"/>
      <c r="G116" s="999"/>
      <c r="H116" s="999"/>
      <c r="I116" s="999"/>
      <c r="J116" s="999"/>
      <c r="K116" s="999"/>
      <c r="L116" s="999"/>
      <c r="M116" s="999"/>
      <c r="N116" s="1138"/>
    </row>
    <row r="117" spans="1:14" x14ac:dyDescent="0.3">
      <c r="A117" s="994"/>
      <c r="B117" s="999"/>
      <c r="C117" s="999"/>
      <c r="D117" s="999"/>
      <c r="E117" s="999"/>
      <c r="F117" s="999"/>
      <c r="G117" s="999"/>
      <c r="H117" s="999"/>
      <c r="I117" s="999"/>
      <c r="J117" s="999"/>
      <c r="K117" s="999"/>
      <c r="L117" s="999"/>
      <c r="M117" s="999"/>
      <c r="N117" s="1138"/>
    </row>
    <row r="118" spans="1:14" x14ac:dyDescent="0.3">
      <c r="A118" s="994"/>
      <c r="B118" s="999"/>
      <c r="C118" s="999"/>
      <c r="D118" s="999"/>
      <c r="E118" s="999"/>
      <c r="F118" s="999"/>
      <c r="G118" s="999"/>
      <c r="H118" s="999"/>
      <c r="I118" s="999"/>
      <c r="J118" s="999"/>
      <c r="K118" s="999"/>
      <c r="L118" s="999"/>
      <c r="M118" s="999"/>
      <c r="N118" s="1138"/>
    </row>
    <row r="119" spans="1:14" x14ac:dyDescent="0.3">
      <c r="A119" s="994"/>
      <c r="B119" s="999"/>
      <c r="C119" s="999"/>
      <c r="D119" s="999"/>
      <c r="E119" s="999"/>
      <c r="F119" s="999"/>
      <c r="G119" s="999"/>
      <c r="H119" s="999"/>
      <c r="I119" s="999"/>
      <c r="J119" s="999"/>
      <c r="K119" s="999"/>
      <c r="L119" s="999"/>
      <c r="M119" s="999"/>
      <c r="N119" s="1138"/>
    </row>
    <row r="120" spans="1:14" x14ac:dyDescent="0.3">
      <c r="A120" s="994"/>
      <c r="B120" s="999"/>
      <c r="C120" s="999"/>
      <c r="D120" s="999"/>
      <c r="E120" s="999"/>
      <c r="F120" s="999"/>
      <c r="G120" s="999"/>
      <c r="H120" s="999"/>
      <c r="I120" s="999"/>
      <c r="J120" s="999"/>
      <c r="K120" s="999"/>
      <c r="L120" s="999"/>
      <c r="M120" s="999"/>
      <c r="N120" s="1138"/>
    </row>
    <row r="121" spans="1:14" x14ac:dyDescent="0.3">
      <c r="A121" s="994"/>
      <c r="B121" s="999"/>
      <c r="C121" s="999"/>
      <c r="D121" s="999"/>
      <c r="E121" s="999"/>
      <c r="F121" s="999"/>
      <c r="G121" s="999"/>
      <c r="H121" s="999"/>
      <c r="I121" s="999"/>
      <c r="J121" s="999"/>
      <c r="K121" s="999"/>
      <c r="L121" s="999"/>
      <c r="M121" s="999"/>
      <c r="N121" s="1138"/>
    </row>
    <row r="122" spans="1:14" x14ac:dyDescent="0.3">
      <c r="A122" s="994"/>
      <c r="B122" s="999"/>
      <c r="C122" s="999"/>
      <c r="D122" s="999"/>
      <c r="E122" s="999"/>
      <c r="F122" s="999"/>
      <c r="G122" s="999"/>
      <c r="H122" s="999"/>
      <c r="I122" s="999"/>
      <c r="J122" s="999"/>
      <c r="K122" s="999"/>
      <c r="L122" s="999"/>
      <c r="M122" s="999"/>
      <c r="N122" s="1138"/>
    </row>
    <row r="123" spans="1:14" x14ac:dyDescent="0.3">
      <c r="A123" s="624"/>
      <c r="B123" s="893"/>
      <c r="C123" s="893"/>
      <c r="D123" s="893"/>
      <c r="E123" s="893"/>
      <c r="F123" s="893"/>
      <c r="G123" s="634"/>
      <c r="H123" s="647"/>
      <c r="I123" s="893"/>
      <c r="J123" s="893"/>
      <c r="K123" s="893"/>
      <c r="L123" s="893"/>
      <c r="M123" s="893"/>
      <c r="N123" s="634"/>
    </row>
    <row r="124" spans="1:14" x14ac:dyDescent="0.3">
      <c r="A124" s="1139" t="s">
        <v>636</v>
      </c>
      <c r="B124" s="1139"/>
      <c r="C124" s="1139"/>
      <c r="D124" s="1139"/>
      <c r="E124" s="1139"/>
      <c r="F124" s="1139"/>
      <c r="G124" s="1139"/>
      <c r="H124" s="1139"/>
      <c r="I124" s="1139"/>
      <c r="J124" s="1139"/>
      <c r="K124" s="1139"/>
      <c r="L124" s="1139"/>
      <c r="M124" s="1139"/>
      <c r="N124" s="1139"/>
    </row>
    <row r="125" spans="1:14" ht="14.4" customHeight="1" x14ac:dyDescent="0.3">
      <c r="A125" s="1140" t="s">
        <v>38</v>
      </c>
      <c r="B125" s="1141"/>
      <c r="C125" s="1141"/>
      <c r="D125" s="1141"/>
      <c r="E125" s="1141" t="s">
        <v>637</v>
      </c>
      <c r="F125" s="1141"/>
      <c r="G125" s="1141"/>
      <c r="H125" s="1141"/>
      <c r="I125" s="1141"/>
      <c r="J125" s="1141" t="s">
        <v>638</v>
      </c>
      <c r="K125" s="1141"/>
      <c r="L125" s="1141"/>
      <c r="M125" s="1141"/>
      <c r="N125" s="1142"/>
    </row>
    <row r="126" spans="1:14" x14ac:dyDescent="0.3">
      <c r="A126" s="1143" t="s">
        <v>40</v>
      </c>
      <c r="B126" s="1144"/>
      <c r="C126" s="1144"/>
      <c r="D126" s="1144"/>
      <c r="E126" s="1145" t="s">
        <v>40</v>
      </c>
      <c r="F126" s="1144"/>
      <c r="G126" s="1144"/>
      <c r="H126" s="1144"/>
      <c r="I126" s="1144"/>
      <c r="J126" s="1145" t="s">
        <v>40</v>
      </c>
      <c r="K126" s="1146"/>
      <c r="L126" s="1146"/>
      <c r="M126" s="1146"/>
      <c r="N126" s="1147"/>
    </row>
    <row r="127" spans="1:14" x14ac:dyDescent="0.3">
      <c r="A127" s="1143"/>
      <c r="B127" s="1144"/>
      <c r="C127" s="1144"/>
      <c r="D127" s="1144"/>
      <c r="E127" s="1145"/>
      <c r="F127" s="1144"/>
      <c r="G127" s="1144"/>
      <c r="H127" s="1144"/>
      <c r="I127" s="1144"/>
      <c r="J127" s="1145"/>
      <c r="K127" s="1146"/>
      <c r="L127" s="1146"/>
      <c r="M127" s="1146"/>
      <c r="N127" s="1147"/>
    </row>
    <row r="128" spans="1:14" x14ac:dyDescent="0.3">
      <c r="A128" s="1143" t="s">
        <v>41</v>
      </c>
      <c r="B128" s="1144"/>
      <c r="C128" s="1144"/>
      <c r="D128" s="1144"/>
      <c r="E128" s="114" t="s">
        <v>41</v>
      </c>
      <c r="F128" s="1144"/>
      <c r="G128" s="1144"/>
      <c r="H128" s="1144"/>
      <c r="I128" s="1144"/>
      <c r="J128" s="1145" t="s">
        <v>41</v>
      </c>
      <c r="K128" s="1146"/>
      <c r="L128" s="1146"/>
      <c r="M128" s="1146"/>
      <c r="N128" s="1147"/>
    </row>
    <row r="129" spans="1:15" x14ac:dyDescent="0.3">
      <c r="A129" s="1143"/>
      <c r="B129" s="1144"/>
      <c r="C129" s="1144"/>
      <c r="D129" s="1144"/>
      <c r="E129" s="114"/>
      <c r="F129" s="1144"/>
      <c r="G129" s="1144"/>
      <c r="H129" s="1144"/>
      <c r="I129" s="1144"/>
      <c r="J129" s="1145"/>
      <c r="K129" s="1146"/>
      <c r="L129" s="1146"/>
      <c r="M129" s="1146"/>
      <c r="N129" s="1147"/>
    </row>
    <row r="130" spans="1:15" x14ac:dyDescent="0.3">
      <c r="A130" s="1148" t="s">
        <v>42</v>
      </c>
      <c r="B130" s="1149"/>
      <c r="C130" s="1149"/>
      <c r="D130" s="1149"/>
      <c r="E130" s="1150" t="s">
        <v>42</v>
      </c>
      <c r="F130" s="1149"/>
      <c r="G130" s="1149"/>
      <c r="H130" s="1149"/>
      <c r="I130" s="1149"/>
      <c r="J130" s="1150" t="s">
        <v>42</v>
      </c>
      <c r="K130" s="1146"/>
      <c r="L130" s="1146"/>
      <c r="M130" s="1146"/>
      <c r="N130" s="1147"/>
    </row>
    <row r="131" spans="1:15" x14ac:dyDescent="0.3">
      <c r="A131" s="1151"/>
      <c r="B131" s="1152"/>
      <c r="C131" s="1152"/>
      <c r="D131" s="1152"/>
      <c r="E131" s="1153"/>
      <c r="F131" s="1152"/>
      <c r="G131" s="1152"/>
      <c r="H131" s="1152"/>
      <c r="I131" s="1152"/>
      <c r="J131" s="1153"/>
      <c r="K131" s="1154"/>
      <c r="L131" s="1154"/>
      <c r="M131" s="1154"/>
      <c r="N131" s="1155"/>
    </row>
    <row r="132" spans="1:15" x14ac:dyDescent="0.3">
      <c r="A132" s="278" t="s">
        <v>43</v>
      </c>
      <c r="N132" s="303" t="str">
        <f>M8</f>
        <v>RYR-IM-001</v>
      </c>
      <c r="O132" s="30"/>
    </row>
    <row r="133" spans="1:15" x14ac:dyDescent="0.3">
      <c r="N133" s="304"/>
      <c r="O133" s="31"/>
    </row>
  </sheetData>
  <mergeCells count="221">
    <mergeCell ref="A67:D67"/>
    <mergeCell ref="E67:F67"/>
    <mergeCell ref="H67:L67"/>
    <mergeCell ref="M67:N67"/>
    <mergeCell ref="K64:L64"/>
    <mergeCell ref="K65:L65"/>
    <mergeCell ref="K66:L66"/>
    <mergeCell ref="M62:N62"/>
    <mergeCell ref="M63:N63"/>
    <mergeCell ref="M64:N64"/>
    <mergeCell ref="M65:N65"/>
    <mergeCell ref="M66:N66"/>
    <mergeCell ref="A60:F60"/>
    <mergeCell ref="H60:N60"/>
    <mergeCell ref="K55:N55"/>
    <mergeCell ref="K56:N56"/>
    <mergeCell ref="K57:N57"/>
    <mergeCell ref="K58:N58"/>
    <mergeCell ref="A61:C61"/>
    <mergeCell ref="A62:C62"/>
    <mergeCell ref="A65:C65"/>
    <mergeCell ref="A66:C66"/>
    <mergeCell ref="E61:F61"/>
    <mergeCell ref="E62:F62"/>
    <mergeCell ref="E63:F63"/>
    <mergeCell ref="E64:F64"/>
    <mergeCell ref="E65:F65"/>
    <mergeCell ref="E66:F66"/>
    <mergeCell ref="H61:J61"/>
    <mergeCell ref="H62:J62"/>
    <mergeCell ref="H63:J63"/>
    <mergeCell ref="H64:J64"/>
    <mergeCell ref="H65:J65"/>
    <mergeCell ref="H66:J66"/>
    <mergeCell ref="K61:L61"/>
    <mergeCell ref="K62:L62"/>
    <mergeCell ref="K63:L63"/>
    <mergeCell ref="G55:H55"/>
    <mergeCell ref="G56:H56"/>
    <mergeCell ref="G57:H57"/>
    <mergeCell ref="G58:H58"/>
    <mergeCell ref="I51:J51"/>
    <mergeCell ref="I52:J52"/>
    <mergeCell ref="I53:J53"/>
    <mergeCell ref="I54:J54"/>
    <mergeCell ref="I55:J55"/>
    <mergeCell ref="I56:J56"/>
    <mergeCell ref="I57:J57"/>
    <mergeCell ref="I58:J58"/>
    <mergeCell ref="A59:N59"/>
    <mergeCell ref="A55:B55"/>
    <mergeCell ref="A56:B56"/>
    <mergeCell ref="A57:B57"/>
    <mergeCell ref="A58:B58"/>
    <mergeCell ref="C51:F51"/>
    <mergeCell ref="C52:F52"/>
    <mergeCell ref="C53:F53"/>
    <mergeCell ref="C54:F54"/>
    <mergeCell ref="C55:F55"/>
    <mergeCell ref="C56:F56"/>
    <mergeCell ref="C57:F57"/>
    <mergeCell ref="C58:F58"/>
    <mergeCell ref="A51:B51"/>
    <mergeCell ref="A52:B52"/>
    <mergeCell ref="A53:B53"/>
    <mergeCell ref="A54:B54"/>
    <mergeCell ref="G51:H51"/>
    <mergeCell ref="G52:H52"/>
    <mergeCell ref="G53:H53"/>
    <mergeCell ref="G54:H54"/>
    <mergeCell ref="K51:N51"/>
    <mergeCell ref="K52:N52"/>
    <mergeCell ref="K53:N53"/>
    <mergeCell ref="K54:N54"/>
    <mergeCell ref="A47:C47"/>
    <mergeCell ref="J40:N40"/>
    <mergeCell ref="J41:N41"/>
    <mergeCell ref="J42:N42"/>
    <mergeCell ref="J43:N43"/>
    <mergeCell ref="J44:N44"/>
    <mergeCell ref="J45:N45"/>
    <mergeCell ref="J46:N46"/>
    <mergeCell ref="J47:N47"/>
    <mergeCell ref="A48:N48"/>
    <mergeCell ref="A40:C40"/>
    <mergeCell ref="A41:C41"/>
    <mergeCell ref="A42:C42"/>
    <mergeCell ref="A43:C43"/>
    <mergeCell ref="A44:C44"/>
    <mergeCell ref="A45:C45"/>
    <mergeCell ref="A46:C46"/>
    <mergeCell ref="A37:C37"/>
    <mergeCell ref="E23:E24"/>
    <mergeCell ref="A21:C21"/>
    <mergeCell ref="A26:C26"/>
    <mergeCell ref="J128:J129"/>
    <mergeCell ref="K129:N129"/>
    <mergeCell ref="A69:F69"/>
    <mergeCell ref="G69:I69"/>
    <mergeCell ref="J69:K69"/>
    <mergeCell ref="L69:M69"/>
    <mergeCell ref="A30:C30"/>
    <mergeCell ref="G21:I21"/>
    <mergeCell ref="A22:E22"/>
    <mergeCell ref="A64:C64"/>
    <mergeCell ref="K128:N128"/>
    <mergeCell ref="A13:D13"/>
    <mergeCell ref="H22:J22"/>
    <mergeCell ref="F126:I127"/>
    <mergeCell ref="M10:N10"/>
    <mergeCell ref="H107:N122"/>
    <mergeCell ref="K49:N49"/>
    <mergeCell ref="A15:D15"/>
    <mergeCell ref="J27:N27"/>
    <mergeCell ref="H91:N106"/>
    <mergeCell ref="J35:N35"/>
    <mergeCell ref="A63:C63"/>
    <mergeCell ref="J20:N20"/>
    <mergeCell ref="J25:N25"/>
    <mergeCell ref="A71:N71"/>
    <mergeCell ref="A34:C34"/>
    <mergeCell ref="A16:D16"/>
    <mergeCell ref="A125:D125"/>
    <mergeCell ref="A91:G106"/>
    <mergeCell ref="M8:N8"/>
    <mergeCell ref="C50:F50"/>
    <mergeCell ref="B128:D129"/>
    <mergeCell ref="H23:H24"/>
    <mergeCell ref="J39:N39"/>
    <mergeCell ref="F128:I129"/>
    <mergeCell ref="L15:N15"/>
    <mergeCell ref="G23:G24"/>
    <mergeCell ref="E8:K9"/>
    <mergeCell ref="J29:N29"/>
    <mergeCell ref="H75:N90"/>
    <mergeCell ref="J38:N38"/>
    <mergeCell ref="K126:N127"/>
    <mergeCell ref="E1:N5"/>
    <mergeCell ref="H123:N123"/>
    <mergeCell ref="A75:G90"/>
    <mergeCell ref="E125:I125"/>
    <mergeCell ref="E130:E131"/>
    <mergeCell ref="E126:E127"/>
    <mergeCell ref="D23:D24"/>
    <mergeCell ref="D21:F21"/>
    <mergeCell ref="A23:C24"/>
    <mergeCell ref="A25:C25"/>
    <mergeCell ref="I14:K14"/>
    <mergeCell ref="A32:C32"/>
    <mergeCell ref="F22:G22"/>
    <mergeCell ref="A12:N12"/>
    <mergeCell ref="A31:C31"/>
    <mergeCell ref="J23:N24"/>
    <mergeCell ref="A130:A131"/>
    <mergeCell ref="K50:N50"/>
    <mergeCell ref="A29:C29"/>
    <mergeCell ref="B130:D131"/>
    <mergeCell ref="A38:C38"/>
    <mergeCell ref="G49:H49"/>
    <mergeCell ref="E14:H14"/>
    <mergeCell ref="J26:N26"/>
    <mergeCell ref="L14:N14"/>
    <mergeCell ref="A49:B49"/>
    <mergeCell ref="E16:H16"/>
    <mergeCell ref="F130:I131"/>
    <mergeCell ref="J130:J131"/>
    <mergeCell ref="E15:H15"/>
    <mergeCell ref="I50:J50"/>
    <mergeCell ref="J33:N33"/>
    <mergeCell ref="M9:N9"/>
    <mergeCell ref="J28:N28"/>
    <mergeCell ref="J37:N37"/>
    <mergeCell ref="M11:N11"/>
    <mergeCell ref="J30:N30"/>
    <mergeCell ref="G20:I20"/>
    <mergeCell ref="F23:F24"/>
    <mergeCell ref="A20:C20"/>
    <mergeCell ref="A28:C28"/>
    <mergeCell ref="A18:N18"/>
    <mergeCell ref="J32:N32"/>
    <mergeCell ref="I23:I24"/>
    <mergeCell ref="J31:N31"/>
    <mergeCell ref="A14:D14"/>
    <mergeCell ref="I16:K16"/>
    <mergeCell ref="I49:J49"/>
    <mergeCell ref="B126:D127"/>
    <mergeCell ref="A73:N73"/>
    <mergeCell ref="A27:C27"/>
    <mergeCell ref="A70:N70"/>
    <mergeCell ref="J34:N34"/>
    <mergeCell ref="D20:F20"/>
    <mergeCell ref="I15:K15"/>
    <mergeCell ref="A72:N72"/>
    <mergeCell ref="G50:H50"/>
    <mergeCell ref="K130:N131"/>
    <mergeCell ref="A74:N74"/>
    <mergeCell ref="A50:B50"/>
    <mergeCell ref="A39:C39"/>
    <mergeCell ref="M61:N61"/>
    <mergeCell ref="J126:J127"/>
    <mergeCell ref="C49:F49"/>
    <mergeCell ref="A126:A127"/>
    <mergeCell ref="A124:N124"/>
    <mergeCell ref="A123:G123"/>
    <mergeCell ref="A107:G122"/>
    <mergeCell ref="A128:A129"/>
    <mergeCell ref="L7:N7"/>
    <mergeCell ref="A17:N17"/>
    <mergeCell ref="L16:N16"/>
    <mergeCell ref="J125:N125"/>
    <mergeCell ref="A36:C36"/>
    <mergeCell ref="J21:N21"/>
    <mergeCell ref="K22:N22"/>
    <mergeCell ref="A68:L68"/>
    <mergeCell ref="M68:N68"/>
    <mergeCell ref="A19:N19"/>
    <mergeCell ref="A1:D11"/>
    <mergeCell ref="E10:K10"/>
    <mergeCell ref="A33:C33"/>
    <mergeCell ref="J36:N36"/>
    <mergeCell ref="A35:C35"/>
  </mergeCells>
  <pageMargins left="0.29527559055118108" right="0.29527559055118108" top="0.19685039370078741" bottom="0.19685039370078741" header="0.51181102362204722" footer="0.51181102362204722"/>
  <pageSetup scale="65" fitToHeight="0" orientation="portrait" horizontalDpi="300" verticalDpi="300" r:id="rId1"/>
  <rowBreaks count="1" manualBreakCount="1">
    <brk id="73" max="13"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12</vt:i4>
      </vt:variant>
    </vt:vector>
  </HeadingPairs>
  <TitlesOfParts>
    <vt:vector size="28" baseType="lpstr">
      <vt:lpstr>Apu's</vt:lpstr>
      <vt:lpstr>Ficha Técnica del Proyecto</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2026-09-15T22:44:41Z</dcterms:modified>
  <dc:language>en-US</dc:language>
</cp:coreProperties>
</file>