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mdh-my.sharepoint.com/personal/henrik_falk_mdu_se/Documents/Private/FYA015/PROJ/"/>
    </mc:Choice>
  </mc:AlternateContent>
  <xr:revisionPtr revIDLastSave="379" documentId="13_ncr:4000b_{528B9DC6-21D6-E044-B35E-FAD932B2B3D2}" xr6:coauthVersionLast="47" xr6:coauthVersionMax="47" xr10:uidLastSave="{15DD087F-9C9F-A246-88E6-511B15D2AC8C}"/>
  <bookViews>
    <workbookView xWindow="960" yWindow="1860" windowWidth="25940" windowHeight="14800" activeTab="2" xr2:uid="{00000000-000D-0000-FFFF-FFFF00000000}"/>
  </bookViews>
  <sheets>
    <sheet name="PRO1_Rad_Gamma_ALL_DATA" sheetId="1" r:id="rId1"/>
    <sheet name="BETA" sheetId="4" r:id="rId2"/>
    <sheet name="GAMMA" sheetId="2" r:id="rId3"/>
    <sheet name="Längdmätningar" sheetId="5" r:id="rId4"/>
    <sheet name="Noteringar" sheetId="3" r:id="rId5"/>
  </sheets>
  <definedNames>
    <definedName name="__xlchart.v1.0" hidden="1">GAMMA!$C$24:$U$24</definedName>
    <definedName name="__xlchart.v1.1" hidden="1">GAMMA!$C$4:$U$4</definedName>
    <definedName name="__xlchart.v1.2" hidden="1">GAMMA!$C$24:$U$24</definedName>
    <definedName name="__xlchart.v1.3" hidden="1">GAMMA!$C$4:$U$4</definedName>
    <definedName name="__xlchart.v1.4" hidden="1">GAMMA!$C$24:$U$24</definedName>
    <definedName name="__xlchart.v1.5" hidden="1">GAMMA!$C$4:$U$4</definedName>
    <definedName name="_xlchart.v1.2" hidden="1">GAMMA!$C$29:$U$29</definedName>
    <definedName name="_xlchart.v1.3" hidden="1">GAMMA!$C$4:$U$4</definedName>
    <definedName name="_xlchart.v2.0" hidden="1">GAMMA!$C$29:$U$29</definedName>
    <definedName name="_xlchart.v2.1" hidden="1">GAMMA!$C$4:$U$4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2" l="1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C29" i="2"/>
  <c r="B29" i="2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V34" i="4"/>
  <c r="V33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D34" i="4"/>
  <c r="D33" i="4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C28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C27" i="2"/>
  <c r="X23" i="2" l="1"/>
  <c r="R25" i="2"/>
  <c r="S25" i="2"/>
  <c r="T25" i="2"/>
  <c r="U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C25" i="2"/>
  <c r="B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C26" i="2"/>
  <c r="B32" i="2"/>
  <c r="B31" i="2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V29" i="4"/>
  <c r="C26" i="4"/>
  <c r="C28" i="4" s="1"/>
  <c r="B26" i="4"/>
  <c r="B28" i="4" s="1"/>
  <c r="D26" i="4"/>
  <c r="D28" i="4" s="1"/>
  <c r="E26" i="4"/>
  <c r="E28" i="4" s="1"/>
  <c r="F26" i="4"/>
  <c r="F28" i="4" s="1"/>
  <c r="G26" i="4"/>
  <c r="G28" i="4" s="1"/>
  <c r="H26" i="4"/>
  <c r="H28" i="4" s="1"/>
  <c r="I26" i="4"/>
  <c r="I28" i="4" s="1"/>
  <c r="J26" i="4"/>
  <c r="J28" i="4" s="1"/>
  <c r="K26" i="4"/>
  <c r="K28" i="4" s="1"/>
  <c r="L26" i="4"/>
  <c r="L28" i="4" s="1"/>
  <c r="M26" i="4"/>
  <c r="M28" i="4" s="1"/>
  <c r="N26" i="4"/>
  <c r="N28" i="4" s="1"/>
  <c r="O26" i="4"/>
  <c r="O28" i="4" s="1"/>
  <c r="P26" i="4"/>
  <c r="P28" i="4" s="1"/>
  <c r="Q26" i="4"/>
  <c r="Q28" i="4" s="1"/>
  <c r="R26" i="4"/>
  <c r="R28" i="4" s="1"/>
  <c r="S26" i="4"/>
  <c r="S28" i="4" s="1"/>
  <c r="T26" i="4"/>
  <c r="T28" i="4" s="1"/>
  <c r="U26" i="4"/>
  <c r="U28" i="4" s="1"/>
  <c r="V26" i="4"/>
  <c r="V28" i="4" s="1"/>
  <c r="W26" i="4"/>
  <c r="W28" i="4" s="1"/>
  <c r="X26" i="4"/>
  <c r="X28" i="4" s="1"/>
  <c r="Y26" i="4"/>
  <c r="Y28" i="4" s="1"/>
  <c r="Z26" i="4"/>
  <c r="Z28" i="4" s="1"/>
  <c r="AA26" i="4"/>
  <c r="AA28" i="4" s="1"/>
  <c r="AB26" i="4"/>
  <c r="AB28" i="4" s="1"/>
  <c r="AC26" i="4"/>
  <c r="AC28" i="4" s="1"/>
  <c r="AD26" i="4"/>
  <c r="AD28" i="4" s="1"/>
  <c r="AE26" i="4"/>
  <c r="AE28" i="4" s="1"/>
  <c r="AF26" i="4"/>
  <c r="AF28" i="4" s="1"/>
  <c r="AG26" i="4"/>
  <c r="AG28" i="4" s="1"/>
  <c r="AH26" i="4"/>
  <c r="AH28" i="4" s="1"/>
  <c r="AI26" i="4"/>
  <c r="AI28" i="4" s="1"/>
  <c r="AJ26" i="4"/>
  <c r="AJ28" i="4" s="1"/>
  <c r="AK26" i="4"/>
  <c r="AK28" i="4" s="1"/>
  <c r="AL26" i="4"/>
  <c r="AL28" i="4" s="1"/>
  <c r="AM26" i="4"/>
  <c r="AM28" i="4" s="1"/>
  <c r="AN26" i="4"/>
  <c r="AN28" i="4" s="1"/>
  <c r="D23" i="2"/>
  <c r="D24" i="2" s="1"/>
  <c r="E23" i="2"/>
  <c r="E24" i="2" s="1"/>
  <c r="F23" i="2"/>
  <c r="F24" i="2" s="1"/>
  <c r="L23" i="2"/>
  <c r="L24" i="2" s="1"/>
  <c r="M23" i="2"/>
  <c r="M24" i="2" s="1"/>
  <c r="N23" i="2"/>
  <c r="N24" i="2" s="1"/>
  <c r="T23" i="2"/>
  <c r="T24" i="2" s="1"/>
  <c r="U23" i="2"/>
  <c r="U24" i="2" s="1"/>
  <c r="B23" i="2"/>
  <c r="X21" i="2"/>
  <c r="C21" i="2"/>
  <c r="C23" i="2" s="1"/>
  <c r="C24" i="2" s="1"/>
  <c r="D21" i="2"/>
  <c r="E21" i="2"/>
  <c r="F21" i="2"/>
  <c r="G21" i="2"/>
  <c r="G23" i="2" s="1"/>
  <c r="G24" i="2" s="1"/>
  <c r="H21" i="2"/>
  <c r="H23" i="2" s="1"/>
  <c r="H24" i="2" s="1"/>
  <c r="I21" i="2"/>
  <c r="I23" i="2" s="1"/>
  <c r="I24" i="2" s="1"/>
  <c r="J21" i="2"/>
  <c r="J23" i="2" s="1"/>
  <c r="J24" i="2" s="1"/>
  <c r="K21" i="2"/>
  <c r="K23" i="2" s="1"/>
  <c r="K24" i="2" s="1"/>
  <c r="L21" i="2"/>
  <c r="M21" i="2"/>
  <c r="N21" i="2"/>
  <c r="O21" i="2"/>
  <c r="O23" i="2" s="1"/>
  <c r="O24" i="2" s="1"/>
  <c r="P21" i="2"/>
  <c r="P23" i="2" s="1"/>
  <c r="P24" i="2" s="1"/>
  <c r="Q21" i="2"/>
  <c r="Q23" i="2" s="1"/>
  <c r="Q24" i="2" s="1"/>
  <c r="R21" i="2"/>
  <c r="R23" i="2" s="1"/>
  <c r="R24" i="2" s="1"/>
  <c r="S21" i="2"/>
  <c r="S23" i="2" s="1"/>
  <c r="S24" i="2" s="1"/>
  <c r="T21" i="2"/>
  <c r="U21" i="2"/>
  <c r="B21" i="2"/>
  <c r="D29" i="4" l="1"/>
  <c r="L29" i="4"/>
  <c r="G29" i="4"/>
  <c r="S29" i="4"/>
  <c r="K29" i="4"/>
  <c r="R29" i="4"/>
  <c r="J29" i="4"/>
  <c r="Q29" i="4"/>
  <c r="T29" i="4"/>
  <c r="P29" i="4"/>
  <c r="O29" i="4"/>
  <c r="N29" i="4"/>
  <c r="U29" i="4"/>
  <c r="M29" i="4"/>
  <c r="E29" i="4"/>
  <c r="I29" i="4"/>
  <c r="H29" i="4"/>
  <c r="F29" i="4"/>
  <c r="B39" i="4" l="1"/>
  <c r="V30" i="4" s="1"/>
  <c r="B38" i="4"/>
  <c r="AE30" i="4"/>
  <c r="AD30" i="4"/>
  <c r="AI30" i="4"/>
  <c r="AH30" i="4"/>
  <c r="AK30" i="4"/>
  <c r="R30" i="4"/>
  <c r="O30" i="4"/>
  <c r="F30" i="4"/>
  <c r="D30" i="4" l="1"/>
  <c r="B41" i="4" s="1"/>
  <c r="T30" i="4"/>
  <c r="X30" i="4"/>
  <c r="I30" i="4"/>
  <c r="AG30" i="4"/>
  <c r="K30" i="4"/>
  <c r="Q30" i="4"/>
  <c r="S30" i="4"/>
  <c r="AM30" i="4"/>
  <c r="G30" i="4"/>
  <c r="AB30" i="4"/>
  <c r="Y30" i="4"/>
  <c r="Z30" i="4"/>
  <c r="AC30" i="4"/>
  <c r="W30" i="4"/>
  <c r="E30" i="4"/>
  <c r="P30" i="4"/>
  <c r="J30" i="4"/>
  <c r="AA30" i="4"/>
  <c r="L30" i="4"/>
  <c r="AF30" i="4"/>
  <c r="H30" i="4"/>
  <c r="U30" i="4"/>
  <c r="AL30" i="4"/>
  <c r="AJ30" i="4"/>
  <c r="AN30" i="4"/>
  <c r="M30" i="4"/>
  <c r="N30" i="4"/>
  <c r="J32" i="4" l="1"/>
  <c r="K32" i="4"/>
  <c r="S32" i="4"/>
  <c r="AA32" i="4"/>
  <c r="AI32" i="4"/>
  <c r="N32" i="4"/>
  <c r="V32" i="4"/>
  <c r="AD32" i="4"/>
  <c r="AL32" i="4"/>
  <c r="I32" i="4"/>
  <c r="R32" i="4"/>
  <c r="L32" i="4"/>
  <c r="T32" i="4"/>
  <c r="AB32" i="4"/>
  <c r="AJ32" i="4"/>
  <c r="F32" i="4"/>
  <c r="Y32" i="4"/>
  <c r="Z32" i="4"/>
  <c r="E32" i="4"/>
  <c r="M32" i="4"/>
  <c r="U32" i="4"/>
  <c r="AC32" i="4"/>
  <c r="AK32" i="4"/>
  <c r="AG32" i="4"/>
  <c r="AH32" i="4"/>
  <c r="G32" i="4"/>
  <c r="O32" i="4"/>
  <c r="W32" i="4"/>
  <c r="AE32" i="4"/>
  <c r="AM32" i="4"/>
  <c r="H32" i="4"/>
  <c r="P32" i="4"/>
  <c r="X32" i="4"/>
  <c r="AF32" i="4"/>
  <c r="AN32" i="4"/>
  <c r="Q32" i="4"/>
  <c r="D32" i="4"/>
</calcChain>
</file>

<file path=xl/sharedStrings.xml><?xml version="1.0" encoding="utf-8"?>
<sst xmlns="http://schemas.openxmlformats.org/spreadsheetml/2006/main" count="61" uniqueCount="45">
  <si>
    <t>V90 L6,35mm</t>
  </si>
  <si>
    <t>V90 L21.5mm</t>
  </si>
  <si>
    <t>V80 L21.5mm</t>
  </si>
  <si>
    <t>V70 L21.5mm</t>
  </si>
  <si>
    <t>V60 L21.5mm</t>
  </si>
  <si>
    <t>V50 L21.5mm</t>
  </si>
  <si>
    <t>V40 L21.5mm</t>
  </si>
  <si>
    <t>V30 L21.5mm</t>
  </si>
  <si>
    <t>V20 L21.5mm</t>
  </si>
  <si>
    <t>V10 L21.5mm</t>
  </si>
  <si>
    <t>V0 L21.5mm</t>
  </si>
  <si>
    <t>Luft 2023-10-17</t>
  </si>
  <si>
    <t>V180 L21.5mm</t>
  </si>
  <si>
    <t>V170 L21.5mm</t>
  </si>
  <si>
    <t>V160 L21.5mm</t>
  </si>
  <si>
    <t>V150 L21.5mm</t>
  </si>
  <si>
    <t>V140 L21.5mm</t>
  </si>
  <si>
    <t>V130 L21.5mm</t>
  </si>
  <si>
    <t>V120 L21.5mm</t>
  </si>
  <si>
    <t>V110 L21.5mm</t>
  </si>
  <si>
    <t>V100 L21.5mm</t>
  </si>
  <si>
    <t>Time (s)</t>
  </si>
  <si>
    <t>Summa</t>
  </si>
  <si>
    <t>Vinkel</t>
  </si>
  <si>
    <t>Luft</t>
  </si>
  <si>
    <t>Cps</t>
  </si>
  <si>
    <t>Tid (s)</t>
  </si>
  <si>
    <t>90°, distans 6.35mm</t>
  </si>
  <si>
    <t>𝐺(𝜃)</t>
  </si>
  <si>
    <t>V90 L50mm</t>
  </si>
  <si>
    <t>V90 L15mm</t>
  </si>
  <si>
    <t>BETA</t>
  </si>
  <si>
    <t>V90 L75mm</t>
  </si>
  <si>
    <t>NOT APPLI</t>
  </si>
  <si>
    <t>LUFT 2023-10-12</t>
  </si>
  <si>
    <t>LUFT 2023-10-10</t>
  </si>
  <si>
    <t>Medelvärde av 𝐺(𝜃)</t>
  </si>
  <si>
    <t>Standardavvikelse av 𝐺(𝜃)</t>
  </si>
  <si>
    <t>Normalfördelningen</t>
  </si>
  <si>
    <t>σ, poisson</t>
  </si>
  <si>
    <t>Normaliserat</t>
  </si>
  <si>
    <t>Maxvärde</t>
  </si>
  <si>
    <t>I/I0</t>
  </si>
  <si>
    <t>ln(I/I0)</t>
  </si>
  <si>
    <t>Varians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</si>
</sst>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8" formatCode="0.000"/>
  </numFmts>
  <fonts count="2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 Unicode MS"/>
      <family val="2"/>
    </font>
    <font>
      <sz val="12"/>
      <color theme="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17">
    <xf numFmtId="0" fontId="0" fillId="0" borderId="0" xfId="0"/>
    <xf numFmtId="0" fontId="18" fillId="0" borderId="0" xfId="0" applyFont="1"/>
    <xf numFmtId="0" fontId="19" fillId="33" borderId="0" xfId="0" applyFont="1" applyFill="1"/>
    <xf numFmtId="0" fontId="16" fillId="0" borderId="0" xfId="0" applyFont="1"/>
    <xf numFmtId="0" fontId="20" fillId="0" borderId="0" xfId="0" applyFont="1"/>
    <xf numFmtId="2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164" fontId="0" fillId="0" borderId="0" xfId="0" applyNumberFormat="1"/>
    <xf numFmtId="0" fontId="22" fillId="0" borderId="0" xfId="0" applyFont="1"/>
    <xf numFmtId="0" fontId="21" fillId="0" borderId="0" xfId="0" applyFont="1"/>
    <xf numFmtId="0" fontId="23" fillId="0" borderId="0" xfId="0" applyFont="1"/>
    <xf numFmtId="0" fontId="16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68" fontId="0" fillId="0" borderId="0" xfId="0" applyNumberFormat="1"/>
    <xf numFmtId="2" fontId="0" fillId="0" borderId="11" xfId="0" applyNumberFormat="1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 sz="2000" b="1" i="0" u="none" strike="noStrike" kern="1200" spc="0" normalizeH="0" baseline="0" dirty="0">
                <a:solidFill>
                  <a:prstClr val="black">
                    <a:lumMod val="65000"/>
                    <a:lumOff val="35000"/>
                  </a:prstClr>
                </a:solidFill>
              </a:rPr>
              <a:t>BETA - </a:t>
            </a:r>
            <a:r>
              <a:rPr lang="en-GB" sz="2000" b="1" i="0" u="none" strike="noStrike" kern="1200" spc="0" normalizeH="0" baseline="0" dirty="0" err="1">
                <a:solidFill>
                  <a:prstClr val="black">
                    <a:lumMod val="65000"/>
                    <a:lumOff val="35000"/>
                  </a:prstClr>
                </a:solidFill>
              </a:rPr>
              <a:t>Normalfördelning</a:t>
            </a:r>
            <a:r>
              <a:rPr lang="en-GB" sz="2000" b="1" i="0" u="none" strike="noStrike" kern="1200" spc="0" normalizeH="0" baseline="0" dirty="0">
                <a:solidFill>
                  <a:prstClr val="black">
                    <a:lumMod val="65000"/>
                    <a:lumOff val="35000"/>
                  </a:prstClr>
                </a:solidFill>
              </a:rPr>
              <a:t>, </a:t>
            </a:r>
            <a:r>
              <a:rPr lang="en-GB" sz="2000" b="1" i="0" u="none" strike="noStrike" kern="1200" spc="0" normalizeH="0" baseline="0" dirty="0" err="1">
                <a:solidFill>
                  <a:prstClr val="black">
                    <a:lumMod val="65000"/>
                    <a:lumOff val="35000"/>
                  </a:prstClr>
                </a:solidFill>
              </a:rPr>
              <a:t>kumulativ</a:t>
            </a:r>
            <a:r>
              <a:rPr lang="en-GB" sz="2000" b="1" i="0" u="none" strike="noStrike" kern="1200" spc="0" normalizeH="0" baseline="0" dirty="0">
                <a:solidFill>
                  <a:prstClr val="black">
                    <a:lumMod val="65000"/>
                    <a:lumOff val="35000"/>
                  </a:prstClr>
                </a:solidFill>
              </a:rPr>
              <a:t>, </a:t>
            </a:r>
            <a:r>
              <a:rPr lang="en-GB" sz="2000" b="1" i="0" u="none" strike="noStrike" kern="1200" spc="0" normalizeH="0" baseline="0" dirty="0" err="1">
                <a:solidFill>
                  <a:prstClr val="black">
                    <a:lumMod val="65000"/>
                    <a:lumOff val="35000"/>
                  </a:prstClr>
                </a:solidFill>
              </a:rPr>
              <a:t>Luft</a:t>
            </a:r>
            <a:r>
              <a:rPr lang="en-GB" sz="2000" b="1" i="0" u="none" strike="noStrike" kern="1200" spc="0" normalizeH="0" baseline="0" dirty="0">
                <a:solidFill>
                  <a:prstClr val="black">
                    <a:lumMod val="65000"/>
                    <a:lumOff val="35000"/>
                  </a:prstClr>
                </a:solidFill>
              </a:rPr>
              <a:t> 2023-10-12, </a:t>
            </a:r>
            <a:r>
              <a:rPr lang="en-GB" sz="2000" b="1" i="0" u="none" strike="noStrike" kern="1200" spc="0" normalizeH="0" baseline="0" dirty="0" err="1">
                <a:solidFill>
                  <a:prstClr val="black">
                    <a:lumMod val="65000"/>
                    <a:lumOff val="35000"/>
                  </a:prstClr>
                </a:solidFill>
              </a:rPr>
              <a:t>avstånd</a:t>
            </a:r>
            <a:r>
              <a:rPr lang="en-GB" sz="2000" b="1" i="0" u="none" strike="noStrike" kern="1200" spc="0" normalizeH="0" baseline="0" dirty="0">
                <a:solidFill>
                  <a:prstClr val="black">
                    <a:lumMod val="65000"/>
                    <a:lumOff val="35000"/>
                  </a:prstClr>
                </a:solidFill>
              </a:rPr>
              <a:t> 25 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S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trendline>
            <c:spPr>
              <a:ln w="38100" cap="rnd" cmpd="sng" algn="ctr">
                <a:solidFill>
                  <a:schemeClr val="accent1">
                    <a:lumMod val="75000"/>
                    <a:alpha val="25000"/>
                  </a:schemeClr>
                </a:solidFill>
                <a:round/>
              </a:ln>
              <a:effectLst/>
            </c:spPr>
            <c:trendlineType val="log"/>
            <c:dispRSqr val="0"/>
            <c:dispEq val="0"/>
          </c:trendline>
          <c:trendline>
            <c:spPr>
              <a:ln w="38100" cap="rnd" cmpd="sng" algn="ctr">
                <a:solidFill>
                  <a:schemeClr val="accent1">
                    <a:lumMod val="75000"/>
                    <a:alpha val="25000"/>
                  </a:schemeClr>
                </a:solidFill>
                <a:round/>
              </a:ln>
              <a:effectLst/>
            </c:spPr>
            <c:trendlineType val="log"/>
            <c:dispRSqr val="0"/>
            <c:dispEq val="0"/>
          </c:trendline>
          <c:trendline>
            <c:spPr>
              <a:ln w="38100" cap="rnd" cmpd="sng" algn="ctr">
                <a:solidFill>
                  <a:schemeClr val="accent1">
                    <a:lumMod val="75000"/>
                    <a:alpha val="25000"/>
                  </a:schemeClr>
                </a:solidFill>
                <a:round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SE"/>
                </a:p>
              </c:txPr>
            </c:trendlineLbl>
          </c:trendline>
          <c:xVal>
            <c:numRef>
              <c:f>BETA!$D$4:$AN$4</c:f>
              <c:numCache>
                <c:formatCode>General</c:formatCode>
                <c:ptCount val="3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</c:numCache>
            </c:numRef>
          </c:xVal>
          <c:yVal>
            <c:numRef>
              <c:f>BETA!$D$30:$AN$30</c:f>
              <c:numCache>
                <c:formatCode>General</c:formatCode>
                <c:ptCount val="37"/>
                <c:pt idx="0">
                  <c:v>5.8215531964953292E-2</c:v>
                </c:pt>
                <c:pt idx="1">
                  <c:v>6.5138169630232556E-2</c:v>
                </c:pt>
                <c:pt idx="2">
                  <c:v>8.2179565192436743E-2</c:v>
                </c:pt>
                <c:pt idx="3">
                  <c:v>0.10700174681943632</c:v>
                </c:pt>
                <c:pt idx="4">
                  <c:v>0.15752586388747991</c:v>
                </c:pt>
                <c:pt idx="5">
                  <c:v>0.34793811994939672</c:v>
                </c:pt>
                <c:pt idx="6">
                  <c:v>0.49033289009622544</c:v>
                </c:pt>
                <c:pt idx="7">
                  <c:v>0.60060447011654661</c:v>
                </c:pt>
                <c:pt idx="8">
                  <c:v>0.71451922761203002</c:v>
                </c:pt>
                <c:pt idx="9">
                  <c:v>0.76832968843329086</c:v>
                </c:pt>
                <c:pt idx="10">
                  <c:v>0.78845376833508141</c:v>
                </c:pt>
                <c:pt idx="11">
                  <c:v>0.83753985625496641</c:v>
                </c:pt>
                <c:pt idx="12">
                  <c:v>0.84993116255906065</c:v>
                </c:pt>
                <c:pt idx="13">
                  <c:v>0.87633671898570464</c:v>
                </c:pt>
                <c:pt idx="14">
                  <c:v>0.86139356391675648</c:v>
                </c:pt>
                <c:pt idx="15">
                  <c:v>0.87931297208299231</c:v>
                </c:pt>
                <c:pt idx="16">
                  <c:v>0.88286770929667646</c:v>
                </c:pt>
                <c:pt idx="17">
                  <c:v>0.88160677376786301</c:v>
                </c:pt>
                <c:pt idx="18">
                  <c:v>0.89636647286095339</c:v>
                </c:pt>
                <c:pt idx="19">
                  <c:v>0.75772113144498321</c:v>
                </c:pt>
                <c:pt idx="20">
                  <c:v>0.77205201606398777</c:v>
                </c:pt>
                <c:pt idx="21">
                  <c:v>0.73334992556527068</c:v>
                </c:pt>
                <c:pt idx="22">
                  <c:v>0.74701811841756083</c:v>
                </c:pt>
                <c:pt idx="23">
                  <c:v>0.71888732392790788</c:v>
                </c:pt>
                <c:pt idx="24">
                  <c:v>0.70889362614080764</c:v>
                </c:pt>
                <c:pt idx="25">
                  <c:v>0.68525504682036842</c:v>
                </c:pt>
                <c:pt idx="26">
                  <c:v>0.61757403500723784</c:v>
                </c:pt>
                <c:pt idx="27">
                  <c:v>0.56727607065064922</c:v>
                </c:pt>
                <c:pt idx="28">
                  <c:v>0.47383736682483241</c:v>
                </c:pt>
                <c:pt idx="29">
                  <c:v>0.36585303179201467</c:v>
                </c:pt>
                <c:pt idx="30">
                  <c:v>0.28772550291114979</c:v>
                </c:pt>
                <c:pt idx="31">
                  <c:v>0.19942988974096337</c:v>
                </c:pt>
                <c:pt idx="32">
                  <c:v>0.10185483845374967</c:v>
                </c:pt>
                <c:pt idx="33">
                  <c:v>7.9428333753112423E-2</c:v>
                </c:pt>
                <c:pt idx="34">
                  <c:v>6.7859562027805742E-2</c:v>
                </c:pt>
                <c:pt idx="35">
                  <c:v>5.9626958572589581E-2</c:v>
                </c:pt>
                <c:pt idx="36">
                  <c:v>5.9305064622748906E-2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D7-B640-8252-B1B44D202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626656"/>
        <c:axId val="700446992"/>
      </c:scatterChart>
      <c:valAx>
        <c:axId val="746626656"/>
        <c:scaling>
          <c:orientation val="minMax"/>
          <c:max val="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700446992"/>
        <c:crosses val="autoZero"/>
        <c:crossBetween val="midCat"/>
        <c:majorUnit val="10"/>
        <c:minorUnit val="5"/>
      </c:valAx>
      <c:valAx>
        <c:axId val="70044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7466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LOG</a:t>
            </a:r>
            <a:r>
              <a:rPr lang="en-GB" baseline="0"/>
              <a:t> - LIN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BETA!$D$4:$AN$4</c:f>
              <c:numCache>
                <c:formatCode>General</c:formatCode>
                <c:ptCount val="3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</c:numCache>
            </c:numRef>
          </c:xVal>
          <c:yVal>
            <c:numRef>
              <c:f>BETA!$D$34:$AN$34</c:f>
              <c:numCache>
                <c:formatCode>General</c:formatCode>
                <c:ptCount val="37"/>
                <c:pt idx="0">
                  <c:v>-1.991850876862169</c:v>
                </c:pt>
                <c:pt idx="1">
                  <c:v>-1.8794923678061812</c:v>
                </c:pt>
                <c:pt idx="2">
                  <c:v>-1.6470963957213376</c:v>
                </c:pt>
                <c:pt idx="3">
                  <c:v>-1.3831579085016124</c:v>
                </c:pt>
                <c:pt idx="4">
                  <c:v>-0.9964134083030961</c:v>
                </c:pt>
                <c:pt idx="5">
                  <c:v>-0.20397842051962614</c:v>
                </c:pt>
                <c:pt idx="6">
                  <c:v>0.13908145973677219</c:v>
                </c:pt>
                <c:pt idx="7">
                  <c:v>0.34193353002747234</c:v>
                </c:pt>
                <c:pt idx="8">
                  <c:v>0.51560683934595253</c:v>
                </c:pt>
                <c:pt idx="9">
                  <c:v>0.58821585460122305</c:v>
                </c:pt>
                <c:pt idx="10">
                  <c:v>0.61407070401637454</c:v>
                </c:pt>
                <c:pt idx="11">
                  <c:v>0.67446578387948997</c:v>
                </c:pt>
                <c:pt idx="12">
                  <c:v>0.68915229273469392</c:v>
                </c:pt>
                <c:pt idx="13">
                  <c:v>0.71974733123861978</c:v>
                </c:pt>
                <c:pt idx="14">
                  <c:v>0.70254843269197753</c:v>
                </c:pt>
                <c:pt idx="15">
                  <c:v>0.72313782076911604</c:v>
                </c:pt>
                <c:pt idx="16">
                  <c:v>0.72717230153826717</c:v>
                </c:pt>
                <c:pt idx="17">
                  <c:v>0.72574305361707148</c:v>
                </c:pt>
                <c:pt idx="18">
                  <c:v>4.0704836328996121</c:v>
                </c:pt>
                <c:pt idx="19">
                  <c:v>3.8524645860122191</c:v>
                </c:pt>
                <c:pt idx="20">
                  <c:v>3.8724717212103457</c:v>
                </c:pt>
                <c:pt idx="21">
                  <c:v>3.8189669342283028</c:v>
                </c:pt>
                <c:pt idx="22">
                  <c:v>3.8376838761877079</c:v>
                </c:pt>
                <c:pt idx="23">
                  <c:v>3.7993092588114443</c:v>
                </c:pt>
                <c:pt idx="24">
                  <c:v>3.7857888666275668</c:v>
                </c:pt>
                <c:pt idx="25">
                  <c:v>3.7539191211749068</c:v>
                </c:pt>
                <c:pt idx="26">
                  <c:v>3.6621562209580421</c:v>
                </c:pt>
                <c:pt idx="27">
                  <c:v>3.5917588205687121</c:v>
                </c:pt>
                <c:pt idx="28">
                  <c:v>3.4499461443071775</c:v>
                </c:pt>
                <c:pt idx="29">
                  <c:v>3.2518776500542979</c:v>
                </c:pt>
                <c:pt idx="30">
                  <c:v>3.0636151569489467</c:v>
                </c:pt>
                <c:pt idx="31">
                  <c:v>2.7482000866570715</c:v>
                </c:pt>
                <c:pt idx="32">
                  <c:v>1.9299098077088723</c:v>
                </c:pt>
                <c:pt idx="33">
                  <c:v>1.4046434997880872</c:v>
                </c:pt>
                <c:pt idx="34">
                  <c:v>0.86694485777099994</c:v>
                </c:pt>
                <c:pt idx="35">
                  <c:v>3.1893363775953788E-2</c:v>
                </c:pt>
                <c:pt idx="36">
                  <c:v>-2.3420274208098384E-2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9A-BA47-85B4-C414AB2FD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327344"/>
        <c:axId val="746143152"/>
      </c:scatterChart>
      <c:valAx>
        <c:axId val="128332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746143152"/>
        <c:crosses val="autoZero"/>
        <c:crossBetween val="midCat"/>
      </c:valAx>
      <c:valAx>
        <c:axId val="74614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28332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</a:t>
            </a:r>
            <a:r>
              <a:rPr lang="en-GB" baseline="0"/>
              <a:t> - LIN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BETA!$D$4:$AN$4</c:f>
              <c:numCache>
                <c:formatCode>General</c:formatCode>
                <c:ptCount val="3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</c:numCache>
            </c:numRef>
          </c:xVal>
          <c:yVal>
            <c:numRef>
              <c:f>BETA!$D$33:$AN$33</c:f>
              <c:numCache>
                <c:formatCode>General</c:formatCode>
                <c:ptCount val="37"/>
                <c:pt idx="0">
                  <c:v>0.13644265304285927</c:v>
                </c:pt>
                <c:pt idx="1">
                  <c:v>0.15266758507085754</c:v>
                </c:pt>
                <c:pt idx="2">
                  <c:v>0.1926083559197736</c:v>
                </c:pt>
                <c:pt idx="3">
                  <c:v>0.25078534410805386</c:v>
                </c:pt>
                <c:pt idx="4">
                  <c:v>0.36920124348628103</c:v>
                </c:pt>
                <c:pt idx="5">
                  <c:v>0.81547996863139849</c:v>
                </c:pt>
                <c:pt idx="6">
                  <c:v>1.1492177111630284</c:v>
                </c:pt>
                <c:pt idx="7">
                  <c:v>1.407666726835656</c:v>
                </c:pt>
                <c:pt idx="8">
                  <c:v>1.6746544397156953</c:v>
                </c:pt>
                <c:pt idx="9">
                  <c:v>1.8007727072655253</c:v>
                </c:pt>
                <c:pt idx="10">
                  <c:v>1.8479385195353468</c:v>
                </c:pt>
                <c:pt idx="11">
                  <c:v>1.9629840380975774</c:v>
                </c:pt>
                <c:pt idx="12">
                  <c:v>1.9920261622477982</c:v>
                </c:pt>
                <c:pt idx="13">
                  <c:v>2.0539141851227449</c:v>
                </c:pt>
                <c:pt idx="14">
                  <c:v>2.0188911654298978</c:v>
                </c:pt>
                <c:pt idx="15">
                  <c:v>2.0608897783195133</c:v>
                </c:pt>
                <c:pt idx="16">
                  <c:v>2.0692211936640854</c:v>
                </c:pt>
                <c:pt idx="17">
                  <c:v>2.0662658760184289</c:v>
                </c:pt>
                <c:pt idx="18">
                  <c:v>2.489906869058204</c:v>
                </c:pt>
                <c:pt idx="19">
                  <c:v>2.104780920680509</c:v>
                </c:pt>
                <c:pt idx="20">
                  <c:v>2.144588933511077</c:v>
                </c:pt>
                <c:pt idx="21">
                  <c:v>2.0370831265701965</c:v>
                </c:pt>
                <c:pt idx="22">
                  <c:v>2.0750503289376692</c:v>
                </c:pt>
                <c:pt idx="23">
                  <c:v>1.9969092331330776</c:v>
                </c:pt>
                <c:pt idx="24">
                  <c:v>1.9691489615022435</c:v>
                </c:pt>
                <c:pt idx="25">
                  <c:v>1.9034862411676901</c:v>
                </c:pt>
                <c:pt idx="26">
                  <c:v>1.7154834305756608</c:v>
                </c:pt>
                <c:pt idx="27">
                  <c:v>1.57576686291847</c:v>
                </c:pt>
                <c:pt idx="28">
                  <c:v>1.3162149078467567</c:v>
                </c:pt>
                <c:pt idx="29">
                  <c:v>1.0162584216444852</c:v>
                </c:pt>
                <c:pt idx="30">
                  <c:v>0.79923750808652727</c:v>
                </c:pt>
                <c:pt idx="31">
                  <c:v>0.55397191594712047</c:v>
                </c:pt>
                <c:pt idx="32">
                  <c:v>0.28293010681597131</c:v>
                </c:pt>
                <c:pt idx="33">
                  <c:v>0.22063426042531228</c:v>
                </c:pt>
                <c:pt idx="34">
                  <c:v>0.18849878341057152</c:v>
                </c:pt>
                <c:pt idx="35">
                  <c:v>0.1656304404794155</c:v>
                </c:pt>
                <c:pt idx="36">
                  <c:v>0.16473629061874698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02-7A43-A518-5EDDDB559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781440"/>
        <c:axId val="664016352"/>
      </c:scatterChart>
      <c:valAx>
        <c:axId val="88178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664016352"/>
        <c:crosses val="autoZero"/>
        <c:crossBetween val="midCat"/>
      </c:valAx>
      <c:valAx>
        <c:axId val="66401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88178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Gamma - Normalfördelning, kumulativ, luft 2023-10-17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S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 cap="flat" cmpd="dbl" algn="ctr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1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xVal>
            <c:numRef>
              <c:f>GAMMA!$C$4:$U$4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GAMMA!$C$25:$U$25</c:f>
              <c:numCache>
                <c:formatCode>General</c:formatCode>
                <c:ptCount val="19"/>
                <c:pt idx="0">
                  <c:v>0.15423359598980058</c:v>
                </c:pt>
                <c:pt idx="1">
                  <c:v>0.43055420121997723</c:v>
                </c:pt>
                <c:pt idx="2">
                  <c:v>0.50937529561264383</c:v>
                </c:pt>
                <c:pt idx="3">
                  <c:v>0.77868207498530029</c:v>
                </c:pt>
                <c:pt idx="4">
                  <c:v>0.66291593184139308</c:v>
                </c:pt>
                <c:pt idx="5">
                  <c:v>0.7069428881331008</c:v>
                </c:pt>
                <c:pt idx="6">
                  <c:v>0.97342727246830041</c:v>
                </c:pt>
                <c:pt idx="7">
                  <c:v>0.54884172844397494</c:v>
                </c:pt>
                <c:pt idx="8">
                  <c:v>0.59745948515047975</c:v>
                </c:pt>
                <c:pt idx="9">
                  <c:v>0.80015486129948465</c:v>
                </c:pt>
                <c:pt idx="10">
                  <c:v>0.73200899283922372</c:v>
                </c:pt>
                <c:pt idx="11">
                  <c:v>0.82032365813096075</c:v>
                </c:pt>
                <c:pt idx="12">
                  <c:v>0.56841959451879032</c:v>
                </c:pt>
                <c:pt idx="13">
                  <c:v>0.53900497675372239</c:v>
                </c:pt>
                <c:pt idx="14">
                  <c:v>0.60702941723191373</c:v>
                </c:pt>
                <c:pt idx="15">
                  <c:v>0.34522754064428562</c:v>
                </c:pt>
                <c:pt idx="16">
                  <c:v>7.1461557742603599E-2</c:v>
                </c:pt>
                <c:pt idx="17">
                  <c:v>2.9598187288930836E-2</c:v>
                </c:pt>
                <c:pt idx="18">
                  <c:v>2.0896198568943643E-2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2E-9D45-8EBA-40215FFE5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480848"/>
        <c:axId val="801147424"/>
      </c:scatterChart>
      <c:valAx>
        <c:axId val="765480848"/>
        <c:scaling>
          <c:orientation val="minMax"/>
          <c:max val="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801147424"/>
        <c:crosses val="autoZero"/>
        <c:crossBetween val="midCat"/>
        <c:majorUnit val="10"/>
      </c:valAx>
      <c:valAx>
        <c:axId val="8011474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76548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Normalfördelning, kumulativ, Luft 2023-10-12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S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BETA!$D$4:$AN$4</c:f>
              <c:numCache>
                <c:formatCode>General</c:formatCode>
                <c:ptCount val="3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</c:numCache>
            </c:numRef>
          </c:xVal>
          <c:yVal>
            <c:numRef>
              <c:f>BETA!$D$30:$AN$30</c:f>
              <c:numCache>
                <c:formatCode>General</c:formatCode>
                <c:ptCount val="37"/>
                <c:pt idx="0">
                  <c:v>5.8215531964953292E-2</c:v>
                </c:pt>
                <c:pt idx="1">
                  <c:v>6.5138169630232556E-2</c:v>
                </c:pt>
                <c:pt idx="2">
                  <c:v>8.2179565192436743E-2</c:v>
                </c:pt>
                <c:pt idx="3">
                  <c:v>0.10700174681943632</c:v>
                </c:pt>
                <c:pt idx="4">
                  <c:v>0.15752586388747991</c:v>
                </c:pt>
                <c:pt idx="5">
                  <c:v>0.34793811994939672</c:v>
                </c:pt>
                <c:pt idx="6">
                  <c:v>0.49033289009622544</c:v>
                </c:pt>
                <c:pt idx="7">
                  <c:v>0.60060447011654661</c:v>
                </c:pt>
                <c:pt idx="8">
                  <c:v>0.71451922761203002</c:v>
                </c:pt>
                <c:pt idx="9">
                  <c:v>0.76832968843329086</c:v>
                </c:pt>
                <c:pt idx="10">
                  <c:v>0.78845376833508141</c:v>
                </c:pt>
                <c:pt idx="11">
                  <c:v>0.83753985625496641</c:v>
                </c:pt>
                <c:pt idx="12">
                  <c:v>0.84993116255906065</c:v>
                </c:pt>
                <c:pt idx="13">
                  <c:v>0.87633671898570464</c:v>
                </c:pt>
                <c:pt idx="14">
                  <c:v>0.86139356391675648</c:v>
                </c:pt>
                <c:pt idx="15">
                  <c:v>0.87931297208299231</c:v>
                </c:pt>
                <c:pt idx="16">
                  <c:v>0.88286770929667646</c:v>
                </c:pt>
                <c:pt idx="17">
                  <c:v>0.88160677376786301</c:v>
                </c:pt>
                <c:pt idx="18">
                  <c:v>0.89636647286095339</c:v>
                </c:pt>
                <c:pt idx="19">
                  <c:v>0.75772113144498321</c:v>
                </c:pt>
                <c:pt idx="20">
                  <c:v>0.77205201606398777</c:v>
                </c:pt>
                <c:pt idx="21">
                  <c:v>0.73334992556527068</c:v>
                </c:pt>
                <c:pt idx="22">
                  <c:v>0.74701811841756083</c:v>
                </c:pt>
                <c:pt idx="23">
                  <c:v>0.71888732392790788</c:v>
                </c:pt>
                <c:pt idx="24">
                  <c:v>0.70889362614080764</c:v>
                </c:pt>
                <c:pt idx="25">
                  <c:v>0.68525504682036842</c:v>
                </c:pt>
                <c:pt idx="26">
                  <c:v>0.61757403500723784</c:v>
                </c:pt>
                <c:pt idx="27">
                  <c:v>0.56727607065064922</c:v>
                </c:pt>
                <c:pt idx="28">
                  <c:v>0.47383736682483241</c:v>
                </c:pt>
                <c:pt idx="29">
                  <c:v>0.36585303179201467</c:v>
                </c:pt>
                <c:pt idx="30">
                  <c:v>0.28772550291114979</c:v>
                </c:pt>
                <c:pt idx="31">
                  <c:v>0.19942988974096337</c:v>
                </c:pt>
                <c:pt idx="32">
                  <c:v>0.10185483845374967</c:v>
                </c:pt>
                <c:pt idx="33">
                  <c:v>7.9428333753112423E-2</c:v>
                </c:pt>
                <c:pt idx="34">
                  <c:v>6.7859562027805742E-2</c:v>
                </c:pt>
                <c:pt idx="35">
                  <c:v>5.9626958572589581E-2</c:v>
                </c:pt>
                <c:pt idx="36">
                  <c:v>5.9305064622748906E-2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AA-6F48-9FA0-AA22FD9A4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626656"/>
        <c:axId val="700446992"/>
      </c:scatterChart>
      <c:valAx>
        <c:axId val="746626656"/>
        <c:scaling>
          <c:orientation val="minMax"/>
          <c:max val="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700446992"/>
        <c:crosses val="autoZero"/>
        <c:crossBetween val="midCat"/>
        <c:majorUnit val="10"/>
        <c:minorUnit val="5"/>
      </c:valAx>
      <c:valAx>
        <c:axId val="70044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7466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220135</xdr:colOff>
      <xdr:row>35</xdr:row>
      <xdr:rowOff>155926</xdr:rowOff>
    </xdr:from>
    <xdr:to>
      <xdr:col>14</xdr:col>
      <xdr:colOff>220135</xdr:colOff>
      <xdr:row>57</xdr:row>
      <xdr:rowOff>186268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6509C0C-32E0-497D-7BD5-6DAA536DF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474134</xdr:colOff>
      <xdr:row>1</xdr:row>
      <xdr:rowOff>16934</xdr:rowOff>
    </xdr:from>
    <xdr:to>
      <xdr:col>11</xdr:col>
      <xdr:colOff>579967</xdr:colOff>
      <xdr:row>1</xdr:row>
      <xdr:rowOff>1270000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DEA1A0A-12D3-FF43-AA33-8E58FE1585C6}"/>
            </a:ext>
          </a:extLst>
        </xdr:cNvPr>
        <xdr:cNvSpPr txBox="1"/>
      </xdr:nvSpPr>
      <xdr:spPr>
        <a:xfrm>
          <a:off x="3894667" y="220134"/>
          <a:ext cx="6743700" cy="12530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2000" b="1">
              <a:solidFill>
                <a:schemeClr val="tx2"/>
              </a:solidFill>
            </a:rPr>
            <a:t>Preparat BETA</a:t>
          </a:r>
        </a:p>
        <a:p>
          <a:pPr algn="ctr"/>
          <a:r>
            <a:rPr lang="en-GB" sz="2000" b="1">
              <a:solidFill>
                <a:schemeClr val="tx2"/>
              </a:solidFill>
            </a:rPr>
            <a:t>Avstånd</a:t>
          </a:r>
          <a:r>
            <a:rPr lang="en-GB" sz="2000" b="1" baseline="0">
              <a:solidFill>
                <a:schemeClr val="tx2"/>
              </a:solidFill>
            </a:rPr>
            <a:t> 25mm</a:t>
          </a:r>
        </a:p>
      </xdr:txBody>
    </xdr:sp>
    <xdr:clientData/>
  </xdr:twoCellAnchor>
  <xdr:twoCellAnchor>
    <xdr:from>
      <xdr:col>15</xdr:col>
      <xdr:colOff>296334</xdr:colOff>
      <xdr:row>38</xdr:row>
      <xdr:rowOff>118534</xdr:rowOff>
    </xdr:from>
    <xdr:to>
      <xdr:col>20</xdr:col>
      <xdr:colOff>719667</xdr:colOff>
      <xdr:row>52</xdr:row>
      <xdr:rowOff>16934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E319C3-6DD5-B1C0-3C73-5874BC8FE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93134</xdr:colOff>
      <xdr:row>38</xdr:row>
      <xdr:rowOff>118534</xdr:rowOff>
    </xdr:from>
    <xdr:to>
      <xdr:col>26</xdr:col>
      <xdr:colOff>516467</xdr:colOff>
      <xdr:row>52</xdr:row>
      <xdr:rowOff>16934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C164A9A-2CC2-AEC3-8CB4-55FD03E1B9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99359</xdr:colOff>
      <xdr:row>0</xdr:row>
      <xdr:rowOff>134473</xdr:rowOff>
    </xdr:from>
    <xdr:to>
      <xdr:col>17</xdr:col>
      <xdr:colOff>239059</xdr:colOff>
      <xdr:row>2</xdr:row>
      <xdr:rowOff>134472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4DCE380-F5FD-2530-02A1-6A114E4B3596}"/>
            </a:ext>
          </a:extLst>
        </xdr:cNvPr>
        <xdr:cNvSpPr txBox="1"/>
      </xdr:nvSpPr>
      <xdr:spPr>
        <a:xfrm>
          <a:off x="2310653" y="134473"/>
          <a:ext cx="6743700" cy="12849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2000" b="1">
              <a:solidFill>
                <a:schemeClr val="tx2"/>
              </a:solidFill>
            </a:rPr>
            <a:t>Preparat GAMMA</a:t>
          </a:r>
        </a:p>
        <a:p>
          <a:pPr algn="ctr"/>
          <a:r>
            <a:rPr lang="en-GB" sz="2000" b="1">
              <a:solidFill>
                <a:schemeClr val="tx2"/>
              </a:solidFill>
            </a:rPr>
            <a:t>Avstånd</a:t>
          </a:r>
          <a:r>
            <a:rPr lang="en-GB" sz="2000" b="1" baseline="0">
              <a:solidFill>
                <a:schemeClr val="tx2"/>
              </a:solidFill>
            </a:rPr>
            <a:t> 21,5mm 2023-10-17</a:t>
          </a:r>
        </a:p>
      </xdr:txBody>
    </xdr:sp>
    <xdr:clientData/>
  </xdr:twoCellAnchor>
  <xdr:oneCellAnchor>
    <xdr:from>
      <xdr:col>0</xdr:col>
      <xdr:colOff>0</xdr:colOff>
      <xdr:row>42</xdr:row>
      <xdr:rowOff>8658</xdr:rowOff>
    </xdr:from>
    <xdr:ext cx="4323405" cy="106689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906B735-4F61-8362-15FE-94D4C6F9E5C6}"/>
                </a:ext>
              </a:extLst>
            </xdr:cNvPr>
            <xdr:cNvSpPr txBox="1"/>
          </xdr:nvSpPr>
          <xdr:spPr>
            <a:xfrm>
              <a:off x="0" y="9374908"/>
              <a:ext cx="4323405" cy="10668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sv-SE" sz="3600" b="0" i="1">
                        <a:latin typeface="Cambria Math" panose="02040503050406030204" pitchFamily="18" charset="0"/>
                      </a:rPr>
                      <m:t>𝐺</m:t>
                    </m:r>
                    <m:d>
                      <m:dPr>
                        <m:ctrlPr>
                          <a:rPr lang="sv-SE" sz="3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sv-SE" sz="3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𝜃</m:t>
                        </m:r>
                      </m:e>
                    </m:d>
                    <m:r>
                      <a:rPr lang="sv-SE" sz="3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sv-SE" sz="3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sv-SE" sz="3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sv-SE" sz="3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𝑁</m:t>
                            </m:r>
                            <m:r>
                              <a:rPr lang="sv-SE" sz="3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sv-SE" sz="3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𝜃</m:t>
                            </m:r>
                            <m:r>
                              <a:rPr lang="sv-SE" sz="3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)</m:t>
                            </m:r>
                          </m:num>
                          <m:den>
                            <m:r>
                              <a:rPr lang="sv-SE" sz="3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𝑇</m:t>
                            </m:r>
                          </m:den>
                        </m:f>
                      </m:e>
                    </m:d>
                    <m:r>
                      <a:rPr lang="sv-SE" sz="36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r>
                      <a:rPr lang="sv-SE" sz="3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𝐵</m:t>
                    </m:r>
                  </m:oMath>
                </m:oMathPara>
              </a14:m>
              <a:endParaRPr lang="en-GB" sz="36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906B735-4F61-8362-15FE-94D4C6F9E5C6}"/>
                </a:ext>
              </a:extLst>
            </xdr:cNvPr>
            <xdr:cNvSpPr txBox="1"/>
          </xdr:nvSpPr>
          <xdr:spPr>
            <a:xfrm>
              <a:off x="0" y="9374908"/>
              <a:ext cx="4323405" cy="10668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sv-SE" sz="3600" b="0" i="0">
                  <a:latin typeface="Cambria Math" panose="02040503050406030204" pitchFamily="18" charset="0"/>
                </a:rPr>
                <a:t>𝐺(</a:t>
              </a:r>
              <a:r>
                <a:rPr lang="sv-SE" sz="3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𝜃)=((𝑁(𝜃))/𝑇)−𝐵</a:t>
              </a:r>
              <a:endParaRPr lang="en-GB" sz="3600"/>
            </a:p>
          </xdr:txBody>
        </xdr:sp>
      </mc:Fallback>
    </mc:AlternateContent>
    <xdr:clientData/>
  </xdr:oneCellAnchor>
  <xdr:twoCellAnchor>
    <xdr:from>
      <xdr:col>4</xdr:col>
      <xdr:colOff>52465</xdr:colOff>
      <xdr:row>32</xdr:row>
      <xdr:rowOff>6553</xdr:rowOff>
    </xdr:from>
    <xdr:to>
      <xdr:col>18</xdr:col>
      <xdr:colOff>276582</xdr:colOff>
      <xdr:row>50</xdr:row>
      <xdr:rowOff>48388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4B2BD7-3762-C55C-0B4D-3A691DE1D9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86591</xdr:colOff>
      <xdr:row>33</xdr:row>
      <xdr:rowOff>72159</xdr:rowOff>
    </xdr:from>
    <xdr:to>
      <xdr:col>26</xdr:col>
      <xdr:colOff>562841</xdr:colOff>
      <xdr:row>44</xdr:row>
      <xdr:rowOff>101023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F8199595-993E-3A0B-1073-56CC10A5E0AE}"/>
            </a:ext>
          </a:extLst>
        </xdr:cNvPr>
        <xdr:cNvSpPr txBox="1"/>
      </xdr:nvSpPr>
      <xdr:spPr>
        <a:xfrm>
          <a:off x="13450455" y="7620000"/>
          <a:ext cx="4315113" cy="22513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Variansen ska</a:t>
          </a:r>
          <a:r>
            <a:rPr lang="en-GB" sz="1100" baseline="0"/>
            <a:t> räknas med på GAMMA, hur göra det så det syns i grafen? Kolla upp.</a:t>
          </a:r>
        </a:p>
        <a:p>
          <a:endParaRPr lang="en-GB" sz="1100" baseline="0"/>
        </a:p>
        <a:p>
          <a:r>
            <a:rPr lang="en-GB" sz="1100" baseline="0"/>
            <a:t>Attenueringen i olika material för BETA är det som gör att den är vinkelkänslig och materialet den är i (plast) påverkar</a:t>
          </a:r>
        </a:p>
        <a:p>
          <a:endParaRPr lang="en-GB" sz="1100" baseline="0"/>
        </a:p>
        <a:p>
          <a:r>
            <a:rPr lang="en-GB" sz="1100" baseline="0"/>
            <a:t>Gör LIN-LOG och LIN-LIN för beta för att tydligare visa på förhållandet mellan vinkel osv.</a:t>
          </a:r>
        </a:p>
        <a:p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330200</xdr:colOff>
      <xdr:row>2</xdr:row>
      <xdr:rowOff>88900</xdr:rowOff>
    </xdr:from>
    <xdr:to>
      <xdr:col>6</xdr:col>
      <xdr:colOff>622300</xdr:colOff>
      <xdr:row>17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A20FE56-9A89-E472-8F82-E0025CD14090}"/>
            </a:ext>
          </a:extLst>
        </xdr:cNvPr>
        <xdr:cNvSpPr txBox="1"/>
      </xdr:nvSpPr>
      <xdr:spPr>
        <a:xfrm>
          <a:off x="1155700" y="495300"/>
          <a:ext cx="4419600" cy="3073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* Vinkelvariation = kontrollerad mha</a:t>
          </a:r>
          <a:r>
            <a:rPr lang="en-GB" sz="1100" baseline="0"/>
            <a:t> enhet</a:t>
          </a:r>
          <a:endParaRPr lang="en-GB" sz="1100"/>
        </a:p>
        <a:p>
          <a:r>
            <a:rPr lang="en-GB" sz="1100"/>
            <a:t>*</a:t>
          </a:r>
          <a:r>
            <a:rPr lang="en-GB" sz="1100" baseline="0"/>
            <a:t> Avståndsvariation = Kontrollerad, geigerm tejpad</a:t>
          </a:r>
        </a:p>
        <a:p>
          <a:r>
            <a:rPr lang="en-GB" sz="1100" baseline="0"/>
            <a:t>* Tidsfaktor = kontrollerad, via pasco</a:t>
          </a:r>
        </a:p>
        <a:p>
          <a:endParaRPr lang="en-GB" sz="1100" baseline="0"/>
        </a:p>
        <a:p>
          <a:r>
            <a:rPr lang="en-GB" sz="1100" baseline="0"/>
            <a:t>* Mätnoggranheten = okontrollerad, kan vara stor källa till olika mätvärden</a:t>
          </a:r>
        </a:p>
        <a:p>
          <a:endParaRPr lang="en-GB" sz="1100" baseline="0"/>
        </a:p>
        <a:p>
          <a:r>
            <a:rPr lang="en-GB" sz="1100" baseline="0"/>
            <a:t>* Bakgrundsstrålning = systematiskt fel som har beaktats i beräkningarna</a:t>
          </a:r>
        </a:p>
        <a:p>
          <a:r>
            <a:rPr lang="en-GB" sz="1100" baseline="0"/>
            <a:t>* Tidsvariation = okontrollerad då halveringstiden är inte kontrollerad.</a:t>
          </a:r>
        </a:p>
        <a:p>
          <a:endParaRPr lang="en-GB" sz="1100" baseline="0"/>
        </a:p>
        <a:p>
          <a:r>
            <a:rPr lang="en-GB" sz="1100" baseline="0"/>
            <a:t>* Viktat medelvärde går ej då jag inte vet osäkerheten eller ens kan uppskatta den.</a:t>
          </a:r>
        </a:p>
        <a:p>
          <a:endParaRPr lang="en-GB" sz="1100" baseline="0"/>
        </a:p>
        <a:p>
          <a:endParaRPr lang="en-GB" sz="1100" baseline="0"/>
        </a:p>
        <a:p>
          <a:endParaRPr lang="en-GB" sz="1100"/>
        </a:p>
      </xdr:txBody>
    </xdr:sp>
    <xdr:clientData/>
  </xdr:twoCellAnchor>
  <xdr:twoCellAnchor>
    <xdr:from>
      <xdr:col>1</xdr:col>
      <xdr:colOff>0</xdr:colOff>
      <xdr:row>22</xdr:row>
      <xdr:rowOff>0</xdr:rowOff>
    </xdr:from>
    <xdr:to>
      <xdr:col>11</xdr:col>
      <xdr:colOff>42334</xdr:colOff>
      <xdr:row>44</xdr:row>
      <xdr:rowOff>30342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00459A-B0A9-3C47-8D59-8EEBD22256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"/>
  <sheetViews>
    <sheetView topLeftCell="J1" workbookViewId="0">
      <selection activeCell="N15" sqref="N15"/>
    </sheetView>
  </sheetViews>
  <sheetFormatPr baseColWidth="10" defaultRowHeight="16" x14ac:dyDescent="0.2"/>
  <cols>
    <col min="1" max="1" width="8" bestFit="1" customWidth="1"/>
    <col min="2" max="10" width="13.5" bestFit="1" customWidth="1"/>
    <col min="11" max="11" width="12.5" style="2" bestFit="1" customWidth="1"/>
    <col min="12" max="20" width="12.5" bestFit="1" customWidth="1"/>
    <col min="21" max="21" width="11.5" bestFit="1" customWidth="1"/>
    <col min="22" max="22" width="14.1640625" bestFit="1" customWidth="1"/>
  </cols>
  <sheetData>
    <row r="1" spans="1:22" x14ac:dyDescent="0.2">
      <c r="A1" t="s">
        <v>21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s="2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11</v>
      </c>
    </row>
    <row r="2" spans="1:22" x14ac:dyDescent="0.2">
      <c r="A2">
        <v>30</v>
      </c>
      <c r="B2">
        <v>22</v>
      </c>
      <c r="C2">
        <v>28</v>
      </c>
      <c r="D2">
        <v>24</v>
      </c>
      <c r="E2">
        <v>34</v>
      </c>
      <c r="F2">
        <v>29</v>
      </c>
      <c r="G2">
        <v>23</v>
      </c>
      <c r="H2">
        <v>29</v>
      </c>
      <c r="I2">
        <v>28</v>
      </c>
      <c r="J2">
        <v>27</v>
      </c>
      <c r="K2" s="2">
        <v>65</v>
      </c>
      <c r="L2">
        <v>46</v>
      </c>
      <c r="M2">
        <v>33</v>
      </c>
      <c r="N2">
        <v>33</v>
      </c>
      <c r="O2">
        <v>39</v>
      </c>
      <c r="P2">
        <v>31</v>
      </c>
      <c r="Q2">
        <v>35</v>
      </c>
      <c r="R2">
        <v>34</v>
      </c>
      <c r="S2">
        <v>35</v>
      </c>
      <c r="T2">
        <v>28</v>
      </c>
      <c r="U2">
        <v>28</v>
      </c>
      <c r="V2">
        <v>6</v>
      </c>
    </row>
    <row r="3" spans="1:22" x14ac:dyDescent="0.2">
      <c r="A3">
        <v>60</v>
      </c>
      <c r="B3">
        <v>27</v>
      </c>
      <c r="C3">
        <v>26</v>
      </c>
      <c r="D3">
        <v>24</v>
      </c>
      <c r="E3">
        <v>37</v>
      </c>
      <c r="F3">
        <v>26</v>
      </c>
      <c r="G3">
        <v>24</v>
      </c>
      <c r="H3">
        <v>30</v>
      </c>
      <c r="I3">
        <v>28</v>
      </c>
      <c r="J3">
        <v>37</v>
      </c>
      <c r="K3" s="2">
        <v>63</v>
      </c>
      <c r="L3">
        <v>27</v>
      </c>
      <c r="M3">
        <v>33</v>
      </c>
      <c r="N3">
        <v>24</v>
      </c>
      <c r="O3">
        <v>43</v>
      </c>
      <c r="P3">
        <v>34</v>
      </c>
      <c r="Q3">
        <v>27</v>
      </c>
      <c r="R3">
        <v>37</v>
      </c>
      <c r="S3">
        <v>35</v>
      </c>
      <c r="T3">
        <v>33</v>
      </c>
      <c r="U3">
        <v>25</v>
      </c>
      <c r="V3">
        <v>10</v>
      </c>
    </row>
    <row r="4" spans="1:22" x14ac:dyDescent="0.2">
      <c r="A4">
        <v>90</v>
      </c>
      <c r="B4">
        <v>34</v>
      </c>
      <c r="C4">
        <v>22</v>
      </c>
      <c r="D4">
        <v>27</v>
      </c>
      <c r="E4">
        <v>22</v>
      </c>
      <c r="F4">
        <v>32</v>
      </c>
      <c r="G4">
        <v>45</v>
      </c>
      <c r="H4">
        <v>28</v>
      </c>
      <c r="I4">
        <v>39</v>
      </c>
      <c r="J4">
        <v>32</v>
      </c>
      <c r="K4" s="2">
        <v>83</v>
      </c>
      <c r="L4">
        <v>27</v>
      </c>
      <c r="M4">
        <v>35</v>
      </c>
      <c r="N4">
        <v>28</v>
      </c>
      <c r="O4">
        <v>30</v>
      </c>
      <c r="P4">
        <v>31</v>
      </c>
      <c r="Q4">
        <v>37</v>
      </c>
      <c r="R4">
        <v>27</v>
      </c>
      <c r="S4">
        <v>26</v>
      </c>
      <c r="T4">
        <v>33</v>
      </c>
      <c r="U4">
        <v>33</v>
      </c>
      <c r="V4">
        <v>9</v>
      </c>
    </row>
    <row r="5" spans="1:22" x14ac:dyDescent="0.2">
      <c r="A5">
        <v>120</v>
      </c>
      <c r="B5">
        <v>19</v>
      </c>
      <c r="C5">
        <v>27</v>
      </c>
      <c r="D5">
        <v>34</v>
      </c>
      <c r="E5">
        <v>27</v>
      </c>
      <c r="F5">
        <v>28</v>
      </c>
      <c r="G5">
        <v>28</v>
      </c>
      <c r="H5">
        <v>34</v>
      </c>
      <c r="I5">
        <v>51</v>
      </c>
      <c r="J5">
        <v>23</v>
      </c>
      <c r="K5" s="2">
        <v>57</v>
      </c>
      <c r="L5">
        <v>41</v>
      </c>
      <c r="M5">
        <v>25</v>
      </c>
      <c r="N5">
        <v>43</v>
      </c>
      <c r="O5">
        <v>30</v>
      </c>
      <c r="P5">
        <v>32</v>
      </c>
      <c r="Q5">
        <v>42</v>
      </c>
      <c r="R5">
        <v>42</v>
      </c>
      <c r="S5">
        <v>27</v>
      </c>
      <c r="T5">
        <v>25</v>
      </c>
      <c r="U5">
        <v>37</v>
      </c>
      <c r="V5">
        <v>7</v>
      </c>
    </row>
    <row r="6" spans="1:22" x14ac:dyDescent="0.2">
      <c r="A6">
        <v>150</v>
      </c>
      <c r="B6">
        <v>28</v>
      </c>
      <c r="C6">
        <v>21</v>
      </c>
      <c r="D6">
        <v>34</v>
      </c>
      <c r="E6">
        <v>40</v>
      </c>
      <c r="F6">
        <v>24</v>
      </c>
      <c r="G6">
        <v>32</v>
      </c>
      <c r="H6">
        <v>32</v>
      </c>
      <c r="I6">
        <v>36</v>
      </c>
      <c r="J6">
        <v>53</v>
      </c>
      <c r="K6" s="2">
        <v>76</v>
      </c>
      <c r="L6">
        <v>29</v>
      </c>
      <c r="M6">
        <v>22</v>
      </c>
      <c r="N6">
        <v>32</v>
      </c>
      <c r="O6">
        <v>39</v>
      </c>
      <c r="P6">
        <v>32</v>
      </c>
      <c r="Q6">
        <v>26</v>
      </c>
      <c r="R6">
        <v>30</v>
      </c>
      <c r="S6">
        <v>40</v>
      </c>
      <c r="T6">
        <v>36</v>
      </c>
      <c r="U6">
        <v>23</v>
      </c>
      <c r="V6">
        <v>7</v>
      </c>
    </row>
    <row r="7" spans="1:22" x14ac:dyDescent="0.2">
      <c r="A7">
        <v>180</v>
      </c>
      <c r="B7">
        <v>30</v>
      </c>
      <c r="C7">
        <v>28</v>
      </c>
      <c r="D7">
        <v>35</v>
      </c>
      <c r="E7">
        <v>25</v>
      </c>
      <c r="F7">
        <v>28</v>
      </c>
      <c r="G7">
        <v>34</v>
      </c>
      <c r="H7">
        <v>23</v>
      </c>
      <c r="I7">
        <v>33</v>
      </c>
      <c r="J7">
        <v>21</v>
      </c>
      <c r="K7" s="2">
        <v>77</v>
      </c>
      <c r="L7">
        <v>21</v>
      </c>
      <c r="M7">
        <v>31</v>
      </c>
      <c r="N7">
        <v>33</v>
      </c>
      <c r="O7">
        <v>42</v>
      </c>
      <c r="P7">
        <v>34</v>
      </c>
      <c r="Q7">
        <v>23</v>
      </c>
      <c r="R7">
        <v>32</v>
      </c>
      <c r="S7">
        <v>39</v>
      </c>
      <c r="T7">
        <v>33</v>
      </c>
      <c r="U7">
        <v>26</v>
      </c>
      <c r="V7">
        <v>7</v>
      </c>
    </row>
    <row r="8" spans="1:22" x14ac:dyDescent="0.2">
      <c r="A8">
        <v>210</v>
      </c>
      <c r="B8">
        <v>23</v>
      </c>
      <c r="C8">
        <v>27</v>
      </c>
      <c r="D8">
        <v>22</v>
      </c>
      <c r="E8">
        <v>20</v>
      </c>
      <c r="F8">
        <v>30</v>
      </c>
      <c r="G8">
        <v>32</v>
      </c>
      <c r="H8">
        <v>29</v>
      </c>
      <c r="I8">
        <v>30</v>
      </c>
      <c r="J8">
        <v>35</v>
      </c>
      <c r="K8" s="2">
        <v>75</v>
      </c>
      <c r="L8">
        <v>34</v>
      </c>
      <c r="M8">
        <v>40</v>
      </c>
      <c r="N8">
        <v>28</v>
      </c>
      <c r="O8">
        <v>32</v>
      </c>
      <c r="P8">
        <v>33</v>
      </c>
      <c r="Q8">
        <v>32</v>
      </c>
      <c r="R8">
        <v>38</v>
      </c>
      <c r="S8">
        <v>39</v>
      </c>
      <c r="T8">
        <v>30</v>
      </c>
      <c r="U8">
        <v>21</v>
      </c>
      <c r="V8">
        <v>8</v>
      </c>
    </row>
    <row r="9" spans="1:22" x14ac:dyDescent="0.2">
      <c r="A9">
        <v>240</v>
      </c>
      <c r="B9">
        <v>15</v>
      </c>
      <c r="C9">
        <v>29</v>
      </c>
      <c r="D9">
        <v>32</v>
      </c>
      <c r="E9">
        <v>32</v>
      </c>
      <c r="F9">
        <v>31</v>
      </c>
      <c r="G9">
        <v>31</v>
      </c>
      <c r="H9">
        <v>26</v>
      </c>
      <c r="I9">
        <v>35</v>
      </c>
      <c r="J9">
        <v>32</v>
      </c>
      <c r="K9" s="2">
        <v>69</v>
      </c>
      <c r="L9">
        <v>41</v>
      </c>
      <c r="M9">
        <v>36</v>
      </c>
      <c r="N9">
        <v>31</v>
      </c>
      <c r="O9">
        <v>38</v>
      </c>
      <c r="P9">
        <v>35</v>
      </c>
      <c r="Q9">
        <v>31</v>
      </c>
      <c r="R9">
        <v>43</v>
      </c>
      <c r="S9">
        <v>31</v>
      </c>
      <c r="T9">
        <v>30</v>
      </c>
      <c r="U9">
        <v>28</v>
      </c>
      <c r="V9">
        <v>14</v>
      </c>
    </row>
    <row r="10" spans="1:22" x14ac:dyDescent="0.2">
      <c r="A10">
        <v>270</v>
      </c>
      <c r="B10">
        <v>24</v>
      </c>
      <c r="C10">
        <v>31</v>
      </c>
      <c r="D10">
        <v>21</v>
      </c>
      <c r="E10">
        <v>29</v>
      </c>
      <c r="F10">
        <v>33</v>
      </c>
      <c r="G10">
        <v>49</v>
      </c>
      <c r="H10">
        <v>41</v>
      </c>
      <c r="I10">
        <v>34</v>
      </c>
      <c r="J10">
        <v>25</v>
      </c>
      <c r="K10" s="2">
        <v>74</v>
      </c>
      <c r="L10">
        <v>38</v>
      </c>
      <c r="M10">
        <v>24</v>
      </c>
      <c r="N10">
        <v>31</v>
      </c>
      <c r="O10">
        <v>34</v>
      </c>
      <c r="P10">
        <v>25</v>
      </c>
      <c r="Q10">
        <v>32</v>
      </c>
      <c r="R10">
        <v>26</v>
      </c>
      <c r="S10">
        <v>25</v>
      </c>
      <c r="T10">
        <v>32</v>
      </c>
      <c r="U10">
        <v>31</v>
      </c>
      <c r="V10">
        <v>11</v>
      </c>
    </row>
    <row r="11" spans="1:22" x14ac:dyDescent="0.2">
      <c r="A11">
        <v>300</v>
      </c>
      <c r="B11">
        <v>22</v>
      </c>
      <c r="C11">
        <v>21</v>
      </c>
      <c r="D11">
        <v>22</v>
      </c>
      <c r="E11">
        <v>32</v>
      </c>
      <c r="F11">
        <v>44</v>
      </c>
      <c r="G11">
        <v>35</v>
      </c>
      <c r="H11">
        <v>30</v>
      </c>
      <c r="I11">
        <v>34</v>
      </c>
      <c r="J11">
        <v>34</v>
      </c>
      <c r="K11" s="2">
        <v>78</v>
      </c>
      <c r="L11">
        <v>29</v>
      </c>
      <c r="M11">
        <v>32</v>
      </c>
      <c r="N11">
        <v>38</v>
      </c>
      <c r="O11">
        <v>38</v>
      </c>
      <c r="P11">
        <v>32</v>
      </c>
      <c r="Q11">
        <v>34</v>
      </c>
      <c r="R11">
        <v>44</v>
      </c>
      <c r="S11">
        <v>36</v>
      </c>
      <c r="T11">
        <v>33</v>
      </c>
      <c r="U11">
        <v>30</v>
      </c>
      <c r="V11">
        <v>15</v>
      </c>
    </row>
    <row r="12" spans="1:22" x14ac:dyDescent="0.2">
      <c r="A12">
        <v>330</v>
      </c>
      <c r="B12">
        <v>31</v>
      </c>
      <c r="C12">
        <v>21</v>
      </c>
      <c r="D12">
        <v>29</v>
      </c>
      <c r="E12">
        <v>28</v>
      </c>
      <c r="F12">
        <v>45</v>
      </c>
      <c r="G12">
        <v>26</v>
      </c>
      <c r="H12">
        <v>21</v>
      </c>
      <c r="I12">
        <v>29</v>
      </c>
      <c r="J12">
        <v>34</v>
      </c>
      <c r="K12" s="2">
        <v>62</v>
      </c>
      <c r="L12">
        <v>30</v>
      </c>
      <c r="M12">
        <v>32</v>
      </c>
      <c r="N12">
        <v>33</v>
      </c>
      <c r="O12">
        <v>34</v>
      </c>
      <c r="P12">
        <v>17</v>
      </c>
      <c r="Q12">
        <v>31</v>
      </c>
      <c r="R12">
        <v>33</v>
      </c>
      <c r="S12">
        <v>28</v>
      </c>
      <c r="T12">
        <v>30</v>
      </c>
      <c r="U12">
        <v>32</v>
      </c>
    </row>
    <row r="13" spans="1:22" x14ac:dyDescent="0.2">
      <c r="A13">
        <v>360</v>
      </c>
      <c r="B13">
        <v>20</v>
      </c>
      <c r="C13">
        <v>28</v>
      </c>
      <c r="D13">
        <v>27</v>
      </c>
      <c r="E13">
        <v>33</v>
      </c>
      <c r="F13">
        <v>34</v>
      </c>
      <c r="G13">
        <v>17</v>
      </c>
      <c r="H13">
        <v>30</v>
      </c>
      <c r="I13">
        <v>27</v>
      </c>
      <c r="J13">
        <v>25</v>
      </c>
      <c r="K13" s="2">
        <v>71</v>
      </c>
      <c r="L13">
        <v>31</v>
      </c>
      <c r="M13">
        <v>23</v>
      </c>
      <c r="N13">
        <v>43</v>
      </c>
      <c r="O13">
        <v>36</v>
      </c>
      <c r="P13">
        <v>41</v>
      </c>
      <c r="Q13">
        <v>30</v>
      </c>
      <c r="R13">
        <v>25</v>
      </c>
      <c r="S13">
        <v>28</v>
      </c>
      <c r="T13">
        <v>24</v>
      </c>
      <c r="U13">
        <v>34</v>
      </c>
    </row>
    <row r="14" spans="1:22" x14ac:dyDescent="0.2">
      <c r="A14">
        <v>390</v>
      </c>
      <c r="B14">
        <v>33</v>
      </c>
      <c r="C14">
        <v>24</v>
      </c>
      <c r="D14">
        <v>27</v>
      </c>
      <c r="E14">
        <v>28</v>
      </c>
      <c r="F14">
        <v>38</v>
      </c>
      <c r="G14">
        <v>31</v>
      </c>
      <c r="H14">
        <v>39</v>
      </c>
      <c r="I14">
        <v>40</v>
      </c>
      <c r="J14">
        <v>40</v>
      </c>
      <c r="K14" s="2">
        <v>72</v>
      </c>
      <c r="L14">
        <v>32</v>
      </c>
      <c r="M14">
        <v>47</v>
      </c>
      <c r="N14">
        <v>25</v>
      </c>
      <c r="O14">
        <v>27</v>
      </c>
      <c r="P14">
        <v>41</v>
      </c>
      <c r="Q14">
        <v>31</v>
      </c>
      <c r="R14">
        <v>27</v>
      </c>
      <c r="S14">
        <v>29</v>
      </c>
      <c r="T14">
        <v>26</v>
      </c>
      <c r="U14">
        <v>30</v>
      </c>
    </row>
    <row r="15" spans="1:22" x14ac:dyDescent="0.2">
      <c r="A15">
        <v>420</v>
      </c>
      <c r="B15">
        <v>31</v>
      </c>
      <c r="C15">
        <v>22</v>
      </c>
      <c r="D15">
        <v>24</v>
      </c>
      <c r="E15">
        <v>34</v>
      </c>
      <c r="F15">
        <v>29</v>
      </c>
      <c r="G15">
        <v>28</v>
      </c>
      <c r="H15">
        <v>42</v>
      </c>
      <c r="I15">
        <v>30</v>
      </c>
      <c r="J15">
        <v>40</v>
      </c>
      <c r="K15" s="2">
        <v>78</v>
      </c>
      <c r="L15">
        <v>49</v>
      </c>
      <c r="M15">
        <v>26</v>
      </c>
      <c r="N15">
        <v>26</v>
      </c>
      <c r="O15">
        <v>31</v>
      </c>
      <c r="P15">
        <v>36</v>
      </c>
      <c r="Q15">
        <v>36</v>
      </c>
      <c r="R15">
        <v>31</v>
      </c>
      <c r="S15">
        <v>26</v>
      </c>
      <c r="T15">
        <v>34</v>
      </c>
      <c r="U15">
        <v>10</v>
      </c>
    </row>
    <row r="16" spans="1:22" x14ac:dyDescent="0.2">
      <c r="A16">
        <v>450</v>
      </c>
      <c r="B16">
        <v>26</v>
      </c>
      <c r="C16">
        <v>36</v>
      </c>
      <c r="D16">
        <v>26</v>
      </c>
      <c r="E16">
        <v>30</v>
      </c>
      <c r="F16">
        <v>27</v>
      </c>
      <c r="G16">
        <v>36</v>
      </c>
      <c r="H16">
        <v>40</v>
      </c>
      <c r="I16">
        <v>30</v>
      </c>
      <c r="J16">
        <v>34</v>
      </c>
      <c r="K16" s="2">
        <v>48</v>
      </c>
      <c r="L16">
        <v>26</v>
      </c>
      <c r="M16">
        <v>38</v>
      </c>
      <c r="N16">
        <v>24</v>
      </c>
      <c r="O16">
        <v>52</v>
      </c>
      <c r="P16">
        <v>35</v>
      </c>
      <c r="Q16">
        <v>37</v>
      </c>
      <c r="R16">
        <v>29</v>
      </c>
      <c r="S16">
        <v>24</v>
      </c>
      <c r="T16">
        <v>33</v>
      </c>
      <c r="U16">
        <v>38</v>
      </c>
    </row>
    <row r="18" spans="2:2" ht="17" x14ac:dyDescent="0.25">
      <c r="B18" s="1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241F-3A0C-8E4E-8638-ECC694A32BD9}">
  <dimension ref="A2:AN41"/>
  <sheetViews>
    <sheetView topLeftCell="A29" zoomScale="91" workbookViewId="0">
      <pane xSplit="1" topLeftCell="G1" activePane="topRight" state="frozen"/>
      <selection pane="topRight" activeCell="R36" sqref="R36"/>
    </sheetView>
  </sheetViews>
  <sheetFormatPr baseColWidth="10" defaultRowHeight="16" x14ac:dyDescent="0.2"/>
  <cols>
    <col min="1" max="1" width="23.1640625" customWidth="1"/>
    <col min="2" max="3" width="14.83203125" customWidth="1"/>
  </cols>
  <sheetData>
    <row r="2" spans="1:40" ht="101" customHeight="1" x14ac:dyDescent="0.2"/>
    <row r="4" spans="1:40" x14ac:dyDescent="0.2">
      <c r="A4" s="11" t="s">
        <v>21</v>
      </c>
      <c r="B4" s="10" t="s">
        <v>34</v>
      </c>
      <c r="C4" s="10" t="s">
        <v>35</v>
      </c>
      <c r="D4" s="14">
        <v>0</v>
      </c>
      <c r="E4" s="14">
        <v>5</v>
      </c>
      <c r="F4" s="14">
        <v>10</v>
      </c>
      <c r="G4" s="14">
        <v>15</v>
      </c>
      <c r="H4" s="14">
        <v>20</v>
      </c>
      <c r="I4" s="14">
        <v>25</v>
      </c>
      <c r="J4" s="14">
        <v>30</v>
      </c>
      <c r="K4" s="14">
        <v>35</v>
      </c>
      <c r="L4" s="14">
        <v>40</v>
      </c>
      <c r="M4" s="14">
        <v>45</v>
      </c>
      <c r="N4" s="14">
        <v>50</v>
      </c>
      <c r="O4" s="14">
        <v>55</v>
      </c>
      <c r="P4" s="14">
        <v>60</v>
      </c>
      <c r="Q4" s="14">
        <v>65</v>
      </c>
      <c r="R4" s="14">
        <v>70</v>
      </c>
      <c r="S4" s="14">
        <v>75</v>
      </c>
      <c r="T4" s="14">
        <v>80</v>
      </c>
      <c r="U4" s="14">
        <v>85</v>
      </c>
      <c r="V4" s="14">
        <v>90</v>
      </c>
      <c r="W4" s="14">
        <v>95</v>
      </c>
      <c r="X4" s="14">
        <v>100</v>
      </c>
      <c r="Y4" s="14">
        <v>105</v>
      </c>
      <c r="Z4" s="14">
        <v>110</v>
      </c>
      <c r="AA4" s="14">
        <v>115</v>
      </c>
      <c r="AB4" s="14">
        <v>120</v>
      </c>
      <c r="AC4" s="14">
        <v>125</v>
      </c>
      <c r="AD4" s="14">
        <v>130</v>
      </c>
      <c r="AE4" s="14">
        <v>135</v>
      </c>
      <c r="AF4" s="14">
        <v>140</v>
      </c>
      <c r="AG4" s="14">
        <v>145</v>
      </c>
      <c r="AH4" s="14">
        <v>150</v>
      </c>
      <c r="AI4" s="14">
        <v>155</v>
      </c>
      <c r="AJ4" s="14">
        <v>160</v>
      </c>
      <c r="AK4" s="14">
        <v>165</v>
      </c>
      <c r="AL4" s="14">
        <v>170</v>
      </c>
      <c r="AM4" s="14">
        <v>175</v>
      </c>
      <c r="AN4" s="14">
        <v>180</v>
      </c>
    </row>
    <row r="5" spans="1:40" x14ac:dyDescent="0.2">
      <c r="A5" s="11">
        <v>30</v>
      </c>
      <c r="B5" s="11">
        <v>11</v>
      </c>
      <c r="C5" s="11">
        <v>11</v>
      </c>
      <c r="D5" s="11">
        <v>15</v>
      </c>
      <c r="E5" s="11">
        <v>34</v>
      </c>
      <c r="F5" s="11">
        <v>50</v>
      </c>
      <c r="G5" s="11">
        <v>98</v>
      </c>
      <c r="H5" s="11">
        <v>146</v>
      </c>
      <c r="I5" s="11">
        <v>183</v>
      </c>
      <c r="J5" s="11">
        <v>233</v>
      </c>
      <c r="K5" s="11">
        <v>301</v>
      </c>
      <c r="L5" s="11">
        <v>349</v>
      </c>
      <c r="M5" s="11">
        <v>373</v>
      </c>
      <c r="N5" s="11">
        <v>380</v>
      </c>
      <c r="O5" s="11">
        <v>378</v>
      </c>
      <c r="P5" s="11">
        <v>435</v>
      </c>
      <c r="Q5" s="11">
        <v>465</v>
      </c>
      <c r="R5" s="11">
        <v>416</v>
      </c>
      <c r="S5" s="11">
        <v>451</v>
      </c>
      <c r="T5" s="11">
        <v>460</v>
      </c>
      <c r="U5" s="11">
        <v>437</v>
      </c>
      <c r="V5" s="11">
        <v>443</v>
      </c>
      <c r="W5" s="11">
        <v>370</v>
      </c>
      <c r="X5" s="11">
        <v>352</v>
      </c>
      <c r="Y5" s="11">
        <v>342</v>
      </c>
      <c r="Z5" s="11">
        <v>383</v>
      </c>
      <c r="AA5" s="11">
        <v>365</v>
      </c>
      <c r="AB5" s="11">
        <v>352</v>
      </c>
      <c r="AC5" s="11">
        <v>377</v>
      </c>
      <c r="AD5" s="11">
        <v>297</v>
      </c>
      <c r="AE5" s="11">
        <v>286</v>
      </c>
      <c r="AF5" s="11">
        <v>257</v>
      </c>
      <c r="AG5" s="11">
        <v>213</v>
      </c>
      <c r="AH5" s="11">
        <v>169</v>
      </c>
      <c r="AI5" s="11">
        <v>127</v>
      </c>
      <c r="AJ5" s="11">
        <v>83</v>
      </c>
      <c r="AK5" s="11">
        <v>49</v>
      </c>
      <c r="AL5" s="11">
        <v>43</v>
      </c>
      <c r="AM5" s="11">
        <v>18</v>
      </c>
      <c r="AN5" s="11">
        <v>17</v>
      </c>
    </row>
    <row r="6" spans="1:40" x14ac:dyDescent="0.2">
      <c r="A6" s="11">
        <v>60</v>
      </c>
      <c r="B6" s="11">
        <v>15</v>
      </c>
      <c r="C6" s="11">
        <v>8</v>
      </c>
      <c r="D6" s="11">
        <v>14</v>
      </c>
      <c r="E6" s="11">
        <v>42</v>
      </c>
      <c r="F6" s="11">
        <v>59</v>
      </c>
      <c r="G6" s="11">
        <v>97</v>
      </c>
      <c r="H6" s="11">
        <v>140</v>
      </c>
      <c r="I6" s="11">
        <v>194</v>
      </c>
      <c r="J6" s="11">
        <v>260</v>
      </c>
      <c r="K6" s="11">
        <v>314</v>
      </c>
      <c r="L6" s="11">
        <v>340</v>
      </c>
      <c r="M6" s="11">
        <v>364</v>
      </c>
      <c r="N6" s="11">
        <v>386</v>
      </c>
      <c r="O6" s="11">
        <v>466</v>
      </c>
      <c r="P6" s="11">
        <v>441</v>
      </c>
      <c r="Q6" s="11">
        <v>479</v>
      </c>
      <c r="R6" s="11">
        <v>409</v>
      </c>
      <c r="S6" s="11">
        <v>440</v>
      </c>
      <c r="T6" s="11">
        <v>482</v>
      </c>
      <c r="U6" s="11">
        <v>485</v>
      </c>
      <c r="V6" s="11">
        <v>462</v>
      </c>
      <c r="W6" s="11">
        <v>376</v>
      </c>
      <c r="X6" s="11">
        <v>363</v>
      </c>
      <c r="Y6" s="11">
        <v>368</v>
      </c>
      <c r="Z6" s="11">
        <v>348</v>
      </c>
      <c r="AA6" s="11">
        <v>352</v>
      </c>
      <c r="AB6" s="11">
        <v>361</v>
      </c>
      <c r="AC6" s="11">
        <v>341</v>
      </c>
      <c r="AD6" s="11">
        <v>284</v>
      </c>
      <c r="AE6" s="11">
        <v>304</v>
      </c>
      <c r="AF6" s="11">
        <v>256</v>
      </c>
      <c r="AG6" s="11">
        <v>221</v>
      </c>
      <c r="AH6" s="11">
        <v>147</v>
      </c>
      <c r="AI6" s="11">
        <v>122</v>
      </c>
      <c r="AJ6" s="11">
        <v>70</v>
      </c>
      <c r="AK6" s="11">
        <v>47</v>
      </c>
      <c r="AL6" s="11">
        <v>33</v>
      </c>
      <c r="AM6" s="11">
        <v>27</v>
      </c>
      <c r="AN6" s="11">
        <v>27</v>
      </c>
    </row>
    <row r="7" spans="1:40" x14ac:dyDescent="0.2">
      <c r="A7" s="11">
        <v>90</v>
      </c>
      <c r="B7" s="11">
        <v>19</v>
      </c>
      <c r="C7" s="11">
        <v>6</v>
      </c>
      <c r="D7" s="11">
        <v>31</v>
      </c>
      <c r="E7" s="11">
        <v>40</v>
      </c>
      <c r="F7" s="11">
        <v>61</v>
      </c>
      <c r="G7" s="11">
        <v>91</v>
      </c>
      <c r="H7" s="11">
        <v>153</v>
      </c>
      <c r="I7" s="11">
        <v>226</v>
      </c>
      <c r="J7" s="11">
        <v>262</v>
      </c>
      <c r="K7" s="11">
        <v>314</v>
      </c>
      <c r="L7" s="11">
        <v>346</v>
      </c>
      <c r="M7" s="11">
        <v>381</v>
      </c>
      <c r="N7" s="11">
        <v>426</v>
      </c>
      <c r="O7" s="11">
        <v>414</v>
      </c>
      <c r="P7" s="11">
        <v>445</v>
      </c>
      <c r="Q7" s="11">
        <v>431</v>
      </c>
      <c r="R7" s="11">
        <v>391</v>
      </c>
      <c r="S7" s="11">
        <v>431</v>
      </c>
      <c r="T7" s="11">
        <v>446</v>
      </c>
      <c r="U7" s="11">
        <v>450</v>
      </c>
      <c r="V7" s="11">
        <v>471</v>
      </c>
      <c r="W7" s="11">
        <v>397</v>
      </c>
      <c r="X7" s="11">
        <v>421</v>
      </c>
      <c r="Y7" s="11">
        <v>342</v>
      </c>
      <c r="Z7" s="11">
        <v>399</v>
      </c>
      <c r="AA7" s="11">
        <v>356</v>
      </c>
      <c r="AB7" s="11">
        <v>343</v>
      </c>
      <c r="AC7" s="11">
        <v>340</v>
      </c>
      <c r="AD7" s="11">
        <v>292</v>
      </c>
      <c r="AE7" s="11">
        <v>318</v>
      </c>
      <c r="AF7" s="11">
        <v>246</v>
      </c>
      <c r="AG7" s="11">
        <v>223</v>
      </c>
      <c r="AH7" s="11">
        <v>173</v>
      </c>
      <c r="AI7" s="11">
        <v>132</v>
      </c>
      <c r="AJ7" s="11">
        <v>94</v>
      </c>
      <c r="AK7" s="11">
        <v>63</v>
      </c>
      <c r="AL7" s="11">
        <v>31</v>
      </c>
      <c r="AM7" s="11">
        <v>22</v>
      </c>
      <c r="AN7" s="11">
        <v>30</v>
      </c>
    </row>
    <row r="8" spans="1:40" x14ac:dyDescent="0.2">
      <c r="A8" s="11">
        <v>120</v>
      </c>
      <c r="B8" s="11">
        <v>10</v>
      </c>
      <c r="C8" s="11">
        <v>16</v>
      </c>
      <c r="D8" s="11">
        <v>18</v>
      </c>
      <c r="E8" s="11">
        <v>35</v>
      </c>
      <c r="F8" s="11">
        <v>54</v>
      </c>
      <c r="G8" s="11">
        <v>91</v>
      </c>
      <c r="H8" s="11">
        <v>135</v>
      </c>
      <c r="I8" s="11">
        <v>196</v>
      </c>
      <c r="J8" s="11">
        <v>250</v>
      </c>
      <c r="K8" s="11">
        <v>272</v>
      </c>
      <c r="L8" s="11">
        <v>369</v>
      </c>
      <c r="M8" s="11">
        <v>387</v>
      </c>
      <c r="N8" s="11">
        <v>351</v>
      </c>
      <c r="O8" s="11">
        <v>403</v>
      </c>
      <c r="P8" s="11">
        <v>432</v>
      </c>
      <c r="Q8" s="11">
        <v>438</v>
      </c>
      <c r="R8" s="11">
        <v>439</v>
      </c>
      <c r="S8" s="11">
        <v>429</v>
      </c>
      <c r="T8" s="11">
        <v>435</v>
      </c>
      <c r="U8" s="11">
        <v>409</v>
      </c>
      <c r="V8" s="11">
        <v>453</v>
      </c>
      <c r="W8" s="11">
        <v>364</v>
      </c>
      <c r="X8" s="11">
        <v>366</v>
      </c>
      <c r="Y8" s="11">
        <v>380</v>
      </c>
      <c r="Z8" s="11">
        <v>354</v>
      </c>
      <c r="AA8" s="11">
        <v>321</v>
      </c>
      <c r="AB8" s="11">
        <v>324</v>
      </c>
      <c r="AC8" s="11">
        <v>320</v>
      </c>
      <c r="AD8" s="11">
        <v>323</v>
      </c>
      <c r="AE8" s="11">
        <v>264</v>
      </c>
      <c r="AF8" s="11">
        <v>231</v>
      </c>
      <c r="AG8" s="11">
        <v>186</v>
      </c>
      <c r="AH8" s="11">
        <v>161</v>
      </c>
      <c r="AI8" s="11">
        <v>123</v>
      </c>
      <c r="AJ8" s="11">
        <v>104</v>
      </c>
      <c r="AK8" s="11">
        <v>42</v>
      </c>
      <c r="AL8" s="11">
        <v>47</v>
      </c>
      <c r="AM8" s="11">
        <v>23</v>
      </c>
      <c r="AN8" s="11">
        <v>12</v>
      </c>
    </row>
    <row r="9" spans="1:40" x14ac:dyDescent="0.2">
      <c r="A9" s="11">
        <v>150</v>
      </c>
      <c r="B9" s="11">
        <v>7</v>
      </c>
      <c r="C9" s="11">
        <v>17</v>
      </c>
      <c r="D9" s="11">
        <v>23</v>
      </c>
      <c r="E9" s="11">
        <v>28</v>
      </c>
      <c r="F9" s="11">
        <v>51</v>
      </c>
      <c r="G9" s="11">
        <v>89</v>
      </c>
      <c r="H9" s="11">
        <v>140</v>
      </c>
      <c r="I9" s="11">
        <v>189</v>
      </c>
      <c r="J9" s="11">
        <v>232</v>
      </c>
      <c r="K9" s="11">
        <v>314</v>
      </c>
      <c r="L9" s="11">
        <v>348</v>
      </c>
      <c r="M9" s="11">
        <v>377</v>
      </c>
      <c r="N9" s="11">
        <v>370</v>
      </c>
      <c r="O9" s="11">
        <v>400</v>
      </c>
      <c r="P9" s="11">
        <v>408</v>
      </c>
      <c r="Q9" s="11">
        <v>464</v>
      </c>
      <c r="R9" s="11">
        <v>457</v>
      </c>
      <c r="S9" s="11">
        <v>441</v>
      </c>
      <c r="T9" s="11">
        <v>404</v>
      </c>
      <c r="U9" s="11">
        <v>470</v>
      </c>
      <c r="V9" s="11">
        <v>470</v>
      </c>
      <c r="W9" s="11">
        <v>387</v>
      </c>
      <c r="X9" s="11">
        <v>397</v>
      </c>
      <c r="Y9" s="11">
        <v>379</v>
      </c>
      <c r="Z9" s="11">
        <v>379</v>
      </c>
      <c r="AA9" s="11">
        <v>333</v>
      </c>
      <c r="AB9" s="11">
        <v>330</v>
      </c>
      <c r="AC9" s="11">
        <v>311</v>
      </c>
      <c r="AD9" s="11">
        <v>315</v>
      </c>
      <c r="AE9" s="11">
        <v>287</v>
      </c>
      <c r="AF9" s="11">
        <v>258</v>
      </c>
      <c r="AG9" s="11">
        <v>211</v>
      </c>
      <c r="AH9" s="11">
        <v>189</v>
      </c>
      <c r="AI9" s="11">
        <v>125</v>
      </c>
      <c r="AJ9" s="11">
        <v>93</v>
      </c>
      <c r="AK9" s="11">
        <v>68</v>
      </c>
      <c r="AL9" s="11">
        <v>33</v>
      </c>
      <c r="AM9" s="11">
        <v>27</v>
      </c>
      <c r="AN9" s="11">
        <v>19</v>
      </c>
    </row>
    <row r="10" spans="1:40" x14ac:dyDescent="0.2">
      <c r="A10" s="11">
        <v>180</v>
      </c>
      <c r="B10" s="11">
        <v>10</v>
      </c>
      <c r="C10" s="11">
        <v>15</v>
      </c>
      <c r="D10" s="11">
        <v>31</v>
      </c>
      <c r="E10" s="11">
        <v>32</v>
      </c>
      <c r="F10" s="11">
        <v>68</v>
      </c>
      <c r="G10" s="11">
        <v>102</v>
      </c>
      <c r="H10" s="11">
        <v>153</v>
      </c>
      <c r="I10" s="11">
        <v>193</v>
      </c>
      <c r="J10" s="11">
        <v>245</v>
      </c>
      <c r="K10" s="11">
        <v>283</v>
      </c>
      <c r="L10" s="11">
        <v>338</v>
      </c>
      <c r="M10" s="11">
        <v>361</v>
      </c>
      <c r="N10" s="11">
        <v>430</v>
      </c>
      <c r="O10" s="11">
        <v>411</v>
      </c>
      <c r="P10" s="11">
        <v>427</v>
      </c>
      <c r="Q10" s="11">
        <v>395</v>
      </c>
      <c r="R10" s="11">
        <v>471</v>
      </c>
      <c r="S10" s="11">
        <v>496</v>
      </c>
      <c r="T10" s="11">
        <v>467</v>
      </c>
      <c r="U10" s="11">
        <v>447</v>
      </c>
      <c r="V10" s="11">
        <v>446</v>
      </c>
      <c r="W10" s="11">
        <v>350</v>
      </c>
      <c r="X10" s="11">
        <v>375</v>
      </c>
      <c r="Y10" s="11">
        <v>326</v>
      </c>
      <c r="Z10" s="11">
        <v>352</v>
      </c>
      <c r="AA10" s="11">
        <v>356</v>
      </c>
      <c r="AB10" s="11">
        <v>331</v>
      </c>
      <c r="AC10" s="11">
        <v>301</v>
      </c>
      <c r="AD10" s="11">
        <v>291</v>
      </c>
      <c r="AE10" s="11">
        <v>269</v>
      </c>
      <c r="AF10" s="11">
        <v>233</v>
      </c>
      <c r="AG10" s="11">
        <v>173</v>
      </c>
      <c r="AH10" s="11">
        <v>176</v>
      </c>
      <c r="AI10" s="11">
        <v>113</v>
      </c>
      <c r="AJ10" s="11">
        <v>79</v>
      </c>
      <c r="AK10" s="11">
        <v>55</v>
      </c>
      <c r="AL10" s="11">
        <v>32</v>
      </c>
      <c r="AM10" s="11">
        <v>22</v>
      </c>
      <c r="AN10" s="11">
        <v>22</v>
      </c>
    </row>
    <row r="11" spans="1:40" x14ac:dyDescent="0.2">
      <c r="A11" s="11">
        <v>210</v>
      </c>
      <c r="B11" s="11">
        <v>9</v>
      </c>
      <c r="C11" s="11">
        <v>18</v>
      </c>
      <c r="D11" s="11">
        <v>23</v>
      </c>
      <c r="E11" s="11">
        <v>30</v>
      </c>
      <c r="F11" s="11">
        <v>60</v>
      </c>
      <c r="G11" s="11">
        <v>102</v>
      </c>
      <c r="H11" s="11">
        <v>146</v>
      </c>
      <c r="I11" s="11">
        <v>201</v>
      </c>
      <c r="J11" s="11">
        <v>264</v>
      </c>
      <c r="K11" s="11">
        <v>286</v>
      </c>
      <c r="L11" s="11">
        <v>306</v>
      </c>
      <c r="M11" s="11">
        <v>372</v>
      </c>
      <c r="N11" s="11">
        <v>384</v>
      </c>
      <c r="O11" s="11">
        <v>408</v>
      </c>
      <c r="P11" s="11">
        <v>442</v>
      </c>
      <c r="Q11" s="11">
        <v>429</v>
      </c>
      <c r="R11" s="11">
        <v>411</v>
      </c>
      <c r="S11" s="11">
        <v>470</v>
      </c>
      <c r="T11" s="11">
        <v>425</v>
      </c>
      <c r="U11" s="11">
        <v>449</v>
      </c>
      <c r="V11" s="11">
        <v>458</v>
      </c>
      <c r="W11" s="11">
        <v>351</v>
      </c>
      <c r="X11" s="11">
        <v>358</v>
      </c>
      <c r="Y11" s="11">
        <v>363</v>
      </c>
      <c r="Z11" s="11">
        <v>392</v>
      </c>
      <c r="AA11" s="11">
        <v>368</v>
      </c>
      <c r="AB11" s="11">
        <v>360</v>
      </c>
      <c r="AC11" s="11">
        <v>341</v>
      </c>
      <c r="AD11" s="11">
        <v>328</v>
      </c>
      <c r="AE11" s="11">
        <v>274</v>
      </c>
      <c r="AF11" s="11">
        <v>245</v>
      </c>
      <c r="AG11" s="11">
        <v>189</v>
      </c>
      <c r="AH11" s="11">
        <v>169</v>
      </c>
      <c r="AI11" s="11">
        <v>126</v>
      </c>
      <c r="AJ11" s="11">
        <v>72</v>
      </c>
      <c r="AK11" s="11">
        <v>52</v>
      </c>
      <c r="AL11" s="11">
        <v>29</v>
      </c>
      <c r="AM11" s="11">
        <v>21</v>
      </c>
      <c r="AN11" s="11">
        <v>24</v>
      </c>
    </row>
    <row r="12" spans="1:40" x14ac:dyDescent="0.2">
      <c r="A12" s="11">
        <v>240</v>
      </c>
      <c r="B12" s="11">
        <v>19</v>
      </c>
      <c r="C12" s="11">
        <v>14</v>
      </c>
      <c r="D12" s="11">
        <v>11</v>
      </c>
      <c r="E12" s="11">
        <v>31</v>
      </c>
      <c r="F12" s="11">
        <v>55</v>
      </c>
      <c r="G12" s="11">
        <v>100</v>
      </c>
      <c r="H12" s="11">
        <v>147</v>
      </c>
      <c r="I12" s="11">
        <v>206</v>
      </c>
      <c r="J12" s="11">
        <v>272</v>
      </c>
      <c r="K12" s="11">
        <v>313</v>
      </c>
      <c r="L12" s="11">
        <v>393</v>
      </c>
      <c r="M12" s="11">
        <v>407</v>
      </c>
      <c r="N12" s="11">
        <v>362</v>
      </c>
      <c r="O12" s="11">
        <v>421</v>
      </c>
      <c r="P12" s="11">
        <v>396</v>
      </c>
      <c r="Q12" s="11">
        <v>455</v>
      </c>
      <c r="R12" s="11">
        <v>422</v>
      </c>
      <c r="S12" s="11">
        <v>435</v>
      </c>
      <c r="T12" s="11">
        <v>439</v>
      </c>
      <c r="U12" s="11">
        <v>402</v>
      </c>
      <c r="V12" s="11">
        <v>450</v>
      </c>
      <c r="W12" s="11">
        <v>370</v>
      </c>
      <c r="X12" s="11">
        <v>345</v>
      </c>
      <c r="Y12" s="11">
        <v>366</v>
      </c>
      <c r="Z12" s="11">
        <v>342</v>
      </c>
      <c r="AA12" s="11">
        <v>359</v>
      </c>
      <c r="AB12" s="11">
        <v>364</v>
      </c>
      <c r="AC12" s="11">
        <v>341</v>
      </c>
      <c r="AD12" s="11">
        <v>299</v>
      </c>
      <c r="AE12" s="11">
        <v>318</v>
      </c>
      <c r="AF12" s="11">
        <v>264</v>
      </c>
      <c r="AG12" s="11">
        <v>191</v>
      </c>
      <c r="AH12" s="11">
        <v>166</v>
      </c>
      <c r="AI12" s="11">
        <v>138</v>
      </c>
      <c r="AJ12" s="11">
        <v>74</v>
      </c>
      <c r="AK12" s="11">
        <v>58</v>
      </c>
      <c r="AL12" s="11">
        <v>31</v>
      </c>
      <c r="AM12" s="11">
        <v>14</v>
      </c>
      <c r="AN12" s="11">
        <v>12</v>
      </c>
    </row>
    <row r="13" spans="1:40" x14ac:dyDescent="0.2">
      <c r="A13" s="11">
        <v>270</v>
      </c>
      <c r="B13" s="11">
        <v>13</v>
      </c>
      <c r="C13" s="11">
        <v>4</v>
      </c>
      <c r="D13" s="11">
        <v>24</v>
      </c>
      <c r="E13" s="11">
        <v>37</v>
      </c>
      <c r="F13" s="11">
        <v>53</v>
      </c>
      <c r="G13" s="11">
        <v>97</v>
      </c>
      <c r="H13" s="11">
        <v>136</v>
      </c>
      <c r="I13" s="11">
        <v>196</v>
      </c>
      <c r="J13" s="11">
        <v>272</v>
      </c>
      <c r="K13" s="11">
        <v>307</v>
      </c>
      <c r="L13" s="11">
        <v>345</v>
      </c>
      <c r="M13" s="11">
        <v>358</v>
      </c>
      <c r="N13" s="11">
        <v>393</v>
      </c>
      <c r="O13" s="11">
        <v>410</v>
      </c>
      <c r="P13" s="11">
        <v>420</v>
      </c>
      <c r="Q13" s="11">
        <v>430</v>
      </c>
      <c r="R13" s="11">
        <v>468</v>
      </c>
      <c r="S13" s="11">
        <v>433</v>
      </c>
      <c r="T13" s="11">
        <v>475</v>
      </c>
      <c r="U13" s="11">
        <v>457</v>
      </c>
      <c r="V13" s="11">
        <v>448</v>
      </c>
      <c r="W13" s="11">
        <v>390</v>
      </c>
      <c r="X13" s="11">
        <v>383</v>
      </c>
      <c r="Y13" s="11">
        <v>351</v>
      </c>
      <c r="Z13" s="11">
        <v>311</v>
      </c>
      <c r="AA13" s="11">
        <v>331</v>
      </c>
      <c r="AB13" s="11">
        <v>349</v>
      </c>
      <c r="AC13" s="11">
        <v>326</v>
      </c>
      <c r="AD13" s="11">
        <v>314</v>
      </c>
      <c r="AE13" s="11">
        <v>262</v>
      </c>
      <c r="AF13" s="11">
        <v>262</v>
      </c>
      <c r="AG13" s="11">
        <v>211</v>
      </c>
      <c r="AH13" s="11">
        <v>175</v>
      </c>
      <c r="AI13" s="11">
        <v>136</v>
      </c>
      <c r="AJ13" s="11">
        <v>89</v>
      </c>
      <c r="AK13" s="11">
        <v>57</v>
      </c>
      <c r="AL13" s="11">
        <v>40</v>
      </c>
      <c r="AM13" s="11">
        <v>22</v>
      </c>
      <c r="AN13" s="11">
        <v>20</v>
      </c>
    </row>
    <row r="14" spans="1:40" x14ac:dyDescent="0.2">
      <c r="A14" s="11">
        <v>300</v>
      </c>
      <c r="B14" s="11">
        <v>16</v>
      </c>
      <c r="C14" s="11">
        <v>7</v>
      </c>
      <c r="D14" s="11">
        <v>22</v>
      </c>
      <c r="E14" s="11">
        <v>40</v>
      </c>
      <c r="F14" s="11">
        <v>70</v>
      </c>
      <c r="G14" s="11">
        <v>80</v>
      </c>
      <c r="H14" s="11">
        <v>137</v>
      </c>
      <c r="I14" s="11">
        <v>213</v>
      </c>
      <c r="J14" s="11">
        <v>281</v>
      </c>
      <c r="K14" s="11">
        <v>304</v>
      </c>
      <c r="L14" s="11">
        <v>362</v>
      </c>
      <c r="M14" s="11">
        <v>377</v>
      </c>
      <c r="N14" s="11">
        <v>381</v>
      </c>
      <c r="O14" s="11">
        <v>439</v>
      </c>
      <c r="P14" s="11">
        <v>385</v>
      </c>
      <c r="Q14" s="11">
        <v>434</v>
      </c>
      <c r="R14" s="11">
        <v>426</v>
      </c>
      <c r="S14" s="11">
        <v>417</v>
      </c>
      <c r="T14" s="11">
        <v>438</v>
      </c>
      <c r="U14" s="11">
        <v>455</v>
      </c>
      <c r="V14" s="11">
        <v>468</v>
      </c>
      <c r="W14" s="11">
        <v>334</v>
      </c>
      <c r="X14" s="11">
        <v>402</v>
      </c>
      <c r="Y14" s="11">
        <v>353</v>
      </c>
      <c r="Z14" s="11">
        <v>376</v>
      </c>
      <c r="AA14" s="11">
        <v>361</v>
      </c>
      <c r="AB14" s="11">
        <v>342</v>
      </c>
      <c r="AC14" s="11">
        <v>352</v>
      </c>
      <c r="AD14" s="11">
        <v>320</v>
      </c>
      <c r="AE14" s="11">
        <v>278</v>
      </c>
      <c r="AF14" s="11">
        <v>240</v>
      </c>
      <c r="AG14" s="11">
        <v>240</v>
      </c>
      <c r="AH14" s="11">
        <v>193</v>
      </c>
      <c r="AI14" s="11">
        <v>132</v>
      </c>
      <c r="AJ14" s="11">
        <v>80</v>
      </c>
      <c r="AK14" s="11">
        <v>72</v>
      </c>
      <c r="AL14" s="11">
        <v>42</v>
      </c>
      <c r="AM14" s="11">
        <v>22</v>
      </c>
      <c r="AN14" s="11">
        <v>31</v>
      </c>
    </row>
    <row r="15" spans="1:40" x14ac:dyDescent="0.2">
      <c r="A15" s="11">
        <v>330</v>
      </c>
      <c r="B15" s="11">
        <v>7</v>
      </c>
      <c r="C15" s="11">
        <v>10</v>
      </c>
      <c r="D15" s="11">
        <v>22</v>
      </c>
      <c r="E15" s="11">
        <v>36</v>
      </c>
      <c r="F15" s="11">
        <v>63</v>
      </c>
      <c r="G15" s="11">
        <v>96</v>
      </c>
      <c r="H15" s="11">
        <v>151</v>
      </c>
      <c r="I15" s="12"/>
      <c r="J15" s="12"/>
      <c r="K15" s="12"/>
      <c r="L15" s="12"/>
      <c r="M15" s="12"/>
      <c r="N15" s="12"/>
      <c r="O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1">
        <v>87</v>
      </c>
      <c r="AK15" s="11">
        <v>53</v>
      </c>
      <c r="AL15" s="11">
        <v>33</v>
      </c>
      <c r="AM15" s="11">
        <v>31</v>
      </c>
      <c r="AN15" s="11">
        <v>16</v>
      </c>
    </row>
    <row r="16" spans="1:40" x14ac:dyDescent="0.2">
      <c r="A16" s="11">
        <v>360</v>
      </c>
      <c r="B16" s="11">
        <v>16</v>
      </c>
      <c r="C16" s="11">
        <v>5</v>
      </c>
      <c r="D16" s="11">
        <v>21</v>
      </c>
      <c r="E16" s="11">
        <v>32</v>
      </c>
      <c r="F16" s="11">
        <v>58</v>
      </c>
      <c r="G16" s="11">
        <v>93</v>
      </c>
      <c r="H16" s="11">
        <v>159</v>
      </c>
      <c r="I16" s="12"/>
      <c r="J16" s="12"/>
      <c r="K16" s="12"/>
      <c r="L16" s="12"/>
      <c r="M16" s="12"/>
      <c r="N16" s="12"/>
      <c r="O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1">
        <v>91</v>
      </c>
      <c r="AK16" s="11">
        <v>46</v>
      </c>
      <c r="AL16" s="11">
        <v>33</v>
      </c>
      <c r="AM16" s="11">
        <v>19</v>
      </c>
      <c r="AN16" s="11">
        <v>14</v>
      </c>
    </row>
    <row r="17" spans="1:40" x14ac:dyDescent="0.2">
      <c r="A17" s="11">
        <v>390</v>
      </c>
      <c r="B17" s="11">
        <v>10</v>
      </c>
      <c r="C17" s="11">
        <v>21</v>
      </c>
      <c r="D17" s="11">
        <v>22</v>
      </c>
      <c r="E17" s="11">
        <v>35</v>
      </c>
      <c r="F17" s="11">
        <v>56</v>
      </c>
      <c r="G17" s="11">
        <v>94</v>
      </c>
      <c r="H17" s="11">
        <v>130</v>
      </c>
      <c r="I17" s="12"/>
      <c r="J17" s="12"/>
      <c r="K17" s="12"/>
      <c r="L17" s="12"/>
      <c r="M17" s="12"/>
      <c r="N17" s="12"/>
      <c r="O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1">
        <v>76</v>
      </c>
      <c r="AK17" s="11">
        <v>43</v>
      </c>
      <c r="AL17" s="11">
        <v>45</v>
      </c>
      <c r="AM17" s="11">
        <v>21</v>
      </c>
      <c r="AN17" s="11">
        <v>20</v>
      </c>
    </row>
    <row r="18" spans="1:40" x14ac:dyDescent="0.2">
      <c r="A18" s="11">
        <v>420</v>
      </c>
      <c r="B18" s="11">
        <v>14</v>
      </c>
      <c r="C18" s="11">
        <v>5</v>
      </c>
      <c r="D18" s="11">
        <v>22</v>
      </c>
      <c r="E18" s="11">
        <v>29</v>
      </c>
      <c r="F18" s="11">
        <v>65</v>
      </c>
      <c r="G18" s="11">
        <v>68</v>
      </c>
      <c r="H18" s="11">
        <v>159</v>
      </c>
      <c r="I18" s="12"/>
      <c r="J18" s="12"/>
      <c r="K18" s="12"/>
      <c r="L18" s="12"/>
      <c r="M18" s="12"/>
      <c r="N18" s="12"/>
      <c r="O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1">
        <v>95</v>
      </c>
      <c r="AK18" s="11">
        <v>61</v>
      </c>
      <c r="AL18" s="11">
        <v>37</v>
      </c>
      <c r="AM18" s="11">
        <v>28</v>
      </c>
      <c r="AN18" s="11">
        <v>27</v>
      </c>
    </row>
    <row r="19" spans="1:40" x14ac:dyDescent="0.2">
      <c r="A19" s="11">
        <v>450</v>
      </c>
      <c r="B19" s="11">
        <v>16</v>
      </c>
      <c r="C19" s="11">
        <v>9</v>
      </c>
      <c r="D19" s="11">
        <v>19</v>
      </c>
      <c r="E19" s="11">
        <v>32</v>
      </c>
      <c r="F19" s="11">
        <v>55</v>
      </c>
      <c r="G19" s="11">
        <v>104</v>
      </c>
      <c r="H19" s="11">
        <v>157</v>
      </c>
      <c r="I19" s="12"/>
      <c r="J19" s="12"/>
      <c r="K19" s="12"/>
      <c r="L19" s="12"/>
      <c r="M19" s="12"/>
      <c r="N19" s="12"/>
      <c r="O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1">
        <v>91</v>
      </c>
      <c r="AK19" s="11">
        <v>56</v>
      </c>
      <c r="AL19" s="11">
        <v>39</v>
      </c>
      <c r="AM19" s="11">
        <v>17</v>
      </c>
      <c r="AN19" s="11">
        <v>18</v>
      </c>
    </row>
    <row r="20" spans="1:40" x14ac:dyDescent="0.2">
      <c r="A20" s="11">
        <v>480</v>
      </c>
      <c r="B20" s="12"/>
      <c r="C20" s="11">
        <v>10</v>
      </c>
      <c r="D20" s="11">
        <v>18</v>
      </c>
      <c r="E20" s="11">
        <v>30</v>
      </c>
      <c r="F20" s="11">
        <v>56</v>
      </c>
      <c r="G20" s="12"/>
      <c r="H20" s="12"/>
      <c r="I20" s="12"/>
      <c r="J20" s="12"/>
      <c r="K20" s="12"/>
      <c r="L20" s="12"/>
      <c r="M20" s="12"/>
      <c r="N20" s="12"/>
      <c r="O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1">
        <v>32</v>
      </c>
      <c r="AM20" s="11">
        <v>25</v>
      </c>
      <c r="AN20" s="11">
        <v>25</v>
      </c>
    </row>
    <row r="21" spans="1:40" x14ac:dyDescent="0.2">
      <c r="A21" s="11">
        <v>510</v>
      </c>
      <c r="B21" s="12"/>
      <c r="C21" s="11">
        <v>17</v>
      </c>
      <c r="D21" s="11">
        <v>30</v>
      </c>
      <c r="E21" s="11">
        <v>40</v>
      </c>
      <c r="F21" s="11">
        <v>74</v>
      </c>
      <c r="G21" s="12"/>
      <c r="H21" s="12"/>
      <c r="I21" s="12"/>
      <c r="J21" s="12"/>
      <c r="K21" s="12"/>
      <c r="L21" s="12"/>
      <c r="M21" s="12"/>
      <c r="N21" s="12"/>
      <c r="O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1">
        <v>35</v>
      </c>
      <c r="AM21" s="11">
        <v>26</v>
      </c>
      <c r="AN21" s="11">
        <v>23</v>
      </c>
    </row>
    <row r="22" spans="1:40" x14ac:dyDescent="0.2">
      <c r="A22" s="11">
        <v>540</v>
      </c>
      <c r="B22" s="12"/>
      <c r="C22" s="11">
        <v>6</v>
      </c>
      <c r="D22" s="11">
        <v>18</v>
      </c>
      <c r="E22" s="11">
        <v>40</v>
      </c>
      <c r="F22" s="11">
        <v>79</v>
      </c>
      <c r="G22" s="12"/>
      <c r="H22" s="12"/>
      <c r="I22" s="12"/>
      <c r="J22" s="12"/>
      <c r="K22" s="12"/>
      <c r="L22" s="12"/>
      <c r="M22" s="12"/>
      <c r="N22" s="12"/>
      <c r="O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1">
        <v>33</v>
      </c>
      <c r="AM22" s="11">
        <v>18</v>
      </c>
      <c r="AN22" s="11">
        <v>23</v>
      </c>
    </row>
    <row r="23" spans="1:40" x14ac:dyDescent="0.2">
      <c r="A23" s="11">
        <v>570</v>
      </c>
      <c r="B23" s="12"/>
      <c r="C23" s="11">
        <v>9</v>
      </c>
      <c r="D23" s="11">
        <v>27</v>
      </c>
      <c r="E23" s="11">
        <v>21</v>
      </c>
      <c r="F23" s="11">
        <v>62</v>
      </c>
      <c r="G23" s="12"/>
      <c r="H23" s="12"/>
      <c r="I23" s="12"/>
      <c r="J23" s="12"/>
      <c r="K23" s="12"/>
      <c r="L23" s="12"/>
      <c r="M23" s="12"/>
      <c r="N23" s="12"/>
      <c r="O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1">
        <v>32</v>
      </c>
      <c r="AM23" s="11">
        <v>16</v>
      </c>
      <c r="AN23" s="11">
        <v>23</v>
      </c>
    </row>
    <row r="24" spans="1:40" x14ac:dyDescent="0.2">
      <c r="A24" s="11">
        <v>600</v>
      </c>
      <c r="B24" s="12"/>
      <c r="C24" s="11">
        <v>8</v>
      </c>
      <c r="D24" s="11">
        <v>15</v>
      </c>
      <c r="E24" s="11">
        <v>33</v>
      </c>
      <c r="F24" s="11">
        <v>68</v>
      </c>
      <c r="G24" s="12"/>
      <c r="H24" s="12"/>
      <c r="I24" s="12"/>
      <c r="J24" s="12"/>
      <c r="K24" s="12"/>
      <c r="L24" s="12"/>
      <c r="M24" s="12"/>
      <c r="N24" s="12"/>
      <c r="O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1">
        <v>50</v>
      </c>
      <c r="AM24" s="11">
        <v>20</v>
      </c>
      <c r="AN24" s="11">
        <v>24</v>
      </c>
    </row>
    <row r="26" spans="1:40" x14ac:dyDescent="0.2">
      <c r="A26" s="3" t="s">
        <v>22</v>
      </c>
      <c r="B26">
        <f>SUM(B5:B24)</f>
        <v>192</v>
      </c>
      <c r="C26">
        <f>SUM(C5:C24)</f>
        <v>216</v>
      </c>
      <c r="D26">
        <f>SUM(D5:D24)</f>
        <v>426</v>
      </c>
      <c r="E26">
        <f>SUM(E5:E24)</f>
        <v>677</v>
      </c>
      <c r="F26">
        <f>SUM(F5:F24)</f>
        <v>1217</v>
      </c>
      <c r="G26">
        <f>SUM(G5:G24)</f>
        <v>1402</v>
      </c>
      <c r="H26">
        <f>SUM(H5:H24)</f>
        <v>2189</v>
      </c>
      <c r="I26">
        <f>SUM(I5:I24)</f>
        <v>1997</v>
      </c>
      <c r="J26">
        <f>SUM(J5:J24)</f>
        <v>2571</v>
      </c>
      <c r="K26">
        <f>SUM(K5:K24)</f>
        <v>3008</v>
      </c>
      <c r="L26">
        <f>SUM(L5:L24)</f>
        <v>3496</v>
      </c>
      <c r="M26">
        <f>SUM(M5:M24)</f>
        <v>3757</v>
      </c>
      <c r="N26">
        <f>SUM(N5:N24)</f>
        <v>3863</v>
      </c>
      <c r="O26">
        <f>SUM(O5:O24)</f>
        <v>4150</v>
      </c>
      <c r="P26">
        <f>SUM(P5:P24)</f>
        <v>4231</v>
      </c>
      <c r="Q26">
        <f>SUM(Q5:Q24)</f>
        <v>4420</v>
      </c>
      <c r="R26">
        <f>SUM(R5:R24)</f>
        <v>4310</v>
      </c>
      <c r="S26">
        <f>SUM(S5:S24)</f>
        <v>4443</v>
      </c>
      <c r="T26">
        <f>SUM(T5:T24)</f>
        <v>4471</v>
      </c>
      <c r="U26">
        <f>SUM(U5:U24)</f>
        <v>4461</v>
      </c>
      <c r="V26">
        <f>SUM(V5:V24)</f>
        <v>4569</v>
      </c>
      <c r="W26">
        <f>SUM(W5:W24)</f>
        <v>3689</v>
      </c>
      <c r="X26">
        <f>SUM(X5:X24)</f>
        <v>3762</v>
      </c>
      <c r="Y26">
        <f>SUM(Y5:Y24)</f>
        <v>3570</v>
      </c>
      <c r="Z26">
        <f>SUM(Z5:Z24)</f>
        <v>3636</v>
      </c>
      <c r="AA26">
        <f>SUM(AA5:AA24)</f>
        <v>3502</v>
      </c>
      <c r="AB26">
        <f>SUM(AB5:AB24)</f>
        <v>3456</v>
      </c>
      <c r="AC26">
        <f>SUM(AC5:AC24)</f>
        <v>3350</v>
      </c>
      <c r="AD26">
        <f>SUM(AD5:AD24)</f>
        <v>3063</v>
      </c>
      <c r="AE26">
        <f>SUM(AE5:AE24)</f>
        <v>2860</v>
      </c>
      <c r="AF26">
        <f>SUM(AF5:AF24)</f>
        <v>2492</v>
      </c>
      <c r="AG26">
        <f>SUM(AG5:AG24)</f>
        <v>2058</v>
      </c>
      <c r="AH26">
        <f>SUM(AH5:AH24)</f>
        <v>1718</v>
      </c>
      <c r="AI26">
        <f>SUM(AI5:AI24)</f>
        <v>1274</v>
      </c>
      <c r="AJ26">
        <f>SUM(AJ5:AJ24)</f>
        <v>1278</v>
      </c>
      <c r="AK26">
        <f>SUM(AK5:AK24)</f>
        <v>822</v>
      </c>
      <c r="AL26">
        <f>SUM(AL5:AL24)</f>
        <v>730</v>
      </c>
      <c r="AM26">
        <f>SUM(AM5:AM24)</f>
        <v>439</v>
      </c>
      <c r="AN26">
        <f>SUM(AN5:AN24)</f>
        <v>427</v>
      </c>
    </row>
    <row r="28" spans="1:40" x14ac:dyDescent="0.2">
      <c r="A28" s="3" t="s">
        <v>25</v>
      </c>
      <c r="B28">
        <f>(B26/A19)</f>
        <v>0.42666666666666669</v>
      </c>
      <c r="C28">
        <f>(C26/A24)</f>
        <v>0.36</v>
      </c>
      <c r="D28">
        <f>(D26/$A$24)</f>
        <v>0.71</v>
      </c>
      <c r="E28">
        <f t="shared" ref="E28:F28" si="0">(E26/$A$24)</f>
        <v>1.1283333333333334</v>
      </c>
      <c r="F28">
        <f t="shared" si="0"/>
        <v>2.0283333333333333</v>
      </c>
      <c r="G28">
        <f>G26/$A$19</f>
        <v>3.1155555555555554</v>
      </c>
      <c r="H28">
        <f>H26/$A$19</f>
        <v>4.8644444444444446</v>
      </c>
      <c r="I28">
        <f>I26/$I$14</f>
        <v>9.375586854460094</v>
      </c>
      <c r="J28">
        <f t="shared" ref="J28:AI28" si="1">J26/$I$14</f>
        <v>12.070422535211268</v>
      </c>
      <c r="K28">
        <f t="shared" si="1"/>
        <v>14.12206572769953</v>
      </c>
      <c r="L28">
        <f t="shared" si="1"/>
        <v>16.413145539906104</v>
      </c>
      <c r="M28">
        <f t="shared" si="1"/>
        <v>17.63849765258216</v>
      </c>
      <c r="N28">
        <f t="shared" si="1"/>
        <v>18.136150234741784</v>
      </c>
      <c r="O28">
        <f t="shared" si="1"/>
        <v>19.483568075117372</v>
      </c>
      <c r="P28">
        <f t="shared" si="1"/>
        <v>19.863849765258216</v>
      </c>
      <c r="Q28">
        <f t="shared" si="1"/>
        <v>20.751173708920188</v>
      </c>
      <c r="R28">
        <f t="shared" si="1"/>
        <v>20.23474178403756</v>
      </c>
      <c r="S28">
        <f t="shared" si="1"/>
        <v>20.859154929577464</v>
      </c>
      <c r="T28">
        <f t="shared" si="1"/>
        <v>20.990610328638496</v>
      </c>
      <c r="U28">
        <f t="shared" si="1"/>
        <v>20.943661971830984</v>
      </c>
      <c r="V28">
        <f>V26/$I$14</f>
        <v>21.450704225352112</v>
      </c>
      <c r="W28">
        <f>W26/$I$14</f>
        <v>17.31924882629108</v>
      </c>
      <c r="X28">
        <f>X26/$I$14</f>
        <v>17.661971830985916</v>
      </c>
      <c r="Y28">
        <f>Y26/$I$14</f>
        <v>16.760563380281692</v>
      </c>
      <c r="Z28">
        <f>Z26/$I$14</f>
        <v>17.070422535211268</v>
      </c>
      <c r="AA28">
        <f>AA26/$I$14</f>
        <v>16.441314553990612</v>
      </c>
      <c r="AB28">
        <f>AB26/$I$14</f>
        <v>16.225352112676056</v>
      </c>
      <c r="AC28">
        <f>AC26/$I$14</f>
        <v>15.727699530516432</v>
      </c>
      <c r="AD28">
        <f>AD26/$I$14</f>
        <v>14.380281690140846</v>
      </c>
      <c r="AE28">
        <f>AE26/$I$14</f>
        <v>13.427230046948356</v>
      </c>
      <c r="AF28">
        <f>AF26/$I$14</f>
        <v>11.699530516431924</v>
      </c>
      <c r="AG28">
        <f>AG26/$I$14</f>
        <v>9.6619718309859159</v>
      </c>
      <c r="AH28">
        <f>AH26/$I$14</f>
        <v>8.065727699530516</v>
      </c>
      <c r="AI28">
        <f>AI26/$I$14</f>
        <v>5.981220657276995</v>
      </c>
      <c r="AJ28">
        <f>(AJ26/$A$19)</f>
        <v>2.84</v>
      </c>
      <c r="AK28">
        <f>(AK26/$A$19)</f>
        <v>1.8266666666666667</v>
      </c>
      <c r="AL28">
        <f>AL26/$A$24</f>
        <v>1.2166666666666666</v>
      </c>
      <c r="AM28">
        <f>AM26/$A$24</f>
        <v>0.73166666666666669</v>
      </c>
      <c r="AN28">
        <f>AN26/$A$24</f>
        <v>0.71166666666666667</v>
      </c>
    </row>
    <row r="29" spans="1:40" x14ac:dyDescent="0.2">
      <c r="A29" s="3" t="s">
        <v>28</v>
      </c>
      <c r="B29" s="13" t="s">
        <v>33</v>
      </c>
      <c r="C29" s="13" t="s">
        <v>33</v>
      </c>
      <c r="D29">
        <f>D28-$B$28</f>
        <v>0.28333333333333327</v>
      </c>
      <c r="E29">
        <f t="shared" ref="E29:AN29" si="2">E28-$B$28</f>
        <v>0.70166666666666666</v>
      </c>
      <c r="F29">
        <f t="shared" si="2"/>
        <v>1.6016666666666666</v>
      </c>
      <c r="G29">
        <f t="shared" si="2"/>
        <v>2.6888888888888887</v>
      </c>
      <c r="H29">
        <f t="shared" si="2"/>
        <v>4.4377777777777778</v>
      </c>
      <c r="I29">
        <f t="shared" si="2"/>
        <v>8.9489201877934281</v>
      </c>
      <c r="J29">
        <f t="shared" si="2"/>
        <v>11.643755868544602</v>
      </c>
      <c r="K29">
        <f t="shared" si="2"/>
        <v>13.695399061032864</v>
      </c>
      <c r="L29">
        <f t="shared" si="2"/>
        <v>15.986478873239438</v>
      </c>
      <c r="M29">
        <f t="shared" si="2"/>
        <v>17.211830985915494</v>
      </c>
      <c r="N29">
        <f t="shared" si="2"/>
        <v>17.709483568075118</v>
      </c>
      <c r="O29">
        <f t="shared" si="2"/>
        <v>19.056901408450706</v>
      </c>
      <c r="P29">
        <f t="shared" si="2"/>
        <v>19.43718309859155</v>
      </c>
      <c r="Q29">
        <f t="shared" si="2"/>
        <v>20.324507042253522</v>
      </c>
      <c r="R29">
        <f t="shared" si="2"/>
        <v>19.808075117370894</v>
      </c>
      <c r="S29">
        <f t="shared" si="2"/>
        <v>20.432488262910798</v>
      </c>
      <c r="T29">
        <f t="shared" si="2"/>
        <v>20.56394366197183</v>
      </c>
      <c r="U29">
        <f t="shared" si="2"/>
        <v>20.516995305164318</v>
      </c>
      <c r="V29">
        <f>V28-$C$28</f>
        <v>21.090704225352113</v>
      </c>
      <c r="W29">
        <f t="shared" ref="W29:AN29" si="3">W28-$C$28</f>
        <v>16.959248826291081</v>
      </c>
      <c r="X29">
        <f t="shared" si="3"/>
        <v>17.301971830985917</v>
      </c>
      <c r="Y29">
        <f t="shared" si="3"/>
        <v>16.400563380281692</v>
      </c>
      <c r="Z29">
        <f t="shared" si="3"/>
        <v>16.710422535211269</v>
      </c>
      <c r="AA29">
        <f t="shared" si="3"/>
        <v>16.081314553990612</v>
      </c>
      <c r="AB29">
        <f t="shared" si="3"/>
        <v>15.865352112676057</v>
      </c>
      <c r="AC29">
        <f t="shared" si="3"/>
        <v>15.367699530516433</v>
      </c>
      <c r="AD29">
        <f t="shared" si="3"/>
        <v>14.020281690140846</v>
      </c>
      <c r="AE29">
        <f t="shared" si="3"/>
        <v>13.067230046948357</v>
      </c>
      <c r="AF29">
        <f t="shared" si="3"/>
        <v>11.339530516431925</v>
      </c>
      <c r="AG29">
        <f t="shared" si="3"/>
        <v>9.3019718309859165</v>
      </c>
      <c r="AH29">
        <f t="shared" si="3"/>
        <v>7.7057276995305157</v>
      </c>
      <c r="AI29">
        <f t="shared" si="3"/>
        <v>5.6212206572769947</v>
      </c>
      <c r="AJ29">
        <f t="shared" si="3"/>
        <v>2.48</v>
      </c>
      <c r="AK29">
        <f t="shared" si="3"/>
        <v>1.4666666666666668</v>
      </c>
      <c r="AL29">
        <f t="shared" si="3"/>
        <v>0.85666666666666658</v>
      </c>
      <c r="AM29">
        <f t="shared" si="3"/>
        <v>0.3716666666666667</v>
      </c>
      <c r="AN29">
        <f t="shared" si="3"/>
        <v>0.35166666666666668</v>
      </c>
    </row>
    <row r="30" spans="1:40" x14ac:dyDescent="0.2">
      <c r="A30" s="3" t="s">
        <v>38</v>
      </c>
      <c r="B30" s="13" t="s">
        <v>33</v>
      </c>
      <c r="C30" s="13" t="s">
        <v>33</v>
      </c>
      <c r="D30">
        <f>_xlfn.NORM.DIST(D29,$B$38,$B$39,TRUE)</f>
        <v>5.8215531964953292E-2</v>
      </c>
      <c r="E30">
        <f>_xlfn.NORM.DIST(E29,$B$38,$B$39,TRUE)</f>
        <v>6.5138169630232556E-2</v>
      </c>
      <c r="F30">
        <f>_xlfn.NORM.DIST(F29,$B$38,$B$39,TRUE)</f>
        <v>8.2179565192436743E-2</v>
      </c>
      <c r="G30">
        <f>_xlfn.NORM.DIST(G29,$B$38,$B$39,TRUE)</f>
        <v>0.10700174681943632</v>
      </c>
      <c r="H30">
        <f>_xlfn.NORM.DIST(H29,$B$38,$B$39,TRUE)</f>
        <v>0.15752586388747991</v>
      </c>
      <c r="I30">
        <f>_xlfn.NORM.DIST(I29,$B$38,$B$39,TRUE)</f>
        <v>0.34793811994939672</v>
      </c>
      <c r="J30">
        <f>_xlfn.NORM.DIST(J29,$B$38,$B$39,TRUE)</f>
        <v>0.49033289009622544</v>
      </c>
      <c r="K30">
        <f>_xlfn.NORM.DIST(K29,$B$38,$B$39,TRUE)</f>
        <v>0.60060447011654661</v>
      </c>
      <c r="L30">
        <f>_xlfn.NORM.DIST(L29,$B$38,$B$39,TRUE)</f>
        <v>0.71451922761203002</v>
      </c>
      <c r="M30">
        <f>_xlfn.NORM.DIST(M29,$B$38,$B$39,TRUE)</f>
        <v>0.76832968843329086</v>
      </c>
      <c r="N30">
        <f>_xlfn.NORM.DIST(N29,$B$38,$B$39,TRUE)</f>
        <v>0.78845376833508141</v>
      </c>
      <c r="O30">
        <f>_xlfn.NORM.DIST(O29,$B$38,$B$39,TRUE)</f>
        <v>0.83753985625496641</v>
      </c>
      <c r="P30">
        <f>_xlfn.NORM.DIST(P29,$B$38,$B$39,TRUE)</f>
        <v>0.84993116255906065</v>
      </c>
      <c r="Q30">
        <f>_xlfn.NORM.DIST(Q29,$B$38,$B$39,TRUE)</f>
        <v>0.87633671898570464</v>
      </c>
      <c r="R30">
        <f>_xlfn.NORM.DIST(R29,$B$38,$B$39,TRUE)</f>
        <v>0.86139356391675648</v>
      </c>
      <c r="S30">
        <f>_xlfn.NORM.DIST(S29,$B$38,$B$39,TRUE)</f>
        <v>0.87931297208299231</v>
      </c>
      <c r="T30">
        <f>_xlfn.NORM.DIST(T29,$B$38,$B$39,TRUE)</f>
        <v>0.88286770929667646</v>
      </c>
      <c r="U30">
        <f>_xlfn.NORM.DIST(U29,$B$38,$B$39,TRUE)</f>
        <v>0.88160677376786301</v>
      </c>
      <c r="V30">
        <f>_xlfn.NORM.DIST(V29,$B$38,$B$39,TRUE)</f>
        <v>0.89636647286095339</v>
      </c>
      <c r="W30">
        <f>_xlfn.NORM.DIST(W29,$B$38,$B$39,TRUE)</f>
        <v>0.75772113144498321</v>
      </c>
      <c r="X30">
        <f>_xlfn.NORM.DIST(X29,$B$38,$B$39,TRUE)</f>
        <v>0.77205201606398777</v>
      </c>
      <c r="Y30">
        <f>_xlfn.NORM.DIST(Y29,$B$38,$B$39,TRUE)</f>
        <v>0.73334992556527068</v>
      </c>
      <c r="Z30">
        <f>_xlfn.NORM.DIST(Z29,$B$38,$B$39,TRUE)</f>
        <v>0.74701811841756083</v>
      </c>
      <c r="AA30">
        <f>_xlfn.NORM.DIST(AA29,$B$38,$B$39,TRUE)</f>
        <v>0.71888732392790788</v>
      </c>
      <c r="AB30">
        <f>_xlfn.NORM.DIST(AB29,$B$38,$B$39,TRUE)</f>
        <v>0.70889362614080764</v>
      </c>
      <c r="AC30">
        <f>_xlfn.NORM.DIST(AC29,$B$38,$B$39,TRUE)</f>
        <v>0.68525504682036842</v>
      </c>
      <c r="AD30">
        <f>_xlfn.NORM.DIST(AD29,$B$38,$B$39,TRUE)</f>
        <v>0.61757403500723784</v>
      </c>
      <c r="AE30">
        <f>_xlfn.NORM.DIST(AE29,$B$38,$B$39,TRUE)</f>
        <v>0.56727607065064922</v>
      </c>
      <c r="AF30">
        <f>_xlfn.NORM.DIST(AF29,$B$38,$B$39,TRUE)</f>
        <v>0.47383736682483241</v>
      </c>
      <c r="AG30">
        <f>_xlfn.NORM.DIST(AG29,$B$38,$B$39,TRUE)</f>
        <v>0.36585303179201467</v>
      </c>
      <c r="AH30">
        <f>_xlfn.NORM.DIST(AH29,$B$38,$B$39,TRUE)</f>
        <v>0.28772550291114979</v>
      </c>
      <c r="AI30">
        <f>_xlfn.NORM.DIST(AI29,$B$38,$B$39,TRUE)</f>
        <v>0.19942988974096337</v>
      </c>
      <c r="AJ30">
        <f>_xlfn.NORM.DIST(AJ29,$B$38,$B$39,TRUE)</f>
        <v>0.10185483845374967</v>
      </c>
      <c r="AK30">
        <f>_xlfn.NORM.DIST(AK29,$B$38,$B$39,TRUE)</f>
        <v>7.9428333753112423E-2</v>
      </c>
      <c r="AL30">
        <f>_xlfn.NORM.DIST(AL29,$B$38,$B$39,TRUE)</f>
        <v>6.7859562027805742E-2</v>
      </c>
      <c r="AM30">
        <f>_xlfn.NORM.DIST(AM29,$B$38,$B$39,TRUE)</f>
        <v>5.9626958572589581E-2</v>
      </c>
      <c r="AN30">
        <f>_xlfn.NORM.DIST(AN29,$B$38,$B$39,TRUE)</f>
        <v>5.9305064622748906E-2</v>
      </c>
    </row>
    <row r="31" spans="1:40" x14ac:dyDescent="0.2">
      <c r="A31" s="3" t="s">
        <v>39</v>
      </c>
      <c r="B31">
        <f>SQRT(B26)</f>
        <v>13.856406460551018</v>
      </c>
      <c r="C31">
        <f>SQRT(C26)</f>
        <v>14.696938456699069</v>
      </c>
      <c r="D31">
        <f t="shared" ref="D31:AN31" si="4">SQRT(D26)</f>
        <v>20.639767440550294</v>
      </c>
      <c r="E31">
        <f t="shared" si="4"/>
        <v>26.019223662515376</v>
      </c>
      <c r="F31">
        <f t="shared" si="4"/>
        <v>34.885527085024819</v>
      </c>
      <c r="G31">
        <f t="shared" si="4"/>
        <v>37.443290453698111</v>
      </c>
      <c r="H31">
        <f t="shared" si="4"/>
        <v>46.786750261158339</v>
      </c>
      <c r="I31">
        <f t="shared" si="4"/>
        <v>44.687805943008662</v>
      </c>
      <c r="J31">
        <f t="shared" si="4"/>
        <v>50.705029336348872</v>
      </c>
      <c r="K31">
        <f t="shared" si="4"/>
        <v>54.845236803208351</v>
      </c>
      <c r="L31">
        <f t="shared" si="4"/>
        <v>59.126981996377928</v>
      </c>
      <c r="M31">
        <f t="shared" si="4"/>
        <v>61.294371682887821</v>
      </c>
      <c r="N31">
        <f t="shared" si="4"/>
        <v>62.153036933041335</v>
      </c>
      <c r="O31">
        <f t="shared" si="4"/>
        <v>64.420493633625625</v>
      </c>
      <c r="P31">
        <f t="shared" si="4"/>
        <v>65.046137471797664</v>
      </c>
      <c r="Q31">
        <f t="shared" si="4"/>
        <v>66.483080554378645</v>
      </c>
      <c r="R31">
        <f t="shared" si="4"/>
        <v>65.650590248679407</v>
      </c>
      <c r="S31">
        <f t="shared" si="4"/>
        <v>66.65583245298194</v>
      </c>
      <c r="T31">
        <f t="shared" si="4"/>
        <v>66.865536713616535</v>
      </c>
      <c r="U31">
        <f t="shared" si="4"/>
        <v>66.790717917986186</v>
      </c>
      <c r="V31">
        <f t="shared" si="4"/>
        <v>67.594378464484748</v>
      </c>
      <c r="W31">
        <f t="shared" si="4"/>
        <v>60.737138556240858</v>
      </c>
      <c r="X31">
        <f t="shared" si="4"/>
        <v>61.335144900782616</v>
      </c>
      <c r="Y31">
        <f t="shared" si="4"/>
        <v>59.749476985158623</v>
      </c>
      <c r="Z31">
        <f t="shared" si="4"/>
        <v>60.29925372672534</v>
      </c>
      <c r="AA31">
        <f t="shared" si="4"/>
        <v>59.177698502053964</v>
      </c>
      <c r="AB31">
        <f t="shared" si="4"/>
        <v>58.787753826796276</v>
      </c>
      <c r="AC31">
        <f t="shared" si="4"/>
        <v>57.879184513951124</v>
      </c>
      <c r="AD31">
        <f t="shared" si="4"/>
        <v>55.344376408086845</v>
      </c>
      <c r="AE31">
        <f t="shared" si="4"/>
        <v>53.478967828483754</v>
      </c>
      <c r="AF31">
        <f t="shared" si="4"/>
        <v>49.919935897394737</v>
      </c>
      <c r="AG31">
        <f t="shared" si="4"/>
        <v>45.365184888855019</v>
      </c>
      <c r="AH31">
        <f t="shared" si="4"/>
        <v>41.448763552125413</v>
      </c>
      <c r="AI31">
        <f t="shared" si="4"/>
        <v>35.693136595149497</v>
      </c>
      <c r="AJ31">
        <f t="shared" si="4"/>
        <v>35.749125863438955</v>
      </c>
      <c r="AK31">
        <f t="shared" si="4"/>
        <v>28.670542373662901</v>
      </c>
      <c r="AL31">
        <f t="shared" si="4"/>
        <v>27.018512172212592</v>
      </c>
      <c r="AM31">
        <f t="shared" si="4"/>
        <v>20.952326839756964</v>
      </c>
      <c r="AN31">
        <f t="shared" si="4"/>
        <v>20.663978319771825</v>
      </c>
    </row>
    <row r="32" spans="1:40" x14ac:dyDescent="0.2">
      <c r="A32" s="3" t="s">
        <v>40</v>
      </c>
      <c r="D32">
        <f>E29/$B$41</f>
        <v>0.78278995021661302</v>
      </c>
      <c r="E32">
        <f>F29/$B$41</f>
        <v>1.7868435680716508</v>
      </c>
      <c r="F32">
        <f>G29/$B$41</f>
        <v>2.9997651298878911</v>
      </c>
      <c r="G32">
        <f>H29/$B$41</f>
        <v>4.9508520366827433</v>
      </c>
      <c r="H32">
        <f>I29/$B$41</f>
        <v>9.9835507671666424</v>
      </c>
      <c r="I32">
        <f>J29/$B$41</f>
        <v>12.98995022803671</v>
      </c>
      <c r="J32">
        <f>K29/$B$41</f>
        <v>15.278794416887264</v>
      </c>
      <c r="K32">
        <f>L29/$B$41</f>
        <v>17.8347577215991</v>
      </c>
      <c r="L32">
        <f>M29/$B$41</f>
        <v>19.201779079242108</v>
      </c>
      <c r="M32">
        <f>N29/$B$41</f>
        <v>19.756967829855743</v>
      </c>
      <c r="N32">
        <f>O29/$B$41</f>
        <v>21.260167560290778</v>
      </c>
      <c r="O32">
        <f>P29/$B$41</f>
        <v>21.68441556783516</v>
      </c>
      <c r="P32">
        <f>Q29/$B$41</f>
        <v>22.674327585438718</v>
      </c>
      <c r="Q32">
        <f>R29/$B$41</f>
        <v>22.098188315934003</v>
      </c>
      <c r="R32">
        <f>S29/$B$41</f>
        <v>22.794793069062433</v>
      </c>
      <c r="S32">
        <f>T29/$B$41</f>
        <v>22.941446701299995</v>
      </c>
      <c r="T32">
        <f>U29/$B$41</f>
        <v>22.889070404072292</v>
      </c>
      <c r="U32">
        <f>V29/$B$41</f>
        <v>23.529108756194805</v>
      </c>
      <c r="V32">
        <f>W29/$B$41</f>
        <v>18.919994600157075</v>
      </c>
      <c r="W32">
        <f>X29/$B$41</f>
        <v>19.302341569919296</v>
      </c>
      <c r="X32">
        <f>Y29/$B$41</f>
        <v>18.296716663147429</v>
      </c>
      <c r="Y32">
        <f>Z29/$B$41</f>
        <v>18.642400224850256</v>
      </c>
      <c r="Z32">
        <f>AA29/$B$41</f>
        <v>17.940557841999055</v>
      </c>
      <c r="AA32">
        <f>AB29/$B$41</f>
        <v>17.69962687475163</v>
      </c>
      <c r="AB32">
        <f>AC29/$B$41</f>
        <v>17.144438124137992</v>
      </c>
      <c r="AC32">
        <f>AD29/$B$41</f>
        <v>15.64123839370296</v>
      </c>
      <c r="AD32">
        <f>AE29/$B$41</f>
        <v>14.577999559980617</v>
      </c>
      <c r="AE32">
        <f>AF29/$B$41</f>
        <v>12.650551822001201</v>
      </c>
      <c r="AF32">
        <f>AG29/$B$41</f>
        <v>10.377420522318957</v>
      </c>
      <c r="AG32">
        <f>AH29/$B$41</f>
        <v>8.596626416577104</v>
      </c>
      <c r="AH32">
        <f>AI29/$B$41</f>
        <v>6.2711188196671568</v>
      </c>
      <c r="AI32">
        <f>AJ29/$B$41</f>
        <v>2.7667255247561049</v>
      </c>
      <c r="AJ32">
        <f>AK29/$B$41</f>
        <v>1.6362355253933953</v>
      </c>
      <c r="AK32">
        <f>AL29/$B$41</f>
        <v>0.95571029551386943</v>
      </c>
      <c r="AL32">
        <f>AM29/$B$41</f>
        <v>0.41463695700309905</v>
      </c>
      <c r="AM32">
        <f>AN29/$B$41</f>
        <v>0.39232465438409819</v>
      </c>
      <c r="AN32">
        <f>AO29/$B$41</f>
        <v>0</v>
      </c>
    </row>
    <row r="33" spans="1:40" x14ac:dyDescent="0.2">
      <c r="A33" s="3" t="s">
        <v>42</v>
      </c>
      <c r="D33">
        <f>D30/$B$28</f>
        <v>0.13644265304285927</v>
      </c>
      <c r="E33">
        <f t="shared" ref="E33:U33" si="5">E30/$B$28</f>
        <v>0.15266758507085754</v>
      </c>
      <c r="F33">
        <f t="shared" si="5"/>
        <v>0.1926083559197736</v>
      </c>
      <c r="G33">
        <f t="shared" si="5"/>
        <v>0.25078534410805386</v>
      </c>
      <c r="H33">
        <f t="shared" si="5"/>
        <v>0.36920124348628103</v>
      </c>
      <c r="I33">
        <f t="shared" si="5"/>
        <v>0.81547996863139849</v>
      </c>
      <c r="J33">
        <f t="shared" si="5"/>
        <v>1.1492177111630284</v>
      </c>
      <c r="K33">
        <f t="shared" si="5"/>
        <v>1.407666726835656</v>
      </c>
      <c r="L33">
        <f t="shared" si="5"/>
        <v>1.6746544397156953</v>
      </c>
      <c r="M33">
        <f t="shared" si="5"/>
        <v>1.8007727072655253</v>
      </c>
      <c r="N33">
        <f t="shared" si="5"/>
        <v>1.8479385195353468</v>
      </c>
      <c r="O33">
        <f t="shared" si="5"/>
        <v>1.9629840380975774</v>
      </c>
      <c r="P33">
        <f t="shared" si="5"/>
        <v>1.9920261622477982</v>
      </c>
      <c r="Q33">
        <f t="shared" si="5"/>
        <v>2.0539141851227449</v>
      </c>
      <c r="R33">
        <f t="shared" si="5"/>
        <v>2.0188911654298978</v>
      </c>
      <c r="S33">
        <f t="shared" si="5"/>
        <v>2.0608897783195133</v>
      </c>
      <c r="T33">
        <f t="shared" si="5"/>
        <v>2.0692211936640854</v>
      </c>
      <c r="U33">
        <f t="shared" si="5"/>
        <v>2.0662658760184289</v>
      </c>
      <c r="V33">
        <f>V30/$C$28</f>
        <v>2.489906869058204</v>
      </c>
      <c r="W33">
        <f t="shared" ref="W33:AN33" si="6">W30/$C$28</f>
        <v>2.104780920680509</v>
      </c>
      <c r="X33">
        <f t="shared" si="6"/>
        <v>2.144588933511077</v>
      </c>
      <c r="Y33">
        <f t="shared" si="6"/>
        <v>2.0370831265701965</v>
      </c>
      <c r="Z33">
        <f t="shared" si="6"/>
        <v>2.0750503289376692</v>
      </c>
      <c r="AA33">
        <f t="shared" si="6"/>
        <v>1.9969092331330776</v>
      </c>
      <c r="AB33">
        <f t="shared" si="6"/>
        <v>1.9691489615022435</v>
      </c>
      <c r="AC33">
        <f t="shared" si="6"/>
        <v>1.9034862411676901</v>
      </c>
      <c r="AD33">
        <f t="shared" si="6"/>
        <v>1.7154834305756608</v>
      </c>
      <c r="AE33">
        <f t="shared" si="6"/>
        <v>1.57576686291847</v>
      </c>
      <c r="AF33">
        <f t="shared" si="6"/>
        <v>1.3162149078467567</v>
      </c>
      <c r="AG33">
        <f t="shared" si="6"/>
        <v>1.0162584216444852</v>
      </c>
      <c r="AH33">
        <f t="shared" si="6"/>
        <v>0.79923750808652727</v>
      </c>
      <c r="AI33">
        <f t="shared" si="6"/>
        <v>0.55397191594712047</v>
      </c>
      <c r="AJ33">
        <f t="shared" si="6"/>
        <v>0.28293010681597131</v>
      </c>
      <c r="AK33">
        <f t="shared" si="6"/>
        <v>0.22063426042531228</v>
      </c>
      <c r="AL33">
        <f t="shared" si="6"/>
        <v>0.18849878341057152</v>
      </c>
      <c r="AM33">
        <f t="shared" si="6"/>
        <v>0.1656304404794155</v>
      </c>
      <c r="AN33">
        <f t="shared" si="6"/>
        <v>0.16473629061874698</v>
      </c>
    </row>
    <row r="34" spans="1:40" x14ac:dyDescent="0.2">
      <c r="A34" s="3" t="s">
        <v>43</v>
      </c>
      <c r="D34">
        <f>LN(D30/$B$28)</f>
        <v>-1.991850876862169</v>
      </c>
      <c r="E34">
        <f t="shared" ref="E34:U34" si="7">LN(E30/$B$28)</f>
        <v>-1.8794923678061812</v>
      </c>
      <c r="F34">
        <f t="shared" si="7"/>
        <v>-1.6470963957213376</v>
      </c>
      <c r="G34">
        <f t="shared" si="7"/>
        <v>-1.3831579085016124</v>
      </c>
      <c r="H34">
        <f t="shared" si="7"/>
        <v>-0.9964134083030961</v>
      </c>
      <c r="I34">
        <f t="shared" si="7"/>
        <v>-0.20397842051962614</v>
      </c>
      <c r="J34">
        <f t="shared" si="7"/>
        <v>0.13908145973677219</v>
      </c>
      <c r="K34">
        <f t="shared" si="7"/>
        <v>0.34193353002747234</v>
      </c>
      <c r="L34">
        <f t="shared" si="7"/>
        <v>0.51560683934595253</v>
      </c>
      <c r="M34">
        <f t="shared" si="7"/>
        <v>0.58821585460122305</v>
      </c>
      <c r="N34">
        <f t="shared" si="7"/>
        <v>0.61407070401637454</v>
      </c>
      <c r="O34">
        <f t="shared" si="7"/>
        <v>0.67446578387948997</v>
      </c>
      <c r="P34">
        <f t="shared" si="7"/>
        <v>0.68915229273469392</v>
      </c>
      <c r="Q34">
        <f t="shared" si="7"/>
        <v>0.71974733123861978</v>
      </c>
      <c r="R34">
        <f t="shared" si="7"/>
        <v>0.70254843269197753</v>
      </c>
      <c r="S34">
        <f t="shared" si="7"/>
        <v>0.72313782076911604</v>
      </c>
      <c r="T34">
        <f t="shared" si="7"/>
        <v>0.72717230153826717</v>
      </c>
      <c r="U34">
        <f t="shared" si="7"/>
        <v>0.72574305361707148</v>
      </c>
      <c r="V34">
        <f>LN(V29/$C$28)</f>
        <v>4.0704836328996121</v>
      </c>
      <c r="W34">
        <f t="shared" ref="W34:AN34" si="8">LN(W29/$C$28)</f>
        <v>3.8524645860122191</v>
      </c>
      <c r="X34">
        <f t="shared" si="8"/>
        <v>3.8724717212103457</v>
      </c>
      <c r="Y34">
        <f t="shared" si="8"/>
        <v>3.8189669342283028</v>
      </c>
      <c r="Z34">
        <f t="shared" si="8"/>
        <v>3.8376838761877079</v>
      </c>
      <c r="AA34">
        <f t="shared" si="8"/>
        <v>3.7993092588114443</v>
      </c>
      <c r="AB34">
        <f t="shared" si="8"/>
        <v>3.7857888666275668</v>
      </c>
      <c r="AC34">
        <f t="shared" si="8"/>
        <v>3.7539191211749068</v>
      </c>
      <c r="AD34">
        <f t="shared" si="8"/>
        <v>3.6621562209580421</v>
      </c>
      <c r="AE34">
        <f t="shared" si="8"/>
        <v>3.5917588205687121</v>
      </c>
      <c r="AF34">
        <f t="shared" si="8"/>
        <v>3.4499461443071775</v>
      </c>
      <c r="AG34">
        <f t="shared" si="8"/>
        <v>3.2518776500542979</v>
      </c>
      <c r="AH34">
        <f t="shared" si="8"/>
        <v>3.0636151569489467</v>
      </c>
      <c r="AI34">
        <f t="shared" si="8"/>
        <v>2.7482000866570715</v>
      </c>
      <c r="AJ34">
        <f t="shared" si="8"/>
        <v>1.9299098077088723</v>
      </c>
      <c r="AK34">
        <f t="shared" si="8"/>
        <v>1.4046434997880872</v>
      </c>
      <c r="AL34">
        <f t="shared" si="8"/>
        <v>0.86694485777099994</v>
      </c>
      <c r="AM34">
        <f t="shared" si="8"/>
        <v>3.1893363775953788E-2</v>
      </c>
      <c r="AN34">
        <f t="shared" si="8"/>
        <v>-2.3420274208098384E-2</v>
      </c>
    </row>
    <row r="38" spans="1:40" x14ac:dyDescent="0.2">
      <c r="A38" s="3" t="s">
        <v>36</v>
      </c>
      <c r="B38">
        <f>AVERAGE(D29:AN29)</f>
        <v>11.82187032102525</v>
      </c>
    </row>
    <row r="39" spans="1:40" x14ac:dyDescent="0.2">
      <c r="A39" s="3" t="s">
        <v>37</v>
      </c>
      <c r="B39">
        <f>_xlfn.STDEV.S(D29:AN29)</f>
        <v>7.3497076023853278</v>
      </c>
    </row>
    <row r="41" spans="1:40" x14ac:dyDescent="0.2">
      <c r="A41" s="3" t="s">
        <v>41</v>
      </c>
      <c r="B41">
        <f>MAX(D30:AN30)</f>
        <v>0.89636647286095339</v>
      </c>
    </row>
  </sheetData>
  <phoneticPr fontId="2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Z32"/>
  <sheetViews>
    <sheetView tabSelected="1" zoomScale="64" zoomScaleNormal="217" workbookViewId="0">
      <selection activeCell="B29" sqref="B29"/>
    </sheetView>
  </sheetViews>
  <sheetFormatPr baseColWidth="10" defaultRowHeight="16" x14ac:dyDescent="0.2"/>
  <cols>
    <col min="1" max="1" width="30.5" customWidth="1"/>
    <col min="2" max="2" width="13.83203125" bestFit="1" customWidth="1"/>
    <col min="3" max="3" width="8.5" bestFit="1" customWidth="1"/>
    <col min="4" max="21" width="6.6640625" bestFit="1" customWidth="1"/>
    <col min="22" max="22" width="3.1640625" customWidth="1"/>
    <col min="24" max="24" width="18" bestFit="1" customWidth="1"/>
  </cols>
  <sheetData>
    <row r="2" spans="1:24" ht="85" customHeight="1" x14ac:dyDescent="0.2"/>
    <row r="4" spans="1:24" x14ac:dyDescent="0.2">
      <c r="A4" s="3" t="s">
        <v>23</v>
      </c>
      <c r="B4" s="3" t="s">
        <v>24</v>
      </c>
      <c r="C4" s="3">
        <v>0</v>
      </c>
      <c r="D4" s="3">
        <v>10</v>
      </c>
      <c r="E4" s="3">
        <v>20</v>
      </c>
      <c r="F4" s="3">
        <v>30</v>
      </c>
      <c r="G4" s="4">
        <v>40</v>
      </c>
      <c r="H4" s="3">
        <v>50</v>
      </c>
      <c r="I4" s="3">
        <v>60</v>
      </c>
      <c r="J4" s="3">
        <v>70</v>
      </c>
      <c r="K4" s="3">
        <v>80</v>
      </c>
      <c r="L4" s="3">
        <v>90</v>
      </c>
      <c r="M4" s="3">
        <v>100</v>
      </c>
      <c r="N4" s="3">
        <v>110</v>
      </c>
      <c r="O4" s="3">
        <v>120</v>
      </c>
      <c r="P4" s="3">
        <v>130</v>
      </c>
      <c r="Q4" s="3">
        <v>140</v>
      </c>
      <c r="R4" s="3">
        <v>150</v>
      </c>
      <c r="S4" s="3">
        <v>160</v>
      </c>
      <c r="T4" s="3">
        <v>170</v>
      </c>
      <c r="U4" s="3">
        <v>180</v>
      </c>
      <c r="X4" s="6" t="s">
        <v>27</v>
      </c>
    </row>
    <row r="5" spans="1:24" x14ac:dyDescent="0.2">
      <c r="A5" t="s">
        <v>26</v>
      </c>
      <c r="X5" s="7"/>
    </row>
    <row r="6" spans="1:24" x14ac:dyDescent="0.2">
      <c r="A6">
        <v>30</v>
      </c>
      <c r="B6">
        <v>6</v>
      </c>
      <c r="C6">
        <v>28</v>
      </c>
      <c r="D6">
        <v>28</v>
      </c>
      <c r="E6">
        <v>35</v>
      </c>
      <c r="F6">
        <v>34</v>
      </c>
      <c r="G6">
        <v>35</v>
      </c>
      <c r="H6">
        <v>31</v>
      </c>
      <c r="I6">
        <v>39</v>
      </c>
      <c r="J6">
        <v>33</v>
      </c>
      <c r="K6">
        <v>33</v>
      </c>
      <c r="L6">
        <v>46</v>
      </c>
      <c r="M6">
        <v>27</v>
      </c>
      <c r="N6">
        <v>28</v>
      </c>
      <c r="O6">
        <v>29</v>
      </c>
      <c r="P6">
        <v>23</v>
      </c>
      <c r="Q6">
        <v>29</v>
      </c>
      <c r="R6">
        <v>34</v>
      </c>
      <c r="S6">
        <v>24</v>
      </c>
      <c r="T6">
        <v>28</v>
      </c>
      <c r="U6">
        <v>22</v>
      </c>
      <c r="X6" s="7">
        <v>65</v>
      </c>
    </row>
    <row r="7" spans="1:24" x14ac:dyDescent="0.2">
      <c r="A7">
        <v>60</v>
      </c>
      <c r="B7">
        <v>10</v>
      </c>
      <c r="C7">
        <v>25</v>
      </c>
      <c r="D7">
        <v>33</v>
      </c>
      <c r="E7">
        <v>35</v>
      </c>
      <c r="F7">
        <v>37</v>
      </c>
      <c r="G7">
        <v>27</v>
      </c>
      <c r="H7">
        <v>34</v>
      </c>
      <c r="I7">
        <v>43</v>
      </c>
      <c r="J7">
        <v>24</v>
      </c>
      <c r="K7">
        <v>33</v>
      </c>
      <c r="L7">
        <v>27</v>
      </c>
      <c r="M7">
        <v>37</v>
      </c>
      <c r="N7">
        <v>28</v>
      </c>
      <c r="O7">
        <v>30</v>
      </c>
      <c r="P7">
        <v>24</v>
      </c>
      <c r="Q7">
        <v>26</v>
      </c>
      <c r="R7">
        <v>37</v>
      </c>
      <c r="S7">
        <v>24</v>
      </c>
      <c r="T7">
        <v>26</v>
      </c>
      <c r="U7">
        <v>27</v>
      </c>
      <c r="X7" s="7">
        <v>63</v>
      </c>
    </row>
    <row r="8" spans="1:24" x14ac:dyDescent="0.2">
      <c r="A8">
        <v>90</v>
      </c>
      <c r="B8">
        <v>9</v>
      </c>
      <c r="C8">
        <v>33</v>
      </c>
      <c r="D8">
        <v>33</v>
      </c>
      <c r="E8">
        <v>26</v>
      </c>
      <c r="F8">
        <v>27</v>
      </c>
      <c r="G8">
        <v>37</v>
      </c>
      <c r="H8">
        <v>31</v>
      </c>
      <c r="I8">
        <v>30</v>
      </c>
      <c r="J8">
        <v>28</v>
      </c>
      <c r="K8">
        <v>35</v>
      </c>
      <c r="L8">
        <v>27</v>
      </c>
      <c r="M8">
        <v>32</v>
      </c>
      <c r="N8">
        <v>39</v>
      </c>
      <c r="O8">
        <v>28</v>
      </c>
      <c r="P8">
        <v>45</v>
      </c>
      <c r="Q8">
        <v>32</v>
      </c>
      <c r="R8">
        <v>22</v>
      </c>
      <c r="S8">
        <v>27</v>
      </c>
      <c r="T8">
        <v>22</v>
      </c>
      <c r="U8">
        <v>34</v>
      </c>
      <c r="X8" s="7">
        <v>83</v>
      </c>
    </row>
    <row r="9" spans="1:24" x14ac:dyDescent="0.2">
      <c r="A9">
        <v>120</v>
      </c>
      <c r="B9">
        <v>7</v>
      </c>
      <c r="C9">
        <v>37</v>
      </c>
      <c r="D9">
        <v>25</v>
      </c>
      <c r="E9">
        <v>27</v>
      </c>
      <c r="F9">
        <v>42</v>
      </c>
      <c r="G9">
        <v>42</v>
      </c>
      <c r="H9">
        <v>32</v>
      </c>
      <c r="I9">
        <v>30</v>
      </c>
      <c r="J9">
        <v>43</v>
      </c>
      <c r="K9">
        <v>25</v>
      </c>
      <c r="L9">
        <v>41</v>
      </c>
      <c r="M9">
        <v>23</v>
      </c>
      <c r="N9">
        <v>51</v>
      </c>
      <c r="O9">
        <v>34</v>
      </c>
      <c r="P9">
        <v>28</v>
      </c>
      <c r="Q9">
        <v>28</v>
      </c>
      <c r="R9">
        <v>27</v>
      </c>
      <c r="S9">
        <v>34</v>
      </c>
      <c r="T9">
        <v>27</v>
      </c>
      <c r="U9">
        <v>19</v>
      </c>
      <c r="X9" s="7">
        <v>57</v>
      </c>
    </row>
    <row r="10" spans="1:24" x14ac:dyDescent="0.2">
      <c r="A10">
        <v>150</v>
      </c>
      <c r="B10">
        <v>7</v>
      </c>
      <c r="C10">
        <v>23</v>
      </c>
      <c r="D10">
        <v>36</v>
      </c>
      <c r="E10">
        <v>40</v>
      </c>
      <c r="F10">
        <v>30</v>
      </c>
      <c r="G10">
        <v>26</v>
      </c>
      <c r="H10">
        <v>32</v>
      </c>
      <c r="I10">
        <v>39</v>
      </c>
      <c r="J10">
        <v>32</v>
      </c>
      <c r="K10">
        <v>22</v>
      </c>
      <c r="L10">
        <v>29</v>
      </c>
      <c r="M10">
        <v>53</v>
      </c>
      <c r="N10">
        <v>36</v>
      </c>
      <c r="O10">
        <v>32</v>
      </c>
      <c r="P10">
        <v>32</v>
      </c>
      <c r="Q10">
        <v>24</v>
      </c>
      <c r="R10">
        <v>40</v>
      </c>
      <c r="S10">
        <v>34</v>
      </c>
      <c r="T10">
        <v>21</v>
      </c>
      <c r="U10">
        <v>28</v>
      </c>
      <c r="X10" s="7">
        <v>76</v>
      </c>
    </row>
    <row r="11" spans="1:24" x14ac:dyDescent="0.2">
      <c r="A11">
        <v>180</v>
      </c>
      <c r="B11">
        <v>7</v>
      </c>
      <c r="C11">
        <v>26</v>
      </c>
      <c r="D11">
        <v>33</v>
      </c>
      <c r="E11">
        <v>39</v>
      </c>
      <c r="F11">
        <v>32</v>
      </c>
      <c r="G11">
        <v>23</v>
      </c>
      <c r="H11">
        <v>34</v>
      </c>
      <c r="I11">
        <v>42</v>
      </c>
      <c r="J11">
        <v>33</v>
      </c>
      <c r="K11">
        <v>31</v>
      </c>
      <c r="L11">
        <v>21</v>
      </c>
      <c r="M11">
        <v>21</v>
      </c>
      <c r="N11">
        <v>33</v>
      </c>
      <c r="O11">
        <v>23</v>
      </c>
      <c r="P11">
        <v>34</v>
      </c>
      <c r="Q11">
        <v>28</v>
      </c>
      <c r="R11">
        <v>25</v>
      </c>
      <c r="S11">
        <v>35</v>
      </c>
      <c r="T11">
        <v>28</v>
      </c>
      <c r="U11">
        <v>30</v>
      </c>
      <c r="X11" s="7">
        <v>77</v>
      </c>
    </row>
    <row r="12" spans="1:24" x14ac:dyDescent="0.2">
      <c r="A12">
        <v>210</v>
      </c>
      <c r="B12">
        <v>8</v>
      </c>
      <c r="C12">
        <v>21</v>
      </c>
      <c r="D12">
        <v>30</v>
      </c>
      <c r="E12">
        <v>39</v>
      </c>
      <c r="F12">
        <v>38</v>
      </c>
      <c r="G12">
        <v>32</v>
      </c>
      <c r="H12">
        <v>33</v>
      </c>
      <c r="I12">
        <v>32</v>
      </c>
      <c r="J12">
        <v>28</v>
      </c>
      <c r="K12">
        <v>40</v>
      </c>
      <c r="L12">
        <v>34</v>
      </c>
      <c r="M12">
        <v>35</v>
      </c>
      <c r="N12">
        <v>30</v>
      </c>
      <c r="O12">
        <v>29</v>
      </c>
      <c r="P12">
        <v>32</v>
      </c>
      <c r="Q12">
        <v>30</v>
      </c>
      <c r="R12">
        <v>20</v>
      </c>
      <c r="S12">
        <v>22</v>
      </c>
      <c r="T12">
        <v>27</v>
      </c>
      <c r="U12">
        <v>23</v>
      </c>
      <c r="X12" s="7">
        <v>75</v>
      </c>
    </row>
    <row r="13" spans="1:24" x14ac:dyDescent="0.2">
      <c r="A13">
        <v>240</v>
      </c>
      <c r="B13">
        <v>14</v>
      </c>
      <c r="C13">
        <v>28</v>
      </c>
      <c r="D13">
        <v>30</v>
      </c>
      <c r="E13">
        <v>31</v>
      </c>
      <c r="F13">
        <v>43</v>
      </c>
      <c r="G13">
        <v>31</v>
      </c>
      <c r="H13">
        <v>35</v>
      </c>
      <c r="I13">
        <v>38</v>
      </c>
      <c r="J13">
        <v>31</v>
      </c>
      <c r="K13">
        <v>36</v>
      </c>
      <c r="L13">
        <v>41</v>
      </c>
      <c r="M13">
        <v>32</v>
      </c>
      <c r="N13">
        <v>35</v>
      </c>
      <c r="O13">
        <v>26</v>
      </c>
      <c r="P13">
        <v>31</v>
      </c>
      <c r="Q13">
        <v>31</v>
      </c>
      <c r="R13">
        <v>32</v>
      </c>
      <c r="S13">
        <v>32</v>
      </c>
      <c r="T13">
        <v>29</v>
      </c>
      <c r="U13">
        <v>15</v>
      </c>
      <c r="X13" s="7">
        <v>69</v>
      </c>
    </row>
    <row r="14" spans="1:24" x14ac:dyDescent="0.2">
      <c r="A14">
        <v>270</v>
      </c>
      <c r="B14">
        <v>11</v>
      </c>
      <c r="C14">
        <v>31</v>
      </c>
      <c r="D14">
        <v>32</v>
      </c>
      <c r="E14">
        <v>25</v>
      </c>
      <c r="F14">
        <v>26</v>
      </c>
      <c r="G14">
        <v>32</v>
      </c>
      <c r="H14">
        <v>25</v>
      </c>
      <c r="I14">
        <v>34</v>
      </c>
      <c r="J14">
        <v>31</v>
      </c>
      <c r="K14">
        <v>24</v>
      </c>
      <c r="L14">
        <v>38</v>
      </c>
      <c r="M14">
        <v>25</v>
      </c>
      <c r="N14">
        <v>34</v>
      </c>
      <c r="O14">
        <v>41</v>
      </c>
      <c r="P14">
        <v>49</v>
      </c>
      <c r="Q14">
        <v>33</v>
      </c>
      <c r="R14">
        <v>29</v>
      </c>
      <c r="S14">
        <v>21</v>
      </c>
      <c r="T14">
        <v>31</v>
      </c>
      <c r="U14">
        <v>24</v>
      </c>
      <c r="X14" s="7">
        <v>74</v>
      </c>
    </row>
    <row r="15" spans="1:24" x14ac:dyDescent="0.2">
      <c r="A15">
        <v>300</v>
      </c>
      <c r="B15">
        <v>15</v>
      </c>
      <c r="C15">
        <v>30</v>
      </c>
      <c r="D15">
        <v>33</v>
      </c>
      <c r="E15">
        <v>36</v>
      </c>
      <c r="F15">
        <v>44</v>
      </c>
      <c r="G15">
        <v>34</v>
      </c>
      <c r="H15">
        <v>32</v>
      </c>
      <c r="I15">
        <v>38</v>
      </c>
      <c r="J15">
        <v>38</v>
      </c>
      <c r="K15">
        <v>32</v>
      </c>
      <c r="L15">
        <v>29</v>
      </c>
      <c r="M15">
        <v>34</v>
      </c>
      <c r="N15">
        <v>34</v>
      </c>
      <c r="O15">
        <v>30</v>
      </c>
      <c r="P15">
        <v>35</v>
      </c>
      <c r="Q15">
        <v>44</v>
      </c>
      <c r="R15">
        <v>32</v>
      </c>
      <c r="S15">
        <v>22</v>
      </c>
      <c r="T15">
        <v>21</v>
      </c>
      <c r="U15">
        <v>22</v>
      </c>
      <c r="X15" s="7">
        <v>78</v>
      </c>
    </row>
    <row r="16" spans="1:24" x14ac:dyDescent="0.2">
      <c r="A16">
        <v>330</v>
      </c>
      <c r="C16">
        <v>32</v>
      </c>
      <c r="D16">
        <v>30</v>
      </c>
      <c r="E16">
        <v>28</v>
      </c>
      <c r="F16">
        <v>33</v>
      </c>
      <c r="G16">
        <v>31</v>
      </c>
      <c r="H16">
        <v>17</v>
      </c>
      <c r="I16">
        <v>34</v>
      </c>
      <c r="J16">
        <v>33</v>
      </c>
      <c r="K16">
        <v>32</v>
      </c>
      <c r="L16">
        <v>30</v>
      </c>
      <c r="M16">
        <v>34</v>
      </c>
      <c r="N16">
        <v>29</v>
      </c>
      <c r="O16">
        <v>21</v>
      </c>
      <c r="P16">
        <v>26</v>
      </c>
      <c r="Q16">
        <v>45</v>
      </c>
      <c r="R16">
        <v>28</v>
      </c>
      <c r="S16">
        <v>29</v>
      </c>
      <c r="T16">
        <v>21</v>
      </c>
      <c r="U16">
        <v>31</v>
      </c>
      <c r="X16" s="7">
        <v>62</v>
      </c>
    </row>
    <row r="17" spans="1:26" x14ac:dyDescent="0.2">
      <c r="A17">
        <v>360</v>
      </c>
      <c r="C17">
        <v>34</v>
      </c>
      <c r="D17">
        <v>24</v>
      </c>
      <c r="E17">
        <v>28</v>
      </c>
      <c r="F17">
        <v>25</v>
      </c>
      <c r="G17">
        <v>30</v>
      </c>
      <c r="H17">
        <v>41</v>
      </c>
      <c r="I17">
        <v>36</v>
      </c>
      <c r="J17">
        <v>43</v>
      </c>
      <c r="K17">
        <v>23</v>
      </c>
      <c r="L17">
        <v>31</v>
      </c>
      <c r="M17">
        <v>25</v>
      </c>
      <c r="N17">
        <v>27</v>
      </c>
      <c r="O17">
        <v>30</v>
      </c>
      <c r="P17">
        <v>17</v>
      </c>
      <c r="Q17">
        <v>34</v>
      </c>
      <c r="R17">
        <v>33</v>
      </c>
      <c r="S17">
        <v>27</v>
      </c>
      <c r="T17">
        <v>28</v>
      </c>
      <c r="U17">
        <v>20</v>
      </c>
      <c r="X17" s="7">
        <v>71</v>
      </c>
    </row>
    <row r="18" spans="1:26" x14ac:dyDescent="0.2">
      <c r="A18">
        <v>390</v>
      </c>
      <c r="C18">
        <v>30</v>
      </c>
      <c r="D18">
        <v>26</v>
      </c>
      <c r="E18">
        <v>29</v>
      </c>
      <c r="F18">
        <v>27</v>
      </c>
      <c r="G18">
        <v>31</v>
      </c>
      <c r="H18">
        <v>41</v>
      </c>
      <c r="I18">
        <v>27</v>
      </c>
      <c r="J18">
        <v>25</v>
      </c>
      <c r="K18">
        <v>47</v>
      </c>
      <c r="L18">
        <v>32</v>
      </c>
      <c r="M18">
        <v>40</v>
      </c>
      <c r="N18">
        <v>40</v>
      </c>
      <c r="O18">
        <v>39</v>
      </c>
      <c r="P18">
        <v>31</v>
      </c>
      <c r="Q18">
        <v>38</v>
      </c>
      <c r="R18">
        <v>28</v>
      </c>
      <c r="S18">
        <v>27</v>
      </c>
      <c r="T18">
        <v>24</v>
      </c>
      <c r="U18">
        <v>33</v>
      </c>
      <c r="X18" s="7">
        <v>72</v>
      </c>
    </row>
    <row r="19" spans="1:26" x14ac:dyDescent="0.2">
      <c r="A19">
        <v>420</v>
      </c>
      <c r="C19">
        <v>10</v>
      </c>
      <c r="D19">
        <v>34</v>
      </c>
      <c r="E19">
        <v>26</v>
      </c>
      <c r="F19">
        <v>31</v>
      </c>
      <c r="G19">
        <v>36</v>
      </c>
      <c r="H19">
        <v>36</v>
      </c>
      <c r="I19">
        <v>31</v>
      </c>
      <c r="J19">
        <v>26</v>
      </c>
      <c r="K19">
        <v>26</v>
      </c>
      <c r="L19">
        <v>49</v>
      </c>
      <c r="M19">
        <v>40</v>
      </c>
      <c r="N19">
        <v>30</v>
      </c>
      <c r="O19">
        <v>42</v>
      </c>
      <c r="P19">
        <v>28</v>
      </c>
      <c r="Q19">
        <v>29</v>
      </c>
      <c r="R19">
        <v>34</v>
      </c>
      <c r="S19">
        <v>24</v>
      </c>
      <c r="T19">
        <v>22</v>
      </c>
      <c r="U19">
        <v>31</v>
      </c>
      <c r="X19" s="7">
        <v>78</v>
      </c>
      <c r="Z19" s="3"/>
    </row>
    <row r="20" spans="1:26" x14ac:dyDescent="0.2">
      <c r="A20">
        <v>450</v>
      </c>
      <c r="C20">
        <v>38</v>
      </c>
      <c r="D20">
        <v>33</v>
      </c>
      <c r="E20">
        <v>24</v>
      </c>
      <c r="F20">
        <v>29</v>
      </c>
      <c r="G20">
        <v>37</v>
      </c>
      <c r="H20">
        <v>35</v>
      </c>
      <c r="I20">
        <v>52</v>
      </c>
      <c r="J20">
        <v>24</v>
      </c>
      <c r="K20">
        <v>38</v>
      </c>
      <c r="L20">
        <v>26</v>
      </c>
      <c r="M20">
        <v>34</v>
      </c>
      <c r="N20">
        <v>30</v>
      </c>
      <c r="O20">
        <v>40</v>
      </c>
      <c r="P20">
        <v>36</v>
      </c>
      <c r="Q20">
        <v>27</v>
      </c>
      <c r="R20">
        <v>30</v>
      </c>
      <c r="S20">
        <v>26</v>
      </c>
      <c r="T20">
        <v>36</v>
      </c>
      <c r="U20">
        <v>26</v>
      </c>
      <c r="X20" s="7">
        <v>48</v>
      </c>
    </row>
    <row r="21" spans="1:26" x14ac:dyDescent="0.2">
      <c r="A21" s="3" t="s">
        <v>22</v>
      </c>
      <c r="B21">
        <f>SUM(B6:B20)</f>
        <v>94</v>
      </c>
      <c r="C21">
        <f t="shared" ref="C21:U21" si="0">SUM(C6:C20)</f>
        <v>426</v>
      </c>
      <c r="D21">
        <f t="shared" si="0"/>
        <v>460</v>
      </c>
      <c r="E21">
        <f t="shared" si="0"/>
        <v>468</v>
      </c>
      <c r="F21">
        <f t="shared" si="0"/>
        <v>498</v>
      </c>
      <c r="G21">
        <f t="shared" si="0"/>
        <v>484</v>
      </c>
      <c r="H21">
        <f t="shared" si="0"/>
        <v>489</v>
      </c>
      <c r="I21">
        <f t="shared" si="0"/>
        <v>545</v>
      </c>
      <c r="J21">
        <f t="shared" si="0"/>
        <v>472</v>
      </c>
      <c r="K21">
        <f t="shared" si="0"/>
        <v>477</v>
      </c>
      <c r="L21">
        <f t="shared" si="0"/>
        <v>501</v>
      </c>
      <c r="M21">
        <f t="shared" si="0"/>
        <v>492</v>
      </c>
      <c r="N21">
        <f t="shared" si="0"/>
        <v>504</v>
      </c>
      <c r="O21">
        <f t="shared" si="0"/>
        <v>474</v>
      </c>
      <c r="P21">
        <f t="shared" si="0"/>
        <v>471</v>
      </c>
      <c r="Q21">
        <f t="shared" si="0"/>
        <v>478</v>
      </c>
      <c r="R21">
        <f t="shared" si="0"/>
        <v>451</v>
      </c>
      <c r="S21">
        <f t="shared" si="0"/>
        <v>408</v>
      </c>
      <c r="T21">
        <f t="shared" si="0"/>
        <v>391</v>
      </c>
      <c r="U21">
        <f t="shared" si="0"/>
        <v>385</v>
      </c>
      <c r="X21" s="7">
        <f>SUM(X6:X20)</f>
        <v>1048</v>
      </c>
    </row>
    <row r="22" spans="1:26" x14ac:dyDescent="0.2"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X22" s="7"/>
    </row>
    <row r="23" spans="1:26" x14ac:dyDescent="0.2">
      <c r="A23" s="3" t="s">
        <v>25</v>
      </c>
      <c r="B23">
        <f>(B21/A15)</f>
        <v>0.31333333333333335</v>
      </c>
      <c r="C23" s="5">
        <f t="shared" ref="C23:U23" si="1">(C21/$A$20)</f>
        <v>0.94666666666666666</v>
      </c>
      <c r="D23" s="5">
        <f t="shared" si="1"/>
        <v>1.0222222222222221</v>
      </c>
      <c r="E23" s="5">
        <f t="shared" si="1"/>
        <v>1.04</v>
      </c>
      <c r="F23" s="5">
        <f t="shared" si="1"/>
        <v>1.1066666666666667</v>
      </c>
      <c r="G23" s="5">
        <f t="shared" si="1"/>
        <v>1.0755555555555556</v>
      </c>
      <c r="H23" s="5">
        <f t="shared" si="1"/>
        <v>1.0866666666666667</v>
      </c>
      <c r="I23" s="5">
        <f t="shared" si="1"/>
        <v>1.211111111111111</v>
      </c>
      <c r="J23" s="5">
        <f t="shared" si="1"/>
        <v>1.048888888888889</v>
      </c>
      <c r="K23" s="5">
        <f t="shared" si="1"/>
        <v>1.06</v>
      </c>
      <c r="L23" s="5">
        <f t="shared" si="1"/>
        <v>1.1133333333333333</v>
      </c>
      <c r="M23" s="5">
        <f t="shared" si="1"/>
        <v>1.0933333333333333</v>
      </c>
      <c r="N23" s="5">
        <f t="shared" si="1"/>
        <v>1.1200000000000001</v>
      </c>
      <c r="O23" s="5">
        <f t="shared" si="1"/>
        <v>1.0533333333333332</v>
      </c>
      <c r="P23" s="5">
        <f t="shared" si="1"/>
        <v>1.0466666666666666</v>
      </c>
      <c r="Q23" s="5">
        <f t="shared" si="1"/>
        <v>1.0622222222222222</v>
      </c>
      <c r="R23" s="5">
        <f t="shared" si="1"/>
        <v>1.0022222222222221</v>
      </c>
      <c r="S23" s="5">
        <f t="shared" si="1"/>
        <v>0.90666666666666662</v>
      </c>
      <c r="T23" s="5">
        <f t="shared" si="1"/>
        <v>0.86888888888888893</v>
      </c>
      <c r="U23" s="5">
        <f t="shared" si="1"/>
        <v>0.85555555555555551</v>
      </c>
      <c r="X23" s="16">
        <f>(X21/A20)-B23</f>
        <v>2.0155555555555553</v>
      </c>
    </row>
    <row r="24" spans="1:26" x14ac:dyDescent="0.2">
      <c r="A24" s="3" t="s">
        <v>28</v>
      </c>
      <c r="C24" s="5">
        <f t="shared" ref="C24:U24" si="2">C23-$B$23</f>
        <v>0.6333333333333333</v>
      </c>
      <c r="D24" s="5">
        <f t="shared" si="2"/>
        <v>0.70888888888888879</v>
      </c>
      <c r="E24" s="5">
        <f t="shared" si="2"/>
        <v>0.72666666666666668</v>
      </c>
      <c r="F24" s="5">
        <f t="shared" si="2"/>
        <v>0.79333333333333333</v>
      </c>
      <c r="G24" s="5">
        <f t="shared" si="2"/>
        <v>0.76222222222222225</v>
      </c>
      <c r="H24" s="5">
        <f t="shared" si="2"/>
        <v>0.77333333333333332</v>
      </c>
      <c r="I24" s="5">
        <f t="shared" si="2"/>
        <v>0.89777777777777767</v>
      </c>
      <c r="J24" s="5">
        <f t="shared" si="2"/>
        <v>0.73555555555555563</v>
      </c>
      <c r="K24" s="5">
        <f t="shared" si="2"/>
        <v>0.7466666666666667</v>
      </c>
      <c r="L24" s="5">
        <f t="shared" si="2"/>
        <v>0.79999999999999993</v>
      </c>
      <c r="M24" s="5">
        <f t="shared" si="2"/>
        <v>0.77999999999999992</v>
      </c>
      <c r="N24" s="5">
        <f t="shared" si="2"/>
        <v>0.80666666666666675</v>
      </c>
      <c r="O24" s="5">
        <f t="shared" si="2"/>
        <v>0.73999999999999988</v>
      </c>
      <c r="P24" s="5">
        <f t="shared" si="2"/>
        <v>0.73333333333333328</v>
      </c>
      <c r="Q24" s="5">
        <f t="shared" si="2"/>
        <v>0.74888888888888883</v>
      </c>
      <c r="R24" s="5">
        <f t="shared" si="2"/>
        <v>0.68888888888888877</v>
      </c>
      <c r="S24" s="5">
        <f t="shared" si="2"/>
        <v>0.59333333333333327</v>
      </c>
      <c r="T24" s="5">
        <f t="shared" si="2"/>
        <v>0.55555555555555558</v>
      </c>
      <c r="U24" s="5">
        <f t="shared" si="2"/>
        <v>0.54222222222222216</v>
      </c>
      <c r="X24" s="7"/>
    </row>
    <row r="25" spans="1:26" x14ac:dyDescent="0.2">
      <c r="A25" s="3" t="s">
        <v>38</v>
      </c>
      <c r="C25">
        <f>_xlfn.NORM.DIST(C24,$B$31,$B$32,TRUE)</f>
        <v>0.15423359598980058</v>
      </c>
      <c r="D25">
        <f>_xlfn.NORM.DIST(D24,$B$31,$B$32,TRUE)</f>
        <v>0.43055420121997723</v>
      </c>
      <c r="E25">
        <f>_xlfn.NORM.DIST(E24,$B$31,$B$32,TRUE)</f>
        <v>0.50937529561264383</v>
      </c>
      <c r="F25">
        <f>_xlfn.NORM.DIST(F24,$B$31,$B$32,TRUE)</f>
        <v>0.77868207498530029</v>
      </c>
      <c r="G25">
        <f>_xlfn.NORM.DIST(G24,$B$31,$B$32,TRUE)</f>
        <v>0.66291593184139308</v>
      </c>
      <c r="H25">
        <f>_xlfn.NORM.DIST(H24,$B$31,$B$32,TRUE)</f>
        <v>0.7069428881331008</v>
      </c>
      <c r="I25">
        <f>_xlfn.NORM.DIST(I24,$B$31,$B$32,TRUE)</f>
        <v>0.97342727246830041</v>
      </c>
      <c r="J25">
        <f>_xlfn.NORM.DIST(J24,$B$31,$B$32,TRUE)</f>
        <v>0.54884172844397494</v>
      </c>
      <c r="K25">
        <f>_xlfn.NORM.DIST(K24,$B$31,$B$32,TRUE)</f>
        <v>0.59745948515047975</v>
      </c>
      <c r="L25">
        <f>_xlfn.NORM.DIST(L24,$B$31,$B$32,TRUE)</f>
        <v>0.80015486129948465</v>
      </c>
      <c r="M25">
        <f>_xlfn.NORM.DIST(M24,$B$31,$B$32,TRUE)</f>
        <v>0.73200899283922372</v>
      </c>
      <c r="N25">
        <f>_xlfn.NORM.DIST(N24,$B$31,$B$32,TRUE)</f>
        <v>0.82032365813096075</v>
      </c>
      <c r="O25">
        <f>_xlfn.NORM.DIST(O24,$B$31,$B$32,TRUE)</f>
        <v>0.56841959451879032</v>
      </c>
      <c r="P25">
        <f>_xlfn.NORM.DIST(P24,$B$31,$B$32,TRUE)</f>
        <v>0.53900497675372239</v>
      </c>
      <c r="Q25">
        <f>_xlfn.NORM.DIST(Q24,$B$31,$B$32,TRUE)</f>
        <v>0.60702941723191373</v>
      </c>
      <c r="R25">
        <f>_xlfn.NORM.DIST(R24,$B$31,$B$32,TRUE)</f>
        <v>0.34522754064428562</v>
      </c>
      <c r="S25">
        <f>_xlfn.NORM.DIST(S24,$B$31,$B$32,TRUE)</f>
        <v>7.1461557742603599E-2</v>
      </c>
      <c r="T25">
        <f>_xlfn.NORM.DIST(T24,$B$31,$B$32,TRUE)</f>
        <v>2.9598187288930836E-2</v>
      </c>
      <c r="U25">
        <f>_xlfn.NORM.DIST(U24,$B$31,$B$32,TRUE)</f>
        <v>2.0896198568943643E-2</v>
      </c>
      <c r="X25" s="8"/>
    </row>
    <row r="26" spans="1:26" x14ac:dyDescent="0.2">
      <c r="A26" s="3" t="s">
        <v>39</v>
      </c>
      <c r="C26">
        <f>SQRT(C21)</f>
        <v>20.639767440550294</v>
      </c>
      <c r="D26">
        <f t="shared" ref="D26:U26" si="3">SQRT(D21)</f>
        <v>21.447610589527216</v>
      </c>
      <c r="E26">
        <f t="shared" si="3"/>
        <v>21.633307652783937</v>
      </c>
      <c r="F26">
        <f t="shared" si="3"/>
        <v>22.315913604421397</v>
      </c>
      <c r="G26">
        <f t="shared" si="3"/>
        <v>22</v>
      </c>
      <c r="H26">
        <f t="shared" si="3"/>
        <v>22.113344387495982</v>
      </c>
      <c r="I26">
        <f t="shared" si="3"/>
        <v>23.345235059857504</v>
      </c>
      <c r="J26">
        <f t="shared" si="3"/>
        <v>21.725560982400431</v>
      </c>
      <c r="K26">
        <f t="shared" si="3"/>
        <v>21.840329667841555</v>
      </c>
      <c r="L26">
        <f t="shared" si="3"/>
        <v>22.383029285599392</v>
      </c>
      <c r="M26">
        <f t="shared" si="3"/>
        <v>22.181073012818835</v>
      </c>
      <c r="N26">
        <f t="shared" si="3"/>
        <v>22.449944320643649</v>
      </c>
      <c r="O26">
        <f t="shared" si="3"/>
        <v>21.77154105707724</v>
      </c>
      <c r="P26">
        <f t="shared" si="3"/>
        <v>21.702534414210707</v>
      </c>
      <c r="Q26">
        <f t="shared" si="3"/>
        <v>21.863211109075447</v>
      </c>
      <c r="R26">
        <f t="shared" si="3"/>
        <v>21.236760581595302</v>
      </c>
      <c r="S26">
        <f t="shared" si="3"/>
        <v>20.199009876724155</v>
      </c>
      <c r="T26">
        <f t="shared" si="3"/>
        <v>19.773719933285189</v>
      </c>
      <c r="U26">
        <f t="shared" si="3"/>
        <v>19.621416870348583</v>
      </c>
    </row>
    <row r="27" spans="1:26" x14ac:dyDescent="0.2">
      <c r="A27" s="3" t="s">
        <v>42</v>
      </c>
      <c r="C27">
        <f>C24/$B$23</f>
        <v>2.0212765957446805</v>
      </c>
      <c r="D27">
        <f t="shared" ref="D27:U27" si="4">D24/$B$23</f>
        <v>2.2624113475177299</v>
      </c>
      <c r="E27">
        <f t="shared" si="4"/>
        <v>2.3191489361702127</v>
      </c>
      <c r="F27">
        <f t="shared" si="4"/>
        <v>2.5319148936170213</v>
      </c>
      <c r="G27">
        <f t="shared" si="4"/>
        <v>2.4326241134751774</v>
      </c>
      <c r="H27">
        <f t="shared" si="4"/>
        <v>2.4680851063829787</v>
      </c>
      <c r="I27">
        <f t="shared" si="4"/>
        <v>2.8652482269503543</v>
      </c>
      <c r="J27">
        <f t="shared" si="4"/>
        <v>2.3475177304964538</v>
      </c>
      <c r="K27">
        <f t="shared" si="4"/>
        <v>2.3829787234042552</v>
      </c>
      <c r="L27">
        <f t="shared" si="4"/>
        <v>2.5531914893617018</v>
      </c>
      <c r="M27">
        <f t="shared" si="4"/>
        <v>2.4893617021276593</v>
      </c>
      <c r="N27">
        <f t="shared" si="4"/>
        <v>2.5744680851063833</v>
      </c>
      <c r="O27">
        <f t="shared" si="4"/>
        <v>2.3617021276595738</v>
      </c>
      <c r="P27">
        <f t="shared" si="4"/>
        <v>2.3404255319148932</v>
      </c>
      <c r="Q27">
        <f t="shared" si="4"/>
        <v>2.3900709219858154</v>
      </c>
      <c r="R27">
        <f t="shared" si="4"/>
        <v>2.1985815602836873</v>
      </c>
      <c r="S27">
        <f t="shared" si="4"/>
        <v>1.8936170212765955</v>
      </c>
      <c r="T27">
        <f t="shared" si="4"/>
        <v>1.7730496453900708</v>
      </c>
      <c r="U27">
        <f t="shared" si="4"/>
        <v>1.7304964539007088</v>
      </c>
    </row>
    <row r="28" spans="1:26" x14ac:dyDescent="0.2">
      <c r="A28" s="3" t="s">
        <v>43</v>
      </c>
      <c r="C28">
        <f>LN(C24/$B$23)</f>
        <v>0.70372928989048211</v>
      </c>
      <c r="D28">
        <f t="shared" ref="D28:U28" si="5">LN(D24/$B$23)</f>
        <v>0.81643121240667604</v>
      </c>
      <c r="E28">
        <f t="shared" si="5"/>
        <v>0.84120028051908502</v>
      </c>
      <c r="F28">
        <f t="shared" si="5"/>
        <v>0.92897589140147074</v>
      </c>
      <c r="G28">
        <f t="shared" si="5"/>
        <v>0.8889705567877717</v>
      </c>
      <c r="H28">
        <f t="shared" si="5"/>
        <v>0.90344258939630606</v>
      </c>
      <c r="I28">
        <f t="shared" si="5"/>
        <v>1.0526549875829816</v>
      </c>
      <c r="J28">
        <f t="shared" si="5"/>
        <v>0.85335848499889455</v>
      </c>
      <c r="K28">
        <f t="shared" si="5"/>
        <v>0.86835126958503595</v>
      </c>
      <c r="L28">
        <f t="shared" si="5"/>
        <v>0.93734414107198727</v>
      </c>
      <c r="M28">
        <f t="shared" si="5"/>
        <v>0.91202633308769743</v>
      </c>
      <c r="N28">
        <f t="shared" si="5"/>
        <v>0.94564294388668257</v>
      </c>
      <c r="O28">
        <f t="shared" si="5"/>
        <v>0.85938259960227525</v>
      </c>
      <c r="P28">
        <f t="shared" si="5"/>
        <v>0.85033276408235747</v>
      </c>
      <c r="Q28">
        <f t="shared" si="5"/>
        <v>0.87132303997419336</v>
      </c>
      <c r="R28">
        <f t="shared" si="5"/>
        <v>0.7878124071010234</v>
      </c>
      <c r="S28">
        <f t="shared" si="5"/>
        <v>0.6384887680220811</v>
      </c>
      <c r="T28">
        <f t="shared" si="5"/>
        <v>0.57270102748407814</v>
      </c>
      <c r="U28">
        <f t="shared" si="5"/>
        <v>0.54840833491503338</v>
      </c>
    </row>
    <row r="29" spans="1:26" x14ac:dyDescent="0.2">
      <c r="A29" s="3" t="s">
        <v>44</v>
      </c>
      <c r="B29">
        <f>_xlfn.VAR.S(C24:U24)</f>
        <v>8.0238538733667444E-3</v>
      </c>
      <c r="C29">
        <f>_xlfn.VAR.S(C6:C20)</f>
        <v>48.828571428571458</v>
      </c>
      <c r="D29">
        <f t="shared" ref="D29:U29" si="6">_xlfn.VAR.S(D6:D20)</f>
        <v>12.523809523809566</v>
      </c>
      <c r="E29">
        <f t="shared" si="6"/>
        <v>31.314285714285688</v>
      </c>
      <c r="F29">
        <f t="shared" si="6"/>
        <v>39.885714285714393</v>
      </c>
      <c r="G29">
        <f t="shared" si="6"/>
        <v>23.352380952380891</v>
      </c>
      <c r="H29">
        <f t="shared" si="6"/>
        <v>33.971428571428596</v>
      </c>
      <c r="I29">
        <f t="shared" si="6"/>
        <v>40.52380952380944</v>
      </c>
      <c r="J29">
        <f t="shared" si="6"/>
        <v>37.409523809523826</v>
      </c>
      <c r="K29">
        <f t="shared" si="6"/>
        <v>48.742857142857119</v>
      </c>
      <c r="L29">
        <f t="shared" si="6"/>
        <v>63.399999999999899</v>
      </c>
      <c r="M29">
        <f t="shared" si="6"/>
        <v>66.457142857142827</v>
      </c>
      <c r="N29">
        <f t="shared" si="6"/>
        <v>39.114285714285607</v>
      </c>
      <c r="O29">
        <f t="shared" si="6"/>
        <v>41.400000000000027</v>
      </c>
      <c r="P29">
        <f t="shared" si="6"/>
        <v>65.82857142857145</v>
      </c>
      <c r="Q29">
        <f t="shared" si="6"/>
        <v>38.123809523809541</v>
      </c>
      <c r="R29">
        <f t="shared" si="6"/>
        <v>28.923809523809464</v>
      </c>
      <c r="S29">
        <f t="shared" si="6"/>
        <v>21.742857142857115</v>
      </c>
      <c r="T29">
        <f t="shared" si="6"/>
        <v>18.495238095238033</v>
      </c>
      <c r="U29">
        <f t="shared" si="6"/>
        <v>30.952380952380995</v>
      </c>
    </row>
    <row r="31" spans="1:26" x14ac:dyDescent="0.2">
      <c r="A31" s="3" t="s">
        <v>36</v>
      </c>
      <c r="B31" s="5">
        <f>AVERAGE(C24:U24)</f>
        <v>0.72456140350877185</v>
      </c>
    </row>
    <row r="32" spans="1:26" x14ac:dyDescent="0.2">
      <c r="A32" s="3" t="s">
        <v>37</v>
      </c>
      <c r="B32" s="15">
        <f>_xlfn.STDEV.S(C24:U24)</f>
        <v>8.9575967052367034E-2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F000D-842E-7248-A0FF-BFD999CE80CE}">
  <dimension ref="A2:D26"/>
  <sheetViews>
    <sheetView topLeftCell="A3" workbookViewId="0">
      <selection activeCell="A27" sqref="A27"/>
    </sheetView>
  </sheetViews>
  <sheetFormatPr baseColWidth="10" defaultRowHeight="16" x14ac:dyDescent="0.2"/>
  <cols>
    <col min="4" max="4" width="10.6640625" bestFit="1" customWidth="1"/>
  </cols>
  <sheetData>
    <row r="2" spans="1:4" x14ac:dyDescent="0.2">
      <c r="B2" s="13" t="s">
        <v>31</v>
      </c>
      <c r="C2" s="13" t="s">
        <v>31</v>
      </c>
      <c r="D2" s="13" t="s">
        <v>31</v>
      </c>
    </row>
    <row r="3" spans="1:4" x14ac:dyDescent="0.2">
      <c r="B3" s="10" t="s">
        <v>30</v>
      </c>
      <c r="C3" s="10" t="s">
        <v>29</v>
      </c>
      <c r="D3" s="10" t="s">
        <v>32</v>
      </c>
    </row>
    <row r="4" spans="1:4" x14ac:dyDescent="0.2">
      <c r="A4" s="11" t="s">
        <v>21</v>
      </c>
      <c r="B4" s="11"/>
      <c r="C4" s="11"/>
      <c r="D4" s="11"/>
    </row>
    <row r="5" spans="1:4" x14ac:dyDescent="0.2">
      <c r="B5" s="11"/>
      <c r="C5" s="11"/>
      <c r="D5" s="11"/>
    </row>
    <row r="6" spans="1:4" x14ac:dyDescent="0.2">
      <c r="A6" s="11">
        <v>30</v>
      </c>
      <c r="B6" s="11">
        <v>1126</v>
      </c>
      <c r="C6" s="11">
        <v>151</v>
      </c>
      <c r="D6" s="11">
        <v>65</v>
      </c>
    </row>
    <row r="7" spans="1:4" x14ac:dyDescent="0.2">
      <c r="A7" s="11">
        <v>60</v>
      </c>
      <c r="B7" s="11">
        <v>1075</v>
      </c>
      <c r="C7" s="11">
        <v>111</v>
      </c>
      <c r="D7" s="11">
        <v>60</v>
      </c>
    </row>
    <row r="8" spans="1:4" x14ac:dyDescent="0.2">
      <c r="A8" s="11">
        <v>90</v>
      </c>
      <c r="B8" s="11">
        <v>1078</v>
      </c>
      <c r="C8" s="11">
        <v>117</v>
      </c>
      <c r="D8" s="11">
        <v>67</v>
      </c>
    </row>
    <row r="9" spans="1:4" x14ac:dyDescent="0.2">
      <c r="A9" s="11">
        <v>120</v>
      </c>
      <c r="B9" s="11">
        <v>1061</v>
      </c>
      <c r="C9" s="11">
        <v>123</v>
      </c>
      <c r="D9" s="11">
        <v>63</v>
      </c>
    </row>
    <row r="10" spans="1:4" x14ac:dyDescent="0.2">
      <c r="A10" s="11">
        <v>150</v>
      </c>
      <c r="B10" s="11">
        <v>1057</v>
      </c>
      <c r="C10" s="11">
        <v>119</v>
      </c>
      <c r="D10" s="11">
        <v>53</v>
      </c>
    </row>
    <row r="11" spans="1:4" x14ac:dyDescent="0.2">
      <c r="A11" s="11">
        <v>180</v>
      </c>
      <c r="B11" s="11">
        <v>1095</v>
      </c>
      <c r="C11" s="11">
        <v>119</v>
      </c>
      <c r="D11" s="11">
        <v>75</v>
      </c>
    </row>
    <row r="12" spans="1:4" x14ac:dyDescent="0.2">
      <c r="A12" s="11">
        <v>210</v>
      </c>
      <c r="B12" s="11">
        <v>1062</v>
      </c>
      <c r="C12" s="11">
        <v>128</v>
      </c>
      <c r="D12" s="11">
        <v>71</v>
      </c>
    </row>
    <row r="13" spans="1:4" x14ac:dyDescent="0.2">
      <c r="A13" s="11">
        <v>240</v>
      </c>
      <c r="B13" s="11">
        <v>1079</v>
      </c>
      <c r="C13" s="11">
        <v>127</v>
      </c>
      <c r="D13" s="11">
        <v>74</v>
      </c>
    </row>
    <row r="14" spans="1:4" x14ac:dyDescent="0.2">
      <c r="A14" s="11">
        <v>270</v>
      </c>
      <c r="B14" s="11">
        <v>1049</v>
      </c>
      <c r="C14" s="11">
        <v>141</v>
      </c>
      <c r="D14" s="11">
        <v>54</v>
      </c>
    </row>
    <row r="15" spans="1:4" x14ac:dyDescent="0.2">
      <c r="A15" s="11">
        <v>300</v>
      </c>
      <c r="B15" s="11">
        <v>1107</v>
      </c>
      <c r="C15" s="11">
        <v>123</v>
      </c>
      <c r="D15" s="11">
        <v>75</v>
      </c>
    </row>
    <row r="16" spans="1:4" x14ac:dyDescent="0.2">
      <c r="A16" s="11">
        <v>330</v>
      </c>
      <c r="B16" s="11">
        <v>1145</v>
      </c>
      <c r="C16" s="11">
        <v>134</v>
      </c>
      <c r="D16" s="11">
        <v>61</v>
      </c>
    </row>
    <row r="17" spans="1:4" x14ac:dyDescent="0.2">
      <c r="A17" s="11">
        <v>360</v>
      </c>
      <c r="B17" s="11">
        <v>1082</v>
      </c>
      <c r="C17" s="11">
        <v>127</v>
      </c>
      <c r="D17" s="11">
        <v>72</v>
      </c>
    </row>
    <row r="18" spans="1:4" x14ac:dyDescent="0.2">
      <c r="A18" s="11">
        <v>390</v>
      </c>
      <c r="B18" s="11">
        <v>1098</v>
      </c>
      <c r="C18" s="11">
        <v>139</v>
      </c>
      <c r="D18" s="11">
        <v>67</v>
      </c>
    </row>
    <row r="19" spans="1:4" x14ac:dyDescent="0.2">
      <c r="A19" s="11">
        <v>420</v>
      </c>
      <c r="B19" s="11">
        <v>1127</v>
      </c>
      <c r="C19" s="11">
        <v>137</v>
      </c>
      <c r="D19" s="11">
        <v>64</v>
      </c>
    </row>
    <row r="20" spans="1:4" x14ac:dyDescent="0.2">
      <c r="A20" s="11">
        <v>450</v>
      </c>
      <c r="B20" s="11">
        <v>1097</v>
      </c>
      <c r="C20" s="11">
        <v>129</v>
      </c>
      <c r="D20" s="11">
        <v>71</v>
      </c>
    </row>
    <row r="21" spans="1:4" x14ac:dyDescent="0.2">
      <c r="A21" s="11">
        <v>480</v>
      </c>
      <c r="B21" s="12"/>
      <c r="C21" s="12"/>
      <c r="D21" s="11">
        <v>58</v>
      </c>
    </row>
    <row r="22" spans="1:4" x14ac:dyDescent="0.2">
      <c r="A22" s="11">
        <v>510</v>
      </c>
      <c r="B22" s="12"/>
      <c r="C22" s="12"/>
      <c r="D22" s="11">
        <v>67</v>
      </c>
    </row>
    <row r="23" spans="1:4" x14ac:dyDescent="0.2">
      <c r="A23" s="11">
        <v>540</v>
      </c>
      <c r="B23" s="12"/>
      <c r="C23" s="12"/>
      <c r="D23" s="11">
        <v>65</v>
      </c>
    </row>
    <row r="24" spans="1:4" x14ac:dyDescent="0.2">
      <c r="A24" s="11">
        <v>570</v>
      </c>
      <c r="B24" s="12"/>
      <c r="C24" s="12"/>
      <c r="D24" s="11">
        <v>76</v>
      </c>
    </row>
    <row r="25" spans="1:4" x14ac:dyDescent="0.2">
      <c r="A25" s="11">
        <v>600</v>
      </c>
      <c r="B25" s="12"/>
      <c r="C25" s="12"/>
      <c r="D25" s="11">
        <v>61</v>
      </c>
    </row>
    <row r="26" spans="1:4" x14ac:dyDescent="0.2">
      <c r="A26" s="12"/>
      <c r="B26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23" sqref="B2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PRO1_Rad_Gamma_ALL_DATA</vt:lpstr>
      <vt:lpstr>BETA</vt:lpstr>
      <vt:lpstr>GAMMA</vt:lpstr>
      <vt:lpstr>Längdmätningar</vt:lpstr>
      <vt:lpstr>Noteringar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Henrik Falk</cp:lastModifiedBy>
  <dcterms:created xsi:type="dcterms:W3CDTF">2023-10-17T16:43:11Z</dcterms:created>
  <dcterms:modified xsi:type="dcterms:W3CDTF">2023-10-20T19:38:14Z</dcterms:modified>
</cp:coreProperties>
</file>