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flasktutorial\"/>
    </mc:Choice>
  </mc:AlternateContent>
  <xr:revisionPtr revIDLastSave="0" documentId="13_ncr:1_{7D0DF12D-8896-46DC-9F5F-6878018AEF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O29" i="1"/>
  <c r="O21" i="1"/>
  <c r="E12" i="1" l="1"/>
  <c r="P35" i="1" l="1"/>
  <c r="Q35" i="1"/>
  <c r="R35" i="1"/>
  <c r="S35" i="1"/>
  <c r="O35" i="1"/>
  <c r="P34" i="1"/>
  <c r="Q34" i="1"/>
  <c r="R34" i="1"/>
  <c r="S34" i="1"/>
  <c r="O34" i="1"/>
  <c r="P33" i="1"/>
  <c r="Q33" i="1"/>
  <c r="R33" i="1"/>
  <c r="S33" i="1"/>
  <c r="O33" i="1"/>
  <c r="P32" i="1"/>
  <c r="Q32" i="1"/>
  <c r="R32" i="1"/>
  <c r="S32" i="1"/>
  <c r="O32" i="1"/>
  <c r="P31" i="1"/>
  <c r="Q31" i="1"/>
  <c r="R31" i="1"/>
  <c r="S31" i="1"/>
  <c r="O31" i="1"/>
  <c r="P28" i="1"/>
  <c r="Q28" i="1"/>
  <c r="R28" i="1"/>
  <c r="S28" i="1"/>
  <c r="O28" i="1"/>
  <c r="P27" i="1"/>
  <c r="Q27" i="1"/>
  <c r="R27" i="1"/>
  <c r="S27" i="1"/>
  <c r="O27" i="1"/>
  <c r="P26" i="1"/>
  <c r="Q26" i="1"/>
  <c r="R26" i="1"/>
  <c r="S26" i="1"/>
  <c r="O26" i="1"/>
  <c r="P25" i="1"/>
  <c r="Q25" i="1"/>
  <c r="R25" i="1"/>
  <c r="S25" i="1"/>
  <c r="O25" i="1"/>
  <c r="P22" i="1"/>
  <c r="Q22" i="1"/>
  <c r="R22" i="1"/>
  <c r="S22" i="1"/>
  <c r="O22" i="1"/>
  <c r="P21" i="1"/>
  <c r="Q21" i="1"/>
  <c r="R21" i="1"/>
  <c r="S21" i="1"/>
  <c r="Q29" i="1" l="1"/>
  <c r="Q30" i="1" s="1"/>
  <c r="R36" i="1"/>
  <c r="R37" i="1" s="1"/>
  <c r="P29" i="1"/>
  <c r="P30" i="1" s="1"/>
  <c r="Q23" i="1"/>
  <c r="Q24" i="1" s="1"/>
  <c r="Q36" i="1"/>
  <c r="Q37" i="1" s="1"/>
  <c r="S36" i="1"/>
  <c r="S37" i="1" s="1"/>
  <c r="O23" i="1"/>
  <c r="O24" i="1" s="1"/>
  <c r="O30" i="1"/>
  <c r="S29" i="1"/>
  <c r="S30" i="1" s="1"/>
  <c r="S23" i="1"/>
  <c r="S24" i="1" s="1"/>
  <c r="R23" i="1"/>
  <c r="R24" i="1" s="1"/>
  <c r="P36" i="1"/>
  <c r="P37" i="1" s="1"/>
  <c r="P23" i="1"/>
  <c r="P24" i="1" s="1"/>
  <c r="R29" i="1"/>
  <c r="R30" i="1" s="1"/>
  <c r="O36" i="1"/>
  <c r="O37" i="1" s="1"/>
  <c r="C6" i="1"/>
  <c r="B6" i="1"/>
  <c r="D5" i="1"/>
  <c r="B5" i="1"/>
  <c r="D4" i="1"/>
  <c r="C4" i="1"/>
  <c r="D7" i="1" l="1"/>
  <c r="D12" i="1" s="1"/>
  <c r="C7" i="1"/>
  <c r="B7" i="1"/>
  <c r="D14" i="1" l="1"/>
  <c r="D13" i="1"/>
  <c r="B12" i="1"/>
  <c r="B14" i="1"/>
  <c r="B13" i="1"/>
  <c r="C14" i="1"/>
  <c r="C13" i="1"/>
  <c r="C12" i="1"/>
  <c r="C15" i="1" l="1"/>
  <c r="E13" i="1"/>
  <c r="D15" i="1"/>
  <c r="E14" i="1"/>
  <c r="B15" i="1"/>
  <c r="B22" i="1" l="1"/>
  <c r="B21" i="1"/>
  <c r="B20" i="1"/>
  <c r="B23" i="1"/>
  <c r="G13" i="1"/>
  <c r="G11" i="1"/>
  <c r="E15" i="1"/>
  <c r="G12" i="1"/>
  <c r="I10" i="1" l="1"/>
  <c r="I11" i="1" s="1"/>
  <c r="I12" i="1" s="1"/>
</calcChain>
</file>

<file path=xl/sharedStrings.xml><?xml version="1.0" encoding="utf-8"?>
<sst xmlns="http://schemas.openxmlformats.org/spreadsheetml/2006/main" count="95" uniqueCount="38">
  <si>
    <t>Economic</t>
  </si>
  <si>
    <t>Environment</t>
  </si>
  <si>
    <t>Building Characteristics</t>
  </si>
  <si>
    <t>Total</t>
  </si>
  <si>
    <t>Normalized</t>
  </si>
  <si>
    <t>Average</t>
  </si>
  <si>
    <t>Ax</t>
  </si>
  <si>
    <t>LambdaX</t>
  </si>
  <si>
    <t>CI</t>
  </si>
  <si>
    <t>CR</t>
  </si>
  <si>
    <t>&lt;</t>
  </si>
  <si>
    <t>Price</t>
  </si>
  <si>
    <t>Age of the building</t>
  </si>
  <si>
    <t>Number of rooms</t>
  </si>
  <si>
    <t>Size of the flat(house)</t>
  </si>
  <si>
    <t>Number of bathrooms</t>
  </si>
  <si>
    <t>Air pollution</t>
  </si>
  <si>
    <t>Population size</t>
  </si>
  <si>
    <t>Education level</t>
  </si>
  <si>
    <t>Socio-economic level</t>
  </si>
  <si>
    <t>Social environment</t>
  </si>
  <si>
    <t>House 1</t>
  </si>
  <si>
    <t>House 2</t>
  </si>
  <si>
    <t>House 4</t>
  </si>
  <si>
    <t>House 5</t>
  </si>
  <si>
    <t>House 3</t>
  </si>
  <si>
    <t xml:space="preserve">16-20 </t>
  </si>
  <si>
    <t>2+1</t>
  </si>
  <si>
    <t>3+1</t>
  </si>
  <si>
    <t>A</t>
  </si>
  <si>
    <t>Evaluation of alternatives</t>
  </si>
  <si>
    <t>Total economic score</t>
  </si>
  <si>
    <t>Normalized economic score</t>
  </si>
  <si>
    <t>Total characteristic score</t>
  </si>
  <si>
    <t>Normalized characteristic score</t>
  </si>
  <si>
    <t>Total environment score</t>
  </si>
  <si>
    <t>Normalized environment score</t>
  </si>
  <si>
    <t>Maintenance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</si>
</sst>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7"/>
  <sheetViews>
    <sheetView tabSelected="1" topLeftCell="D1" workbookViewId="0">
      <selection activeCell="O31" sqref="O31"/>
    </sheetView>
  </sheetViews>
  <sheetFormatPr defaultRowHeight="14.4" x14ac:dyDescent="0.3"/>
  <cols>
    <col min="1" max="1" width="24" bestFit="1" customWidth="1"/>
    <col min="2" max="2" width="9.44140625" bestFit="1" customWidth="1"/>
    <col min="3" max="3" width="22" bestFit="1" customWidth="1"/>
    <col min="4" max="4" width="12.6640625" bestFit="1" customWidth="1"/>
    <col min="5" max="5" width="12.44140625" bestFit="1" customWidth="1"/>
    <col min="6" max="6" width="9.5546875" customWidth="1"/>
    <col min="7" max="9" width="22" bestFit="1" customWidth="1"/>
    <col min="10" max="10" width="5.6640625" customWidth="1"/>
    <col min="11" max="11" width="4.33203125" customWidth="1"/>
    <col min="13" max="13" width="22" bestFit="1" customWidth="1"/>
    <col min="14" max="14" width="20.88671875" bestFit="1" customWidth="1"/>
    <col min="15" max="19" width="8" bestFit="1" customWidth="1"/>
  </cols>
  <sheetData>
    <row r="2" spans="1:19" x14ac:dyDescent="0.3">
      <c r="M2" s="3"/>
      <c r="N2" s="3"/>
      <c r="O2" s="3" t="s">
        <v>21</v>
      </c>
      <c r="P2" s="3" t="s">
        <v>22</v>
      </c>
      <c r="Q2" s="3" t="s">
        <v>25</v>
      </c>
      <c r="R2" s="3" t="s">
        <v>23</v>
      </c>
      <c r="S2" s="3" t="s">
        <v>24</v>
      </c>
    </row>
    <row r="3" spans="1:19" x14ac:dyDescent="0.3">
      <c r="A3" s="3"/>
      <c r="B3" s="3" t="s">
        <v>0</v>
      </c>
      <c r="C3" s="3" t="s">
        <v>2</v>
      </c>
      <c r="D3" s="3" t="s">
        <v>1</v>
      </c>
      <c r="G3" s="3" t="s">
        <v>0</v>
      </c>
      <c r="H3" s="3">
        <v>4</v>
      </c>
      <c r="I3" s="3" t="s">
        <v>2</v>
      </c>
      <c r="M3" s="8" t="s">
        <v>0</v>
      </c>
      <c r="N3" s="3" t="s">
        <v>11</v>
      </c>
      <c r="O3" s="3">
        <v>345000</v>
      </c>
      <c r="P3" s="3">
        <v>215000</v>
      </c>
      <c r="Q3" s="3">
        <v>680000</v>
      </c>
      <c r="R3" s="3">
        <v>395000</v>
      </c>
      <c r="S3" s="3">
        <v>230000</v>
      </c>
    </row>
    <row r="4" spans="1:19" x14ac:dyDescent="0.3">
      <c r="A4" s="3" t="s">
        <v>0</v>
      </c>
      <c r="B4" s="4">
        <v>1</v>
      </c>
      <c r="C4" s="4">
        <f>$H$3</f>
        <v>4</v>
      </c>
      <c r="D4" s="4">
        <f>$H$4</f>
        <v>3</v>
      </c>
      <c r="G4" s="3" t="s">
        <v>0</v>
      </c>
      <c r="H4" s="3">
        <v>3</v>
      </c>
      <c r="I4" s="3" t="s">
        <v>1</v>
      </c>
      <c r="M4" s="8"/>
      <c r="N4" s="3" t="s">
        <v>37</v>
      </c>
      <c r="O4" s="3">
        <v>30</v>
      </c>
      <c r="P4" s="3">
        <v>0</v>
      </c>
      <c r="Q4" s="3">
        <v>15</v>
      </c>
      <c r="R4" s="3">
        <v>20</v>
      </c>
      <c r="S4" s="3">
        <v>0</v>
      </c>
    </row>
    <row r="5" spans="1:19" x14ac:dyDescent="0.3">
      <c r="A5" s="3" t="s">
        <v>2</v>
      </c>
      <c r="B5" s="4">
        <f>1/$H$3</f>
        <v>0.25</v>
      </c>
      <c r="C5" s="4">
        <v>1</v>
      </c>
      <c r="D5" s="4">
        <f>$H$5</f>
        <v>1</v>
      </c>
      <c r="G5" s="3" t="s">
        <v>2</v>
      </c>
      <c r="H5" s="3">
        <v>1</v>
      </c>
      <c r="I5" s="3" t="s">
        <v>1</v>
      </c>
      <c r="M5" s="8" t="s">
        <v>2</v>
      </c>
      <c r="N5" s="3" t="s">
        <v>12</v>
      </c>
      <c r="O5" s="3" t="s">
        <v>26</v>
      </c>
      <c r="P5" s="3" t="s">
        <v>26</v>
      </c>
      <c r="Q5" s="6">
        <v>0</v>
      </c>
      <c r="R5" s="3" t="s">
        <v>26</v>
      </c>
      <c r="S5" s="3" t="s">
        <v>26</v>
      </c>
    </row>
    <row r="6" spans="1:19" x14ac:dyDescent="0.3">
      <c r="A6" s="3" t="s">
        <v>1</v>
      </c>
      <c r="B6" s="4">
        <f>1/$H$4</f>
        <v>0.33333333333333331</v>
      </c>
      <c r="C6" s="4">
        <f>1/$H$5</f>
        <v>1</v>
      </c>
      <c r="D6" s="4">
        <v>1</v>
      </c>
      <c r="M6" s="8"/>
      <c r="N6" s="3" t="s">
        <v>4</v>
      </c>
      <c r="O6" s="3">
        <v>2</v>
      </c>
      <c r="P6" s="3">
        <v>2</v>
      </c>
      <c r="Q6" s="3">
        <v>6</v>
      </c>
      <c r="R6" s="3">
        <v>2</v>
      </c>
      <c r="S6" s="3">
        <v>2</v>
      </c>
    </row>
    <row r="7" spans="1:19" x14ac:dyDescent="0.3">
      <c r="A7" s="3" t="s">
        <v>3</v>
      </c>
      <c r="B7" s="4">
        <f>SUM(B4:B6)</f>
        <v>1.5833333333333333</v>
      </c>
      <c r="C7" s="4">
        <f t="shared" ref="C7:D7" si="0">SUM(C4:C6)</f>
        <v>6</v>
      </c>
      <c r="D7" s="4">
        <f t="shared" si="0"/>
        <v>5</v>
      </c>
      <c r="M7" s="8"/>
      <c r="N7" s="3" t="s">
        <v>13</v>
      </c>
      <c r="O7" s="3" t="s">
        <v>27</v>
      </c>
      <c r="P7" s="3" t="s">
        <v>27</v>
      </c>
      <c r="Q7" s="3" t="s">
        <v>28</v>
      </c>
      <c r="R7" s="3" t="s">
        <v>27</v>
      </c>
      <c r="S7" s="3" t="s">
        <v>27</v>
      </c>
    </row>
    <row r="8" spans="1:19" x14ac:dyDescent="0.3">
      <c r="M8" s="8"/>
      <c r="N8" s="3" t="s">
        <v>4</v>
      </c>
      <c r="O8" s="3">
        <v>3</v>
      </c>
      <c r="P8" s="3">
        <v>3</v>
      </c>
      <c r="Q8" s="3">
        <v>4</v>
      </c>
      <c r="R8" s="3">
        <v>3</v>
      </c>
      <c r="S8" s="3">
        <v>3</v>
      </c>
    </row>
    <row r="9" spans="1:19" x14ac:dyDescent="0.3">
      <c r="M9" s="8"/>
      <c r="N9" s="3" t="s">
        <v>14</v>
      </c>
      <c r="O9" s="6">
        <v>95</v>
      </c>
      <c r="P9" s="6">
        <v>68</v>
      </c>
      <c r="Q9" s="6">
        <v>170</v>
      </c>
      <c r="R9" s="6">
        <v>95</v>
      </c>
      <c r="S9" s="6">
        <v>85</v>
      </c>
    </row>
    <row r="10" spans="1:19" x14ac:dyDescent="0.3">
      <c r="A10" s="9" t="s">
        <v>4</v>
      </c>
      <c r="B10" s="9"/>
      <c r="C10" s="9"/>
      <c r="D10" s="9"/>
      <c r="E10" s="3" t="s">
        <v>5</v>
      </c>
      <c r="G10" s="3" t="s">
        <v>6</v>
      </c>
      <c r="H10" s="3" t="s">
        <v>7</v>
      </c>
      <c r="I10" s="4">
        <f>AVERAGE(G11/E12,G12/E13,G13/E14)</f>
        <v>3.0092142174916225</v>
      </c>
      <c r="J10" s="3"/>
      <c r="K10" s="3"/>
      <c r="M10" s="8"/>
      <c r="N10" s="3" t="s">
        <v>15</v>
      </c>
      <c r="O10" s="6">
        <v>0</v>
      </c>
      <c r="P10" s="6">
        <v>1</v>
      </c>
      <c r="Q10" s="6">
        <v>2</v>
      </c>
      <c r="R10" s="6">
        <v>1</v>
      </c>
      <c r="S10" s="6">
        <v>1</v>
      </c>
    </row>
    <row r="11" spans="1:19" x14ac:dyDescent="0.3">
      <c r="A11" s="3"/>
      <c r="B11" s="3" t="s">
        <v>0</v>
      </c>
      <c r="C11" s="3" t="s">
        <v>2</v>
      </c>
      <c r="D11" s="3" t="s">
        <v>1</v>
      </c>
      <c r="E11" s="3"/>
      <c r="G11" s="4">
        <f>(B4*$E$12)+(C4*$E$13)+(D4*$E$14)</f>
        <v>1.9093567251461991</v>
      </c>
      <c r="H11" s="3" t="s">
        <v>8</v>
      </c>
      <c r="I11" s="4">
        <f>(I10-3)/(3-1)</f>
        <v>4.6071087458112725E-3</v>
      </c>
      <c r="J11" s="3"/>
      <c r="K11" s="3"/>
      <c r="M11" s="8" t="s">
        <v>1</v>
      </c>
      <c r="N11" s="3" t="s">
        <v>16</v>
      </c>
      <c r="O11" s="3">
        <v>64</v>
      </c>
      <c r="P11" s="3">
        <v>68</v>
      </c>
      <c r="Q11" s="3">
        <v>70</v>
      </c>
      <c r="R11" s="3">
        <v>60</v>
      </c>
      <c r="S11" s="3">
        <v>68</v>
      </c>
    </row>
    <row r="12" spans="1:19" x14ac:dyDescent="0.3">
      <c r="A12" s="3" t="s">
        <v>0</v>
      </c>
      <c r="B12" s="4">
        <f>B4/$B$7</f>
        <v>0.63157894736842113</v>
      </c>
      <c r="C12" s="4">
        <f>C4/$C$7</f>
        <v>0.66666666666666663</v>
      </c>
      <c r="D12" s="4">
        <f>D4/$D$7</f>
        <v>0.6</v>
      </c>
      <c r="E12" s="4">
        <f>AVERAGE(B12:D12)</f>
        <v>0.63274853801169595</v>
      </c>
      <c r="G12" s="4">
        <f>(B5*$E$12)+(C5*$E$13)+(D5*$E$14)</f>
        <v>0.52543859649122815</v>
      </c>
      <c r="H12" s="3" t="s">
        <v>9</v>
      </c>
      <c r="I12" s="4">
        <f>I11/0.58</f>
        <v>7.9432909410539192E-3</v>
      </c>
      <c r="J12" s="5" t="s">
        <v>10</v>
      </c>
      <c r="K12" s="3">
        <v>0.1</v>
      </c>
      <c r="M12" s="8"/>
      <c r="N12" s="3" t="s">
        <v>17</v>
      </c>
      <c r="O12" s="3">
        <v>284935</v>
      </c>
      <c r="P12" s="3">
        <v>284935</v>
      </c>
      <c r="Q12" s="3">
        <v>284935</v>
      </c>
      <c r="R12" s="3">
        <v>284935</v>
      </c>
      <c r="S12" s="3">
        <v>284935</v>
      </c>
    </row>
    <row r="13" spans="1:19" x14ac:dyDescent="0.3">
      <c r="A13" s="3" t="s">
        <v>2</v>
      </c>
      <c r="B13" s="4">
        <f t="shared" ref="B13:B14" si="1">B5/$B$7</f>
        <v>0.15789473684210528</v>
      </c>
      <c r="C13" s="4">
        <f t="shared" ref="C13:C14" si="2">C5/$C$7</f>
        <v>0.16666666666666666</v>
      </c>
      <c r="D13" s="4">
        <f t="shared" ref="D13:D14" si="3">D5/$D$7</f>
        <v>0.2</v>
      </c>
      <c r="E13" s="4">
        <f t="shared" ref="E13:E14" si="4">AVERAGE(B13:D13)</f>
        <v>0.17485380116959068</v>
      </c>
      <c r="G13" s="4">
        <f>(B6*$E$12)+(C6*$E$13)+(D6*$E$14)</f>
        <v>0.57816764132553611</v>
      </c>
      <c r="H13" s="3"/>
      <c r="I13" s="3"/>
      <c r="J13" s="3"/>
      <c r="K13" s="3"/>
      <c r="M13" s="8"/>
      <c r="N13" s="3" t="s">
        <v>18</v>
      </c>
      <c r="O13" s="3">
        <v>2.9550000000000001</v>
      </c>
      <c r="P13" s="3">
        <v>2.9550000000000001</v>
      </c>
      <c r="Q13" s="3">
        <v>2.9550000000000001</v>
      </c>
      <c r="R13" s="3">
        <v>2.9550000000000001</v>
      </c>
      <c r="S13" s="3">
        <v>2.9550000000000001</v>
      </c>
    </row>
    <row r="14" spans="1:19" x14ac:dyDescent="0.3">
      <c r="A14" s="3" t="s">
        <v>1</v>
      </c>
      <c r="B14" s="4">
        <f t="shared" si="1"/>
        <v>0.21052631578947367</v>
      </c>
      <c r="C14" s="4">
        <f t="shared" si="2"/>
        <v>0.16666666666666666</v>
      </c>
      <c r="D14" s="4">
        <f t="shared" si="3"/>
        <v>0.2</v>
      </c>
      <c r="E14" s="4">
        <f t="shared" si="4"/>
        <v>0.19239766081871346</v>
      </c>
      <c r="M14" s="8"/>
      <c r="N14" s="3" t="s">
        <v>19</v>
      </c>
      <c r="O14" s="3" t="s">
        <v>29</v>
      </c>
      <c r="P14" s="3" t="s">
        <v>29</v>
      </c>
      <c r="Q14" s="3" t="s">
        <v>29</v>
      </c>
      <c r="R14" s="3" t="s">
        <v>29</v>
      </c>
      <c r="S14" s="3" t="s">
        <v>29</v>
      </c>
    </row>
    <row r="15" spans="1:19" x14ac:dyDescent="0.3">
      <c r="A15" s="3" t="s">
        <v>3</v>
      </c>
      <c r="B15" s="4">
        <f>SUM(B12:B14)</f>
        <v>1</v>
      </c>
      <c r="C15" s="4">
        <f t="shared" ref="C15" si="5">SUM(C12:C14)</f>
        <v>0.99999999999999989</v>
      </c>
      <c r="D15" s="4">
        <f t="shared" ref="D15:E15" si="6">SUM(D12:D14)</f>
        <v>1</v>
      </c>
      <c r="E15" s="4">
        <f t="shared" si="6"/>
        <v>1</v>
      </c>
      <c r="F15" s="1"/>
      <c r="M15" s="8"/>
      <c r="N15" s="3" t="s">
        <v>4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</row>
    <row r="16" spans="1:19" x14ac:dyDescent="0.3">
      <c r="M16" s="8"/>
      <c r="N16" s="3" t="s">
        <v>20</v>
      </c>
      <c r="O16" s="3">
        <v>2</v>
      </c>
      <c r="P16" s="3">
        <v>4</v>
      </c>
      <c r="Q16" s="3">
        <v>5</v>
      </c>
      <c r="R16" s="3">
        <v>1</v>
      </c>
      <c r="S16" s="3">
        <v>3</v>
      </c>
    </row>
    <row r="17" spans="1:19" x14ac:dyDescent="0.3">
      <c r="M17" s="2"/>
    </row>
    <row r="18" spans="1:19" x14ac:dyDescent="0.3">
      <c r="A18" s="9" t="s">
        <v>30</v>
      </c>
      <c r="B18" s="9"/>
    </row>
    <row r="19" spans="1:19" x14ac:dyDescent="0.3">
      <c r="A19" s="3" t="s">
        <v>21</v>
      </c>
      <c r="B19" s="4">
        <f>(O24*$E$12)+(O30*$E$13)+(O37*$E$14)</f>
        <v>0.1655598277215195</v>
      </c>
      <c r="M19" s="9" t="s">
        <v>4</v>
      </c>
      <c r="N19" s="9"/>
      <c r="O19" s="9"/>
      <c r="P19" s="9"/>
      <c r="Q19" s="9"/>
      <c r="R19" s="9"/>
      <c r="S19" s="9"/>
    </row>
    <row r="20" spans="1:19" x14ac:dyDescent="0.3">
      <c r="A20" s="3" t="s">
        <v>22</v>
      </c>
      <c r="B20" s="4">
        <f>(P24*$E$12)+(P30*$E$13)+(P37*$E$14)</f>
        <v>0.21903375738919165</v>
      </c>
      <c r="M20" s="3"/>
      <c r="N20" s="3"/>
      <c r="O20" s="3" t="s">
        <v>21</v>
      </c>
      <c r="P20" s="3" t="s">
        <v>22</v>
      </c>
      <c r="Q20" s="3" t="s">
        <v>25</v>
      </c>
      <c r="R20" s="3" t="s">
        <v>23</v>
      </c>
      <c r="S20" s="3" t="s">
        <v>24</v>
      </c>
    </row>
    <row r="21" spans="1:19" x14ac:dyDescent="0.3">
      <c r="A21" s="3" t="s">
        <v>25</v>
      </c>
      <c r="B21" s="4">
        <f>(Q24*$E$12)+(Q30*$E$13)+(Q37*$E$14)</f>
        <v>0.21622391664418433</v>
      </c>
      <c r="M21" s="8" t="s">
        <v>0</v>
      </c>
      <c r="N21" s="3" t="s">
        <v>11</v>
      </c>
      <c r="O21" s="7">
        <f>(1-O3/SUM($O$3:$S$3))/4</f>
        <v>0.20375335120643431</v>
      </c>
      <c r="P21" s="7">
        <f>(1-P3/SUM($O$3:$S$3))/4</f>
        <v>0.22117962466487937</v>
      </c>
      <c r="Q21" s="7">
        <f>(1-Q3/SUM($O$3:$S$3))/4</f>
        <v>0.15884718498659517</v>
      </c>
      <c r="R21" s="7">
        <f>(1-R3/SUM($O$3:$S$3))/4</f>
        <v>0.1970509383378016</v>
      </c>
      <c r="S21" s="7">
        <f>(1-S3/SUM($O$3:$S$3))/4</f>
        <v>0.21916890080428955</v>
      </c>
    </row>
    <row r="22" spans="1:19" x14ac:dyDescent="0.3">
      <c r="A22" s="3" t="s">
        <v>23</v>
      </c>
      <c r="B22" s="4">
        <f>(R24*$E$12)+(R30*$E$13)+(R37*$E$14)</f>
        <v>0.18190159042239046</v>
      </c>
      <c r="M22" s="8"/>
      <c r="N22" s="3" t="s">
        <v>37</v>
      </c>
      <c r="O22" s="7">
        <f>(1-O4/SUM($O$4:$S$4))/4</f>
        <v>0.13461538461538461</v>
      </c>
      <c r="P22" s="7">
        <f>(1-P4/SUM($O$4:$S$4))/4</f>
        <v>0.25</v>
      </c>
      <c r="Q22" s="7">
        <f>(1-Q4/SUM($O$4:$S$4))/4</f>
        <v>0.19230769230769229</v>
      </c>
      <c r="R22" s="7">
        <f>(1-R4/SUM($O$4:$S$4))/4</f>
        <v>0.17307692307692307</v>
      </c>
      <c r="S22" s="7">
        <f>(1-S4/SUM($O$4:$S$4))/4</f>
        <v>0.25</v>
      </c>
    </row>
    <row r="23" spans="1:19" x14ac:dyDescent="0.3">
      <c r="A23" s="3" t="s">
        <v>24</v>
      </c>
      <c r="B23" s="4">
        <f>(S24*$E$12)+(S30*$E$13)+(S37*$E$14)</f>
        <v>0.21728090782271409</v>
      </c>
      <c r="M23" s="8" t="s">
        <v>31</v>
      </c>
      <c r="N23" s="8"/>
      <c r="O23" s="7">
        <f>SUM(O21:O22)</f>
        <v>0.33836873582181892</v>
      </c>
      <c r="P23" s="7">
        <f t="shared" ref="P23:S23" si="7">SUM(P21:P22)</f>
        <v>0.47117962466487939</v>
      </c>
      <c r="Q23" s="7">
        <f t="shared" si="7"/>
        <v>0.35115487729428746</v>
      </c>
      <c r="R23" s="7">
        <f t="shared" si="7"/>
        <v>0.37012786141472465</v>
      </c>
      <c r="S23" s="7">
        <f t="shared" si="7"/>
        <v>0.46916890080428952</v>
      </c>
    </row>
    <row r="24" spans="1:19" x14ac:dyDescent="0.3">
      <c r="M24" s="8" t="s">
        <v>32</v>
      </c>
      <c r="N24" s="8"/>
      <c r="O24" s="7">
        <f>O23/2</f>
        <v>0.16918436791090946</v>
      </c>
      <c r="P24" s="7">
        <f t="shared" ref="P24:S24" si="8">P23/2</f>
        <v>0.2355898123324397</v>
      </c>
      <c r="Q24" s="7">
        <f t="shared" si="8"/>
        <v>0.17557743864714373</v>
      </c>
      <c r="R24" s="7">
        <f t="shared" si="8"/>
        <v>0.18506393070736232</v>
      </c>
      <c r="S24" s="7">
        <f t="shared" si="8"/>
        <v>0.23458445040214476</v>
      </c>
    </row>
    <row r="25" spans="1:19" x14ac:dyDescent="0.3">
      <c r="M25" s="8" t="s">
        <v>2</v>
      </c>
      <c r="N25" s="3" t="s">
        <v>12</v>
      </c>
      <c r="O25" s="7">
        <f>O6/SUM($O$6:$S$6)</f>
        <v>0.14285714285714285</v>
      </c>
      <c r="P25" s="7">
        <f>P6/SUM($O$6:$S$6)</f>
        <v>0.14285714285714285</v>
      </c>
      <c r="Q25" s="7">
        <f>Q6/SUM($O$6:$S$6)</f>
        <v>0.42857142857142855</v>
      </c>
      <c r="R25" s="7">
        <f>R6/SUM($O$6:$S$6)</f>
        <v>0.14285714285714285</v>
      </c>
      <c r="S25" s="7">
        <f>S6/SUM($O$6:$S$6)</f>
        <v>0.14285714285714285</v>
      </c>
    </row>
    <row r="26" spans="1:19" x14ac:dyDescent="0.3">
      <c r="M26" s="8"/>
      <c r="N26" s="3" t="s">
        <v>13</v>
      </c>
      <c r="O26" s="7">
        <f>O8/SUM($O$8:$S$8)</f>
        <v>0.1875</v>
      </c>
      <c r="P26" s="7">
        <f>P8/SUM($O$8:$S$8)</f>
        <v>0.1875</v>
      </c>
      <c r="Q26" s="7">
        <f>Q8/SUM($O$8:$S$8)</f>
        <v>0.25</v>
      </c>
      <c r="R26" s="7">
        <f>R8/SUM($O$8:$S$8)</f>
        <v>0.1875</v>
      </c>
      <c r="S26" s="7">
        <f>S8/SUM($O$8:$S$8)</f>
        <v>0.1875</v>
      </c>
    </row>
    <row r="27" spans="1:19" x14ac:dyDescent="0.3">
      <c r="M27" s="8"/>
      <c r="N27" s="3" t="s">
        <v>14</v>
      </c>
      <c r="O27" s="7">
        <f>O9/SUM($O$9:$S$9)</f>
        <v>0.18518518518518517</v>
      </c>
      <c r="P27" s="7">
        <f>P9/SUM($O$9:$S$9)</f>
        <v>0.13255360623781676</v>
      </c>
      <c r="Q27" s="7">
        <f>Q9/SUM($O$9:$S$9)</f>
        <v>0.33138401559454189</v>
      </c>
      <c r="R27" s="7">
        <f>R9/SUM($O$9:$S$9)</f>
        <v>0.18518518518518517</v>
      </c>
      <c r="S27" s="7">
        <f>S9/SUM($O$9:$S$9)</f>
        <v>0.16569200779727095</v>
      </c>
    </row>
    <row r="28" spans="1:19" x14ac:dyDescent="0.3">
      <c r="M28" s="8"/>
      <c r="N28" s="3" t="s">
        <v>15</v>
      </c>
      <c r="O28" s="7">
        <f>O10/SUM($O$10:$S$10)</f>
        <v>0</v>
      </c>
      <c r="P28" s="7">
        <f>P10/SUM($O$10:$S$10)</f>
        <v>0.2</v>
      </c>
      <c r="Q28" s="7">
        <f>Q10/SUM($O$10:$S$10)</f>
        <v>0.4</v>
      </c>
      <c r="R28" s="7">
        <f>R10/SUM($O$10:$S$10)</f>
        <v>0.2</v>
      </c>
      <c r="S28" s="7">
        <f>S10/SUM($O$10:$S$10)</f>
        <v>0.2</v>
      </c>
    </row>
    <row r="29" spans="1:19" x14ac:dyDescent="0.3">
      <c r="M29" s="8" t="s">
        <v>33</v>
      </c>
      <c r="N29" s="8"/>
      <c r="O29" s="7">
        <f>SUM(O25:O28)</f>
        <v>0.51554232804232802</v>
      </c>
      <c r="P29" s="7">
        <f t="shared" ref="P29:S29" si="9">SUM(P25:P28)</f>
        <v>0.66291074909495962</v>
      </c>
      <c r="Q29" s="7">
        <f t="shared" si="9"/>
        <v>1.4099554441659703</v>
      </c>
      <c r="R29" s="7">
        <f t="shared" si="9"/>
        <v>0.71554232804232809</v>
      </c>
      <c r="S29" s="7">
        <f t="shared" si="9"/>
        <v>0.69604915065441375</v>
      </c>
    </row>
    <row r="30" spans="1:19" x14ac:dyDescent="0.3">
      <c r="M30" s="8" t="s">
        <v>34</v>
      </c>
      <c r="N30" s="8"/>
      <c r="O30" s="7">
        <f>O29/4</f>
        <v>0.12888558201058201</v>
      </c>
      <c r="P30" s="7">
        <f t="shared" ref="P30:S30" si="10">P29/4</f>
        <v>0.1657276872737399</v>
      </c>
      <c r="Q30" s="7">
        <f t="shared" si="10"/>
        <v>0.35248886104149257</v>
      </c>
      <c r="R30" s="7">
        <f t="shared" si="10"/>
        <v>0.17888558201058202</v>
      </c>
      <c r="S30" s="7">
        <f t="shared" si="10"/>
        <v>0.17401228766360344</v>
      </c>
    </row>
    <row r="31" spans="1:19" x14ac:dyDescent="0.3">
      <c r="M31" s="8" t="s">
        <v>1</v>
      </c>
      <c r="N31" s="3" t="s">
        <v>16</v>
      </c>
      <c r="O31" s="7">
        <f>(1-O11/SUM($O$11:$S$11))/4</f>
        <v>0.20151515151515151</v>
      </c>
      <c r="P31" s="7">
        <f>(1-P11/SUM($O$11:$S$11))/4</f>
        <v>0.19848484848484849</v>
      </c>
      <c r="Q31" s="7">
        <f>(1-Q11/SUM($O$11:$S$11))/4</f>
        <v>0.19696969696969696</v>
      </c>
      <c r="R31" s="7">
        <f>(1-R11/SUM($O$11:$S$11))/4</f>
        <v>0.20454545454545453</v>
      </c>
      <c r="S31" s="7">
        <f>(1-S11/SUM($O$11:$S$11))/4</f>
        <v>0.19848484848484849</v>
      </c>
    </row>
    <row r="32" spans="1:19" x14ac:dyDescent="0.3">
      <c r="M32" s="8"/>
      <c r="N32" s="3" t="s">
        <v>17</v>
      </c>
      <c r="O32" s="7">
        <f>(1-O12/SUM($O$12:$S$12))/4</f>
        <v>0.2</v>
      </c>
      <c r="P32" s="7">
        <f>(1-P12/SUM($O$12:$S$12))/4</f>
        <v>0.2</v>
      </c>
      <c r="Q32" s="7">
        <f>(1-Q12/SUM($O$12:$S$12))/4</f>
        <v>0.2</v>
      </c>
      <c r="R32" s="7">
        <f>(1-R12/SUM($O$12:$S$12))/4</f>
        <v>0.2</v>
      </c>
      <c r="S32" s="7">
        <f>(1-S12/SUM($O$12:$S$12))/4</f>
        <v>0.2</v>
      </c>
    </row>
    <row r="33" spans="13:19" x14ac:dyDescent="0.3">
      <c r="M33" s="8"/>
      <c r="N33" s="3" t="s">
        <v>18</v>
      </c>
      <c r="O33" s="7">
        <f>O13/SUM($O$13:$S$13)</f>
        <v>0.2</v>
      </c>
      <c r="P33" s="7">
        <f>P13/SUM($O$13:$S$13)</f>
        <v>0.2</v>
      </c>
      <c r="Q33" s="7">
        <f>Q13/SUM($O$13:$S$13)</f>
        <v>0.2</v>
      </c>
      <c r="R33" s="7">
        <f>R13/SUM($O$13:$S$13)</f>
        <v>0.2</v>
      </c>
      <c r="S33" s="7">
        <f>S13/SUM($O$13:$S$13)</f>
        <v>0.2</v>
      </c>
    </row>
    <row r="34" spans="13:19" x14ac:dyDescent="0.3">
      <c r="M34" s="8"/>
      <c r="N34" s="3" t="s">
        <v>19</v>
      </c>
      <c r="O34" s="7">
        <f>O15/SUM($O$15:$S$15)</f>
        <v>0.2</v>
      </c>
      <c r="P34" s="7">
        <f>P15/SUM($O$15:$S$15)</f>
        <v>0.2</v>
      </c>
      <c r="Q34" s="7">
        <f>Q15/SUM($O$15:$S$15)</f>
        <v>0.2</v>
      </c>
      <c r="R34" s="7">
        <f>R15/SUM($O$15:$S$15)</f>
        <v>0.2</v>
      </c>
      <c r="S34" s="7">
        <f>S15/SUM($O$15:$S$15)</f>
        <v>0.2</v>
      </c>
    </row>
    <row r="35" spans="13:19" x14ac:dyDescent="0.3">
      <c r="M35" s="8"/>
      <c r="N35" s="3" t="s">
        <v>20</v>
      </c>
      <c r="O35" s="7">
        <f>O16/SUM($O$16:$S$16)</f>
        <v>0.13333333333333333</v>
      </c>
      <c r="P35" s="7">
        <f>P16/SUM($O$16:$S$16)</f>
        <v>0.26666666666666666</v>
      </c>
      <c r="Q35" s="7">
        <f>Q16/SUM($O$16:$S$16)</f>
        <v>0.33333333333333331</v>
      </c>
      <c r="R35" s="7">
        <f>R16/SUM($O$16:$S$16)</f>
        <v>6.6666666666666666E-2</v>
      </c>
      <c r="S35" s="7">
        <f>S16/SUM($O$16:$S$16)</f>
        <v>0.2</v>
      </c>
    </row>
    <row r="36" spans="13:19" x14ac:dyDescent="0.3">
      <c r="M36" s="9" t="s">
        <v>35</v>
      </c>
      <c r="N36" s="9"/>
      <c r="O36" s="7">
        <f>SUM(O31:O35)</f>
        <v>0.93484848484848482</v>
      </c>
      <c r="P36" s="7">
        <f t="shared" ref="P36:S36" si="11">SUM(P31:P35)</f>
        <v>1.0651515151515152</v>
      </c>
      <c r="Q36" s="7">
        <f t="shared" si="11"/>
        <v>1.1303030303030301</v>
      </c>
      <c r="R36" s="7">
        <f t="shared" si="11"/>
        <v>0.8712121212121211</v>
      </c>
      <c r="S36" s="7">
        <f t="shared" si="11"/>
        <v>0.99848484848484853</v>
      </c>
    </row>
    <row r="37" spans="13:19" x14ac:dyDescent="0.3">
      <c r="M37" s="9" t="s">
        <v>36</v>
      </c>
      <c r="N37" s="9"/>
      <c r="O37" s="7">
        <f>O36/5</f>
        <v>0.18696969696969695</v>
      </c>
      <c r="P37" s="7">
        <f t="shared" ref="P37:S37" si="12">P36/5</f>
        <v>0.21303030303030304</v>
      </c>
      <c r="Q37" s="7">
        <f t="shared" si="12"/>
        <v>0.22606060606060602</v>
      </c>
      <c r="R37" s="7">
        <f t="shared" si="12"/>
        <v>0.17424242424242423</v>
      </c>
      <c r="S37" s="7">
        <f t="shared" si="12"/>
        <v>0.19969696969696971</v>
      </c>
    </row>
  </sheetData>
  <mergeCells count="15">
    <mergeCell ref="M37:N37"/>
    <mergeCell ref="A18:B18"/>
    <mergeCell ref="M23:N23"/>
    <mergeCell ref="M24:N24"/>
    <mergeCell ref="M29:N29"/>
    <mergeCell ref="M30:N30"/>
    <mergeCell ref="M21:M22"/>
    <mergeCell ref="M25:M28"/>
    <mergeCell ref="M31:M35"/>
    <mergeCell ref="M19:S19"/>
    <mergeCell ref="M11:M16"/>
    <mergeCell ref="A10:D10"/>
    <mergeCell ref="M3:M4"/>
    <mergeCell ref="M5:M10"/>
    <mergeCell ref="M36:N36"/>
  </mergeCells>
  <pageMargins left="0.7" right="0.7" top="0.75" bottom="0.75" header="0.3" footer="0.3"/>
  <pageSetup paperSize="9" orientation="portrait" verticalDpi="0" r:id="rId1"/>
  <ignoredErrors>
    <ignoredError sqref="B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Said</dc:creator>
  <cp:lastModifiedBy>Nedim KORKMAZ</cp:lastModifiedBy>
  <dcterms:created xsi:type="dcterms:W3CDTF">2019-11-09T10:11:56Z</dcterms:created>
  <dcterms:modified xsi:type="dcterms:W3CDTF">2019-12-15T15:35:57Z</dcterms:modified>
</cp:coreProperties>
</file>