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rrt\Desktop\Data Analytics\Excel Homework # 1 - Instructions\"/>
    </mc:Choice>
  </mc:AlternateContent>
  <xr:revisionPtr revIDLastSave="0" documentId="13_ncr:1_{38896521-2FB3-4DD5-9EB3-ED24DEEEE55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Goal">Sheet1!$D$2:$D$4115</definedName>
    <definedName name="State">Sheet1!$F$2:$F$4115</definedName>
  </definedNames>
  <calcPr calcId="18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5" l="1"/>
  <c r="E13" i="5"/>
  <c r="E12" i="5"/>
  <c r="E11" i="5"/>
  <c r="E10" i="5"/>
  <c r="H10" i="5" s="1"/>
  <c r="E9" i="5"/>
  <c r="E8" i="5"/>
  <c r="E7" i="5"/>
  <c r="E6" i="5"/>
  <c r="H6" i="5" s="1"/>
  <c r="E5" i="5"/>
  <c r="E4" i="5"/>
  <c r="E3" i="5"/>
  <c r="H13" i="5"/>
  <c r="G13" i="5"/>
  <c r="F13" i="5"/>
  <c r="H12" i="5"/>
  <c r="G12" i="5"/>
  <c r="F12" i="5"/>
  <c r="H11" i="5"/>
  <c r="G11" i="5"/>
  <c r="F11" i="5"/>
  <c r="F10" i="5"/>
  <c r="H9" i="5"/>
  <c r="G9" i="5"/>
  <c r="F9" i="5"/>
  <c r="H8" i="5"/>
  <c r="G8" i="5"/>
  <c r="F8" i="5"/>
  <c r="H7" i="5"/>
  <c r="G7" i="5"/>
  <c r="F7" i="5"/>
  <c r="H5" i="5"/>
  <c r="G5" i="5"/>
  <c r="F5" i="5"/>
  <c r="H4" i="5"/>
  <c r="G4" i="5"/>
  <c r="F4" i="5"/>
  <c r="H3" i="5"/>
  <c r="G3" i="5"/>
  <c r="F3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2" i="5" l="1"/>
  <c r="F6" i="5"/>
  <c r="G6" i="5"/>
  <c r="G10" i="5"/>
  <c r="H2" i="5" l="1"/>
  <c r="G2" i="5"/>
  <c r="F2" i="5"/>
</calcChain>
</file>

<file path=xl/sharedStrings.xml><?xml version="1.0" encoding="utf-8"?>
<sst xmlns="http://schemas.openxmlformats.org/spreadsheetml/2006/main" count="24789" uniqueCount="8368">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</sst>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rgb="FFFF9933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5A-4958-8B64-01535220F12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5A-4958-8B64-01535220F12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C5A-4958-8B64-01535220F12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C5A-4958-8B64-01535220F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1839840"/>
        <c:axId val="531840496"/>
      </c:barChart>
      <c:catAx>
        <c:axId val="53183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31840496"/>
        <c:crosses val="autoZero"/>
        <c:auto val="1"/>
        <c:lblAlgn val="ctr"/>
        <c:lblOffset val="100"/>
        <c:noMultiLvlLbl val="0"/>
      </c:catAx>
      <c:valAx>
        <c:axId val="5318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3183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[Homework1.xlsx]Sheet3!PivotTable2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3-48A6-A74D-0811FCB40D9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3-48A6-A74D-0811FCB40D9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3-48A6-A74D-0811FCB40D9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3-48A6-A74D-0811FCB40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801512"/>
        <c:axId val="403104112"/>
      </c:barChart>
      <c:catAx>
        <c:axId val="610801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3104112"/>
        <c:crosses val="autoZero"/>
        <c:auto val="1"/>
        <c:lblAlgn val="ctr"/>
        <c:lblOffset val="100"/>
        <c:noMultiLvlLbl val="0"/>
      </c:catAx>
      <c:valAx>
        <c:axId val="4031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10801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E-4B26-8197-A8421612E09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9E-4B26-8197-A8421612E09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9E-4B26-8197-A8421612E09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9E-4B26-8197-A8421612E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347152"/>
        <c:axId val="607347480"/>
      </c:lineChart>
      <c:catAx>
        <c:axId val="60734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7347480"/>
        <c:crosses val="autoZero"/>
        <c:auto val="1"/>
        <c:lblAlgn val="ctr"/>
        <c:lblOffset val="100"/>
        <c:noMultiLvlLbl val="0"/>
      </c:catAx>
      <c:valAx>
        <c:axId val="60734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0734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2-4D82-8FEB-E619D9E508D9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52-4D82-8FEB-E619D9E508D9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52-4D82-8FEB-E619D9E50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269936"/>
        <c:axId val="614271248"/>
      </c:lineChart>
      <c:catAx>
        <c:axId val="61426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14271248"/>
        <c:crosses val="autoZero"/>
        <c:auto val="1"/>
        <c:lblAlgn val="ctr"/>
        <c:lblOffset val="100"/>
        <c:noMultiLvlLbl val="0"/>
      </c:catAx>
      <c:valAx>
        <c:axId val="61427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1426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2</xdr:row>
      <xdr:rowOff>11430</xdr:rowOff>
    </xdr:from>
    <xdr:to>
      <xdr:col>21</xdr:col>
      <xdr:colOff>541020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49531-B116-4130-BFC0-DEF1AF6AC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3</xdr:row>
      <xdr:rowOff>19050</xdr:rowOff>
    </xdr:from>
    <xdr:to>
      <xdr:col>21</xdr:col>
      <xdr:colOff>586740</xdr:colOff>
      <xdr:row>27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1CAC0-BA9A-4244-AE03-05CA4DD34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3</xdr:row>
      <xdr:rowOff>19050</xdr:rowOff>
    </xdr:from>
    <xdr:to>
      <xdr:col>21</xdr:col>
      <xdr:colOff>586740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EAC15-5908-405B-9397-339CAF8F0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</xdr:colOff>
      <xdr:row>13</xdr:row>
      <xdr:rowOff>1118</xdr:rowOff>
    </xdr:from>
    <xdr:to>
      <xdr:col>14</xdr:col>
      <xdr:colOff>62752</xdr:colOff>
      <xdr:row>31</xdr:row>
      <xdr:rowOff>179293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9C9AA6-F065-4275-AD7D-C3D3188F1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old Flack" refreshedDate="43810.475598611112" createdVersion="6" refreshedVersion="6" minRefreshableVersion="3" recordCount="4114" xr:uid="{D22BC92B-4A0E-4A31-A481-2FE0DAF0F0C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old Flack" refreshedDate="43810.490160879628" createdVersion="6" refreshedVersion="6" minRefreshableVersion="3" recordCount="4114" xr:uid="{F7F6BA03-6DA0-47F2-8EC6-385937BEF1E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ACF62-6ABE-4326-8EE6-93D5B366A75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DC620-1BBA-4F75-8156-9BA24504589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890F8-2BE6-497C-92D3-0202DF48EFEE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441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8333</v>
      </c>
      <c r="T1" s="1" t="s">
        <v>8334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ontainsText" dxfId="0" priority="5" operator="containsText" text="successful">
      <formula>NOT(ISERROR(SEARCH("successful",F2)))</formula>
    </cfRule>
    <cfRule type="containsText" dxfId="3" priority="4" operator="containsText" text="failed">
      <formula>NOT(ISERROR(SEARCH("failed",F2)))</formula>
    </cfRule>
    <cfRule type="containsText" dxfId="2" priority="3" operator="containsText" text="canceled">
      <formula>NOT(ISERROR(SEARCH("canceled",F2)))</formula>
    </cfRule>
    <cfRule type="containsText" dxfId="1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D806B-72E8-4137-A5C7-10C29078E521}">
  <dimension ref="A1:F14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8321</v>
      </c>
      <c r="B3" s="7" t="s">
        <v>8322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B5175-D5C9-4D85-A2C7-04A87378F0E7}">
  <dimension ref="A1:F15"/>
  <sheetViews>
    <sheetView workbookViewId="0">
      <selection activeCell="A4" sqref="A4"/>
    </sheetView>
  </sheetViews>
  <sheetFormatPr defaultRowHeight="14.4" x14ac:dyDescent="0.3"/>
  <cols>
    <col min="1" max="1" width="14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8315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B6" s="9"/>
      <c r="C6" s="9"/>
      <c r="D6" s="9"/>
      <c r="E6" s="9">
        <v>40</v>
      </c>
      <c r="F6" s="9">
        <v>40</v>
      </c>
    </row>
    <row r="7" spans="1:6" x14ac:dyDescent="0.3">
      <c r="A7" s="8" t="s">
        <v>8325</v>
      </c>
      <c r="B7" s="9"/>
      <c r="C7" s="9"/>
      <c r="D7" s="9"/>
      <c r="E7" s="9">
        <v>40</v>
      </c>
      <c r="F7" s="9">
        <v>40</v>
      </c>
    </row>
    <row r="8" spans="1:6" x14ac:dyDescent="0.3">
      <c r="A8" s="8" t="s">
        <v>8326</v>
      </c>
      <c r="B8" s="9"/>
      <c r="C8" s="9">
        <v>40</v>
      </c>
      <c r="D8" s="9">
        <v>20</v>
      </c>
      <c r="E8" s="9"/>
      <c r="F8" s="9">
        <v>60</v>
      </c>
    </row>
    <row r="9" spans="1:6" x14ac:dyDescent="0.3">
      <c r="A9" s="8" t="s">
        <v>8327</v>
      </c>
      <c r="B9" s="9"/>
      <c r="C9" s="9">
        <v>20</v>
      </c>
      <c r="D9" s="9"/>
      <c r="E9" s="9">
        <v>140</v>
      </c>
      <c r="F9" s="9">
        <v>160</v>
      </c>
    </row>
    <row r="10" spans="1:6" x14ac:dyDescent="0.3">
      <c r="A10" s="8" t="s">
        <v>8328</v>
      </c>
      <c r="B10" s="9"/>
      <c r="C10" s="9">
        <v>60</v>
      </c>
      <c r="D10" s="9"/>
      <c r="E10" s="9"/>
      <c r="F10" s="9">
        <v>60</v>
      </c>
    </row>
    <row r="11" spans="1:6" x14ac:dyDescent="0.3">
      <c r="A11" s="8" t="s">
        <v>8329</v>
      </c>
      <c r="B11" s="9"/>
      <c r="C11" s="9"/>
      <c r="D11" s="9"/>
      <c r="E11" s="9">
        <v>20</v>
      </c>
      <c r="F11" s="9">
        <v>20</v>
      </c>
    </row>
    <row r="12" spans="1:6" x14ac:dyDescent="0.3">
      <c r="A12" s="8" t="s">
        <v>8330</v>
      </c>
      <c r="B12" s="9"/>
      <c r="C12" s="9"/>
      <c r="D12" s="9"/>
      <c r="E12" s="9">
        <v>40</v>
      </c>
      <c r="F12" s="9">
        <v>40</v>
      </c>
    </row>
    <row r="13" spans="1:6" x14ac:dyDescent="0.3">
      <c r="A13" s="8" t="s">
        <v>8331</v>
      </c>
      <c r="B13" s="9"/>
      <c r="C13" s="9"/>
      <c r="D13" s="9"/>
      <c r="E13" s="9">
        <v>260</v>
      </c>
      <c r="F13" s="9">
        <v>260</v>
      </c>
    </row>
    <row r="14" spans="1:6" x14ac:dyDescent="0.3">
      <c r="A14" s="8" t="s">
        <v>8332</v>
      </c>
      <c r="B14" s="9">
        <v>20</v>
      </c>
      <c r="C14" s="9"/>
      <c r="D14" s="9"/>
      <c r="E14" s="9"/>
      <c r="F14" s="9">
        <v>20</v>
      </c>
    </row>
    <row r="15" spans="1:6" x14ac:dyDescent="0.3">
      <c r="A15" s="8" t="s">
        <v>8320</v>
      </c>
      <c r="B15" s="9">
        <v>20</v>
      </c>
      <c r="C15" s="9">
        <v>120</v>
      </c>
      <c r="D15" s="9">
        <v>20</v>
      </c>
      <c r="E15" s="9">
        <v>540</v>
      </c>
      <c r="F15" s="9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1C5B6-BE81-40DB-8DAD-871487FD58DC}">
  <dimension ref="A1:F18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8323</v>
      </c>
    </row>
    <row r="2" spans="1:6" x14ac:dyDescent="0.3">
      <c r="A2" s="7" t="s">
        <v>8347</v>
      </c>
      <c r="B2" t="s">
        <v>8323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1" t="s">
        <v>8341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8342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8343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8344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8335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8345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8336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8337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8338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8339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8340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8346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14B80-3205-449B-BC19-FEB1EBE1770E}">
  <dimension ref="A1:H13"/>
  <sheetViews>
    <sheetView zoomScale="85" zoomScaleNormal="85" workbookViewId="0"/>
  </sheetViews>
  <sheetFormatPr defaultRowHeight="14.4" x14ac:dyDescent="0.3"/>
  <cols>
    <col min="1" max="1" width="27.5546875" bestFit="1" customWidth="1"/>
    <col min="2" max="2" width="17.109375" bestFit="1" customWidth="1"/>
    <col min="3" max="3" width="13.21875" bestFit="1" customWidth="1"/>
    <col min="4" max="4" width="16.109375" bestFit="1" customWidth="1"/>
    <col min="5" max="5" width="12.5546875" bestFit="1" customWidth="1"/>
    <col min="6" max="6" width="20.109375" bestFit="1" customWidth="1"/>
    <col min="7" max="7" width="16.21875" bestFit="1" customWidth="1"/>
    <col min="8" max="8" width="19.109375" bestFit="1" customWidth="1"/>
  </cols>
  <sheetData>
    <row r="1" spans="1:8" x14ac:dyDescent="0.3">
      <c r="A1" s="12" t="s">
        <v>8348</v>
      </c>
      <c r="B1" s="12" t="s">
        <v>8349</v>
      </c>
      <c r="C1" s="12" t="s">
        <v>8350</v>
      </c>
      <c r="D1" s="12" t="s">
        <v>8351</v>
      </c>
      <c r="E1" s="12" t="s">
        <v>8352</v>
      </c>
      <c r="F1" s="12" t="s">
        <v>8353</v>
      </c>
      <c r="G1" s="12" t="s">
        <v>8354</v>
      </c>
      <c r="H1" s="12" t="s">
        <v>8355</v>
      </c>
    </row>
    <row r="2" spans="1:8" x14ac:dyDescent="0.3">
      <c r="A2" t="s">
        <v>8356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">
      <c r="A3" t="s">
        <v>8357</v>
      </c>
      <c r="B3">
        <f>COUNTIFS(Goal,"&gt;=1000",Goal,"&lt;4999",State,"successful")</f>
        <v>931</v>
      </c>
      <c r="C3">
        <f>COUNTIFS(Goal,"&gt;=1000",Goal,"&lt;4999",State,"failed")</f>
        <v>420</v>
      </c>
      <c r="D3">
        <f>COUNTIFS(Goal,"&gt;=1000",Goal,"&lt;4999",State,"canceled")</f>
        <v>60</v>
      </c>
      <c r="E3">
        <f t="shared" ref="E3:E13" si="1">SUM(B3:D3)</f>
        <v>1411</v>
      </c>
      <c r="F3" s="5">
        <f t="shared" ref="F3:F13" si="2">B3/$E3</f>
        <v>0.65981573352232459</v>
      </c>
      <c r="G3" s="5">
        <f t="shared" ref="G3:G13" si="3">C3/$E3</f>
        <v>0.297661233167966</v>
      </c>
      <c r="H3" s="5">
        <f t="shared" ref="H3:H13" si="4">D3/$E3</f>
        <v>4.2523033309709427E-2</v>
      </c>
    </row>
    <row r="4" spans="1:8" x14ac:dyDescent="0.3">
      <c r="A4" t="s">
        <v>8358</v>
      </c>
      <c r="B4">
        <f>COUNTIFS(Goal,"&gt;=5000",Goal,"&lt;9999",State,"successful")</f>
        <v>380</v>
      </c>
      <c r="C4">
        <f>COUNTIFS(Goal,"&gt;=5000",Goal,"&lt;9999",State,"failed")</f>
        <v>282</v>
      </c>
      <c r="D4">
        <f>COUNTIFS(Goal,"&gt;=5000",Goal,"&lt;9999",State,"canceled")</f>
        <v>51</v>
      </c>
      <c r="E4">
        <f t="shared" si="1"/>
        <v>713</v>
      </c>
      <c r="F4" s="5">
        <f t="shared" si="2"/>
        <v>0.53295932678821878</v>
      </c>
      <c r="G4" s="5">
        <f t="shared" si="3"/>
        <v>0.39551192145862551</v>
      </c>
      <c r="H4" s="5">
        <f t="shared" si="4"/>
        <v>7.1528751753155678E-2</v>
      </c>
    </row>
    <row r="5" spans="1:8" x14ac:dyDescent="0.3">
      <c r="A5" t="s">
        <v>8359</v>
      </c>
      <c r="B5">
        <f>COUNTIFS(Goal,"&gt;=10000",Goal,"&lt;14999",State,"successful")</f>
        <v>168</v>
      </c>
      <c r="C5">
        <f>COUNTIFS(Goal,"&gt;=10000",Goal,"&lt;14999",State,"failed")</f>
        <v>144</v>
      </c>
      <c r="D5">
        <f>COUNTIFS(Goal,"&gt;=10000",Goal,"&lt;14999",State,"canceled")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">
      <c r="A6" t="s">
        <v>8360</v>
      </c>
      <c r="B6">
        <f>COUNTIFS(Goal,"&gt;=15000",Goal,"&lt;19999",State,"successful")</f>
        <v>94</v>
      </c>
      <c r="C6">
        <f>COUNTIFS(Goal,"&gt;=15000",Goal,"&lt;19999",State,"failed")</f>
        <v>90</v>
      </c>
      <c r="D6">
        <f>COUNTIFS(Goal,"&gt;=15000",Goal,"&lt;19999",State,"canceled")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">
      <c r="A7" t="s">
        <v>8361</v>
      </c>
      <c r="B7">
        <f>COUNTIFS(Goal,"&gt;=20000",Goal,"&lt;24999",State,"successful")</f>
        <v>62</v>
      </c>
      <c r="C7">
        <f>COUNTIFS(Goal,"&gt;=20000",Goal,"&lt;24999",State,"failed")</f>
        <v>72</v>
      </c>
      <c r="D7">
        <f>COUNTIFS(Goal,"&gt;=20000",Goal,"&lt;24999",State,"canceled")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">
      <c r="A8" t="s">
        <v>8362</v>
      </c>
      <c r="B8">
        <f>COUNTIFS(Goal,"&gt;=25000",Goal,"&lt;29999",State,"successful")</f>
        <v>55</v>
      </c>
      <c r="C8">
        <f>COUNTIFS(Goal,"&gt;=25000",Goal,"&lt;29999",State,"failed")</f>
        <v>64</v>
      </c>
      <c r="D8">
        <f>COUNTIFS(Goal,"&gt;=25000",Goal,"&lt;29999",State,"canceled")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">
      <c r="A9" t="s">
        <v>8363</v>
      </c>
      <c r="B9">
        <f>COUNTIFS(Goal,"&gt;=30000",Goal,"&lt;34999",State,"successful")</f>
        <v>32</v>
      </c>
      <c r="C9">
        <f>COUNTIFS(Goal,"&gt;=30000",Goal,"&lt;34999",State,"failed")</f>
        <v>37</v>
      </c>
      <c r="D9">
        <f>COUNTIFS(Goal,"&gt;=30000",Goal,"&lt;34999",State,"canceled")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">
      <c r="A10" t="s">
        <v>8364</v>
      </c>
      <c r="B10">
        <f>COUNTIFS(Goal,"&gt;=35000",Goal,"&lt;39999",State,"successful")</f>
        <v>26</v>
      </c>
      <c r="C10">
        <f>COUNTIFS(Goal,"&gt;=35000",Goal,"&lt;39999",State,"failed")</f>
        <v>22</v>
      </c>
      <c r="D10">
        <f>COUNTIFS(Goal,"&gt;=35000",Goal,"&lt;39999",State,"canceled")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">
      <c r="A11" t="s">
        <v>8365</v>
      </c>
      <c r="B11">
        <f>COUNTIFS(Goal,"&gt;=40000",Goal,"&lt;44999",State,"successful")</f>
        <v>21</v>
      </c>
      <c r="C11">
        <f>COUNTIFS(Goal,"&gt;=40000",Goal,"&lt;44999",State,"failed")</f>
        <v>16</v>
      </c>
      <c r="D11">
        <f>COUNTIFS(Goal,"&gt;=40000",Goal,"&lt;44999",State,"canceled")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">
      <c r="A12" t="s">
        <v>8366</v>
      </c>
      <c r="B12">
        <f>COUNTIFS(Goal,"&gt;=45000",Goal,"&lt;49999",State,"successful")</f>
        <v>6</v>
      </c>
      <c r="C12">
        <f>COUNTIFS(Goal,"&gt;=45000",Goal,"&lt;49999",State,"failed")</f>
        <v>11</v>
      </c>
      <c r="D12">
        <f>COUNTIFS(Goal,"&gt;=45000",Goal,"&lt;49999",State,"canceled")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">
      <c r="A13" t="s">
        <v>8367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Harold Flack</cp:lastModifiedBy>
  <dcterms:created xsi:type="dcterms:W3CDTF">2017-04-20T15:17:24Z</dcterms:created>
  <dcterms:modified xsi:type="dcterms:W3CDTF">2019-12-11T19:10:29Z</dcterms:modified>
</cp:coreProperties>
</file>