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0730" windowHeight="11760" tabRatio="905" activeTab="3"/>
  </bookViews>
  <sheets>
    <sheet name="Monatlich auf Konto" sheetId="2" r:id="rId1"/>
    <sheet name="Gemeinsam stark" sheetId="38" r:id="rId2"/>
    <sheet name="Maus Konto" sheetId="53" r:id="rId3"/>
    <sheet name="SB-Sparbuch" sheetId="54" r:id="rId4"/>
    <sheet name="Prognose September 2025" sheetId="58" r:id="rId5"/>
    <sheet name="Prognose Oktober 2025" sheetId="60" r:id="rId6"/>
    <sheet name="Prognose Langfristig" sheetId="59" r:id="rId7"/>
    <sheet name="Neue Finanzplanung" sheetId="12" r:id="rId8"/>
    <sheet name="Impuls 2023" sheetId="4" r:id="rId9"/>
    <sheet name="Steuergeld 2025" sheetId="42" r:id="rId10"/>
    <sheet name="Steuergeld 2024" sheetId="32" r:id="rId11"/>
    <sheet name="Steuergeld 2023" sheetId="13" r:id="rId12"/>
    <sheet name="Steuergeld 2022" sheetId="10" r:id="rId13"/>
    <sheet name="Steuergeld 2021" sheetId="8" r:id="rId14"/>
    <sheet name="Steuergeld 2020" sheetId="6" r:id="rId15"/>
    <sheet name="EingabenAusgsaben" sheetId="3" r:id="rId16"/>
    <sheet name="Schulden Papa" sheetId="5" r:id="rId17"/>
    <sheet name="Seuer + 10.000" sheetId="1" r:id="rId18"/>
  </sheets>
  <calcPr calcId="124519"/>
</workbook>
</file>

<file path=xl/calcChain.xml><?xml version="1.0" encoding="utf-8"?>
<calcChain xmlns="http://schemas.openxmlformats.org/spreadsheetml/2006/main">
  <c r="H2" i="59"/>
  <c r="F62" i="60"/>
  <c r="F53"/>
  <c r="F46"/>
  <c r="M34"/>
  <c r="I34"/>
  <c r="AG14"/>
  <c r="AG8"/>
  <c r="Q5"/>
  <c r="S4" s="1"/>
  <c r="P5"/>
  <c r="AG4"/>
  <c r="K4"/>
  <c r="H2"/>
  <c r="C2"/>
  <c r="B2"/>
  <c r="H2" i="58"/>
  <c r="K4"/>
  <c r="F62" i="59"/>
  <c r="F53"/>
  <c r="F46"/>
  <c r="M34"/>
  <c r="I34"/>
  <c r="AG14"/>
  <c r="AG8"/>
  <c r="Q5"/>
  <c r="S4" s="1"/>
  <c r="P5"/>
  <c r="AG4"/>
  <c r="K4"/>
  <c r="C2"/>
  <c r="B2"/>
  <c r="F62" i="58"/>
  <c r="F53"/>
  <c r="F46"/>
  <c r="M34"/>
  <c r="I34"/>
  <c r="AG14"/>
  <c r="AG8"/>
  <c r="Q5"/>
  <c r="S4" s="1"/>
  <c r="P5"/>
  <c r="AG4"/>
  <c r="C2"/>
  <c r="B2"/>
  <c r="I33" i="54"/>
  <c r="I24" s="1"/>
  <c r="H31" i="2"/>
  <c r="H30"/>
  <c r="X20" i="54"/>
  <c r="X21" s="1"/>
  <c r="X22" s="1"/>
  <c r="X23" s="1"/>
  <c r="X24" s="1"/>
  <c r="X25" s="1"/>
  <c r="X26" s="1"/>
  <c r="X27" s="1"/>
  <c r="X28" s="1"/>
  <c r="X29" s="1"/>
  <c r="X30" s="1"/>
  <c r="X31" s="1"/>
  <c r="X32" s="1"/>
  <c r="X33" s="1"/>
  <c r="X34" s="1"/>
  <c r="X35" s="1"/>
  <c r="X36" s="1"/>
  <c r="X37" s="1"/>
  <c r="X38" s="1"/>
  <c r="X39" s="1"/>
  <c r="X40" s="1"/>
  <c r="X41" s="1"/>
  <c r="X42" s="1"/>
  <c r="X43" s="1"/>
  <c r="X44" s="1"/>
  <c r="X45" s="1"/>
  <c r="X46" s="1"/>
  <c r="X47" s="1"/>
  <c r="X48" s="1"/>
  <c r="X49" s="1"/>
  <c r="X50" s="1"/>
  <c r="X51" s="1"/>
  <c r="X52" s="1"/>
  <c r="X53" s="1"/>
  <c r="X54" s="1"/>
  <c r="X55" s="1"/>
  <c r="X56" s="1"/>
  <c r="X57" s="1"/>
  <c r="X58" s="1"/>
  <c r="X59" s="1"/>
  <c r="X60" s="1"/>
  <c r="X61" s="1"/>
  <c r="X62" s="1"/>
  <c r="X63" s="1"/>
  <c r="X64" s="1"/>
  <c r="X65" s="1"/>
  <c r="X66" s="1"/>
  <c r="X67" s="1"/>
  <c r="X68" s="1"/>
  <c r="X69" s="1"/>
  <c r="X70" s="1"/>
  <c r="X71" s="1"/>
  <c r="X72" s="1"/>
  <c r="P20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P52" s="1"/>
  <c r="P53" s="1"/>
  <c r="P54" s="1"/>
  <c r="P55" s="1"/>
  <c r="L12"/>
  <c r="L11"/>
  <c r="L10"/>
  <c r="L9"/>
  <c r="L8"/>
  <c r="L7"/>
  <c r="L6"/>
  <c r="K6"/>
  <c r="C2"/>
  <c r="B2"/>
  <c r="G4" s="1"/>
  <c r="F62" i="38"/>
  <c r="F53"/>
  <c r="M34"/>
  <c r="I34"/>
  <c r="F46"/>
  <c r="H95" i="53"/>
  <c r="H94"/>
  <c r="K89"/>
  <c r="C2"/>
  <c r="N28"/>
  <c r="N29" s="1"/>
  <c r="N30" s="1"/>
  <c r="N31" s="1"/>
  <c r="N32" s="1"/>
  <c r="N33" s="1"/>
  <c r="N34" s="1"/>
  <c r="N35" s="1"/>
  <c r="N36" s="1"/>
  <c r="N37" s="1"/>
  <c r="N38" s="1"/>
  <c r="N39" s="1"/>
  <c r="N40" s="1"/>
  <c r="N41" s="1"/>
  <c r="N42" s="1"/>
  <c r="N43" s="1"/>
  <c r="N44" s="1"/>
  <c r="N45" s="1"/>
  <c r="N46" s="1"/>
  <c r="N47" s="1"/>
  <c r="N48" s="1"/>
  <c r="N49" s="1"/>
  <c r="N50" s="1"/>
  <c r="N51" s="1"/>
  <c r="N52" s="1"/>
  <c r="N53" s="1"/>
  <c r="N54" s="1"/>
  <c r="N55" s="1"/>
  <c r="N56" s="1"/>
  <c r="N57" s="1"/>
  <c r="N58" s="1"/>
  <c r="N59" s="1"/>
  <c r="N60" s="1"/>
  <c r="N61" s="1"/>
  <c r="N62" s="1"/>
  <c r="V27"/>
  <c r="V28" s="1"/>
  <c r="V29" s="1"/>
  <c r="V30" s="1"/>
  <c r="V31" s="1"/>
  <c r="V32" s="1"/>
  <c r="V33" s="1"/>
  <c r="V34" s="1"/>
  <c r="V35" s="1"/>
  <c r="V36" s="1"/>
  <c r="V37" s="1"/>
  <c r="V38" s="1"/>
  <c r="V39" s="1"/>
  <c r="V40" s="1"/>
  <c r="V41" s="1"/>
  <c r="V42" s="1"/>
  <c r="V43" s="1"/>
  <c r="V44" s="1"/>
  <c r="V45" s="1"/>
  <c r="V46" s="1"/>
  <c r="V47" s="1"/>
  <c r="V48" s="1"/>
  <c r="V49" s="1"/>
  <c r="V50" s="1"/>
  <c r="V51" s="1"/>
  <c r="V52" s="1"/>
  <c r="V53" s="1"/>
  <c r="V54" s="1"/>
  <c r="V55" s="1"/>
  <c r="V56" s="1"/>
  <c r="V57" s="1"/>
  <c r="V58" s="1"/>
  <c r="V59" s="1"/>
  <c r="V60" s="1"/>
  <c r="V61" s="1"/>
  <c r="V62" s="1"/>
  <c r="V63" s="1"/>
  <c r="V64" s="1"/>
  <c r="V65" s="1"/>
  <c r="V66" s="1"/>
  <c r="V67" s="1"/>
  <c r="V68" s="1"/>
  <c r="V69" s="1"/>
  <c r="V70" s="1"/>
  <c r="V71" s="1"/>
  <c r="V72" s="1"/>
  <c r="V73" s="1"/>
  <c r="V74" s="1"/>
  <c r="V75" s="1"/>
  <c r="V76" s="1"/>
  <c r="V77" s="1"/>
  <c r="V78" s="1"/>
  <c r="V79" s="1"/>
  <c r="N27"/>
  <c r="I27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N22"/>
  <c r="N21"/>
  <c r="N20"/>
  <c r="N19"/>
  <c r="N18"/>
  <c r="N17"/>
  <c r="N16"/>
  <c r="N23" s="1"/>
  <c r="H16"/>
  <c r="AG14"/>
  <c r="AG8"/>
  <c r="Q5"/>
  <c r="S4" s="1"/>
  <c r="P5"/>
  <c r="AG4"/>
  <c r="B2"/>
  <c r="P50" i="12"/>
  <c r="E3" i="42"/>
  <c r="E2" s="1"/>
  <c r="X20" i="2"/>
  <c r="X21" s="1"/>
  <c r="X22" s="1"/>
  <c r="X23" s="1"/>
  <c r="X24" s="1"/>
  <c r="X25" s="1"/>
  <c r="X26" s="1"/>
  <c r="X27" s="1"/>
  <c r="X28" s="1"/>
  <c r="X29" s="1"/>
  <c r="X30" s="1"/>
  <c r="X31" s="1"/>
  <c r="X32" s="1"/>
  <c r="X33" s="1"/>
  <c r="X34" s="1"/>
  <c r="X35" s="1"/>
  <c r="X36" s="1"/>
  <c r="X37" s="1"/>
  <c r="X38" s="1"/>
  <c r="X39" s="1"/>
  <c r="X40" s="1"/>
  <c r="X41" s="1"/>
  <c r="X42" s="1"/>
  <c r="X43" s="1"/>
  <c r="X44" s="1"/>
  <c r="X45" s="1"/>
  <c r="X46" s="1"/>
  <c r="X47" s="1"/>
  <c r="X48" s="1"/>
  <c r="X49" s="1"/>
  <c r="X50" s="1"/>
  <c r="X51" s="1"/>
  <c r="X52" s="1"/>
  <c r="X53" s="1"/>
  <c r="X54" s="1"/>
  <c r="X55" s="1"/>
  <c r="X56" s="1"/>
  <c r="X57" s="1"/>
  <c r="X58" s="1"/>
  <c r="X59" s="1"/>
  <c r="X60" s="1"/>
  <c r="X61" s="1"/>
  <c r="X62" s="1"/>
  <c r="X63" s="1"/>
  <c r="X64" s="1"/>
  <c r="X65" s="1"/>
  <c r="X66" s="1"/>
  <c r="X67" s="1"/>
  <c r="X68" s="1"/>
  <c r="X69" s="1"/>
  <c r="X70" s="1"/>
  <c r="X71" s="1"/>
  <c r="X72" s="1"/>
  <c r="P20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P52" s="1"/>
  <c r="P53" s="1"/>
  <c r="P54" s="1"/>
  <c r="P55" s="1"/>
  <c r="L8"/>
  <c r="L12"/>
  <c r="L11"/>
  <c r="L10"/>
  <c r="L9"/>
  <c r="L7"/>
  <c r="L6"/>
  <c r="K6"/>
  <c r="K34" i="4"/>
  <c r="K35" s="1"/>
  <c r="G34"/>
  <c r="G35" s="1"/>
  <c r="C96"/>
  <c r="C95"/>
  <c r="K4" i="38"/>
  <c r="D3" i="12"/>
  <c r="J38"/>
  <c r="P48"/>
  <c r="P49" s="1"/>
  <c r="M25"/>
  <c r="K24"/>
  <c r="K25"/>
  <c r="J25"/>
  <c r="J24"/>
  <c r="O24"/>
  <c r="N24"/>
  <c r="M24"/>
  <c r="L24"/>
  <c r="I24"/>
  <c r="O25"/>
  <c r="N25"/>
  <c r="L25"/>
  <c r="I25"/>
  <c r="H25"/>
  <c r="H24"/>
  <c r="B2" i="38"/>
  <c r="B45" i="12"/>
  <c r="AG14" i="38"/>
  <c r="AG8"/>
  <c r="AG4"/>
  <c r="C2"/>
  <c r="Q5"/>
  <c r="P5"/>
  <c r="D2" i="12"/>
  <c r="K46"/>
  <c r="K45"/>
  <c r="K44"/>
  <c r="K43"/>
  <c r="K42"/>
  <c r="K41"/>
  <c r="K40"/>
  <c r="K39"/>
  <c r="K38"/>
  <c r="K37"/>
  <c r="K36"/>
  <c r="J46"/>
  <c r="J45"/>
  <c r="L45" s="1"/>
  <c r="J44"/>
  <c r="J43"/>
  <c r="L43" s="1"/>
  <c r="J42"/>
  <c r="J41"/>
  <c r="L41" s="1"/>
  <c r="J40"/>
  <c r="L40" s="1"/>
  <c r="J39"/>
  <c r="L39" s="1"/>
  <c r="J37"/>
  <c r="I48"/>
  <c r="J36"/>
  <c r="J35"/>
  <c r="K35"/>
  <c r="B46"/>
  <c r="E3" i="32"/>
  <c r="E2" s="1"/>
  <c r="L4" i="12"/>
  <c r="Q4"/>
  <c r="P4"/>
  <c r="N4"/>
  <c r="K4"/>
  <c r="C2" i="2"/>
  <c r="O4" i="12"/>
  <c r="M4"/>
  <c r="J4"/>
  <c r="I4"/>
  <c r="H4"/>
  <c r="E3" i="13"/>
  <c r="E2"/>
  <c r="H4" i="59" l="1"/>
  <c r="H4" i="60"/>
  <c r="H4" i="58"/>
  <c r="H4" i="53"/>
  <c r="S49" i="12"/>
  <c r="S51" s="1"/>
  <c r="L35"/>
  <c r="L42"/>
  <c r="L46"/>
  <c r="L44"/>
  <c r="L38"/>
  <c r="S4" i="38"/>
  <c r="L37" i="12"/>
  <c r="H4" i="38"/>
  <c r="B2" i="2"/>
  <c r="L36" i="12"/>
  <c r="B48"/>
  <c r="K48"/>
  <c r="J48"/>
  <c r="E2"/>
  <c r="E3"/>
  <c r="L48" l="1"/>
  <c r="G4" i="2"/>
  <c r="G8" i="10"/>
  <c r="E8"/>
  <c r="M2" i="8"/>
  <c r="E3" i="10"/>
  <c r="E2"/>
  <c r="E3" i="8"/>
  <c r="E2"/>
  <c r="E3" i="6"/>
  <c r="E2"/>
  <c r="B1" i="5"/>
  <c r="I2"/>
  <c r="I30" i="3"/>
  <c r="J30"/>
  <c r="K10"/>
  <c r="K9"/>
  <c r="K7"/>
  <c r="K6"/>
  <c r="E6"/>
  <c r="H2"/>
  <c r="H7" i="1"/>
  <c r="H8" s="1"/>
  <c r="M5"/>
  <c r="K7"/>
  <c r="H5" i="3" l="1"/>
  <c r="H6" i="1"/>
  <c r="B6"/>
</calcChain>
</file>

<file path=xl/sharedStrings.xml><?xml version="1.0" encoding="utf-8"?>
<sst xmlns="http://schemas.openxmlformats.org/spreadsheetml/2006/main" count="1455" uniqueCount="476">
  <si>
    <t>Gesamt:</t>
  </si>
  <si>
    <t>Papa Geld tatsächlich:</t>
  </si>
  <si>
    <t>Konto Tatsächlich:</t>
  </si>
  <si>
    <t>IKEA Schrankregal:</t>
  </si>
  <si>
    <t>Verena Schuhe:</t>
  </si>
  <si>
    <t>OBI Lampe:</t>
  </si>
  <si>
    <t>Mainz</t>
  </si>
  <si>
    <t>GEZ</t>
  </si>
  <si>
    <t>Spielzeug Rewe</t>
  </si>
  <si>
    <t>Papa Geld Konto:</t>
  </si>
  <si>
    <t>Papa Geld Gesamt:</t>
  </si>
  <si>
    <t>Papa Geld tatsächlich Konto:</t>
  </si>
  <si>
    <t>Papa Geld verbraucht Konto:</t>
  </si>
  <si>
    <t>Papa Geld Sparbuch Tom</t>
  </si>
  <si>
    <t>Ginkgo</t>
  </si>
  <si>
    <t>Cafe del Sol</t>
  </si>
  <si>
    <t>Rhodos</t>
  </si>
  <si>
    <t>KFZ-Steuer</t>
  </si>
  <si>
    <t>Fussballbuch</t>
  </si>
  <si>
    <t>Tom Kinderkarre</t>
  </si>
  <si>
    <t>Tom Bett</t>
  </si>
  <si>
    <t>Steuerberatung</t>
  </si>
  <si>
    <t>Maus Kronen 16.02.17</t>
  </si>
  <si>
    <t>Adler Beerdigungskleidung</t>
  </si>
  <si>
    <t>Leichenschmaus</t>
  </si>
  <si>
    <t>Steuererstattung Gesamt</t>
  </si>
  <si>
    <t>Steuererstattung tatsächlich</t>
  </si>
  <si>
    <t>Geplant</t>
  </si>
  <si>
    <t>Kontodeckung</t>
  </si>
  <si>
    <t>Elterngeld Februar 2018</t>
  </si>
  <si>
    <t>Kühlschrank + Fernseher</t>
  </si>
  <si>
    <t>Schönberg</t>
  </si>
  <si>
    <t>Kinderanhänger</t>
  </si>
  <si>
    <t>Essen gehen</t>
  </si>
  <si>
    <t>Autositz</t>
  </si>
  <si>
    <t>Reiserücktritt</t>
  </si>
  <si>
    <t>Rest</t>
  </si>
  <si>
    <t>Hautpilz-Salbe</t>
  </si>
  <si>
    <t>Wäschespinne + Toms Schuhe + Teller</t>
  </si>
  <si>
    <t xml:space="preserve"> </t>
  </si>
  <si>
    <t>Sandkasten</t>
  </si>
  <si>
    <t>ADAC</t>
  </si>
  <si>
    <t>Babyschwimmen Juni - August</t>
  </si>
  <si>
    <t>Baby Erste Hilfe Kurs</t>
  </si>
  <si>
    <t>Aldi Hohenhameln</t>
  </si>
  <si>
    <t>Rewe Hämelerwald</t>
  </si>
  <si>
    <t>Chinese Hohenhameln 12.04.2017</t>
  </si>
  <si>
    <t>Reisekoffer + Unterwäsche Jawoll</t>
  </si>
  <si>
    <t>Tom Klamotten Spielemax</t>
  </si>
  <si>
    <t>Jako-O Klamotten Maus</t>
  </si>
  <si>
    <t>Creme Naudorermitis</t>
  </si>
  <si>
    <t>Maus Überweisung 20.04.2017</t>
  </si>
  <si>
    <t>Maus Kontodeckung</t>
  </si>
  <si>
    <t>Rest von Steuern zum Zurücklegen</t>
  </si>
  <si>
    <t>Real windeln + schuhe + sandkasten</t>
  </si>
  <si>
    <t>Kik kurze Hosen</t>
  </si>
  <si>
    <t>Inspektion + Bremsbelege</t>
  </si>
  <si>
    <t>Schuhe</t>
  </si>
  <si>
    <t>Bonprix 1</t>
  </si>
  <si>
    <t>Bonprix 2</t>
  </si>
  <si>
    <t>NKD Tom</t>
  </si>
  <si>
    <t>Taschengeld Rhodos</t>
  </si>
  <si>
    <t>Parken Flughafen</t>
  </si>
  <si>
    <t>Nebenkostennachzahlung</t>
  </si>
  <si>
    <t>Anzug C&amp;A</t>
  </si>
  <si>
    <t>Bewerbungsfotos</t>
  </si>
  <si>
    <t>Schuhe C&amp;A</t>
  </si>
  <si>
    <t>KFZ-Versicherung</t>
  </si>
  <si>
    <t>Maus Kronen 07.07.2017</t>
  </si>
  <si>
    <t>Kupferschmiede</t>
  </si>
  <si>
    <t>Expert Receiver</t>
  </si>
  <si>
    <t>Tanken</t>
  </si>
  <si>
    <t>Not Maus</t>
  </si>
  <si>
    <t>Laptop</t>
  </si>
  <si>
    <t>Telefon/Internet</t>
  </si>
  <si>
    <t>Dorfladen</t>
  </si>
  <si>
    <t>Druckerkabel</t>
  </si>
  <si>
    <t>Neue Hose Henning</t>
  </si>
  <si>
    <t>Auto DC-Autoteile/Werkstatt</t>
  </si>
  <si>
    <t>Muss auf Konto bleiben:</t>
  </si>
  <si>
    <t>Rate Auto</t>
  </si>
  <si>
    <t>Krankentagegeld</t>
  </si>
  <si>
    <t>Miete</t>
  </si>
  <si>
    <t>Maus Taschengeld</t>
  </si>
  <si>
    <t>Henning Taschengeld</t>
  </si>
  <si>
    <t>Konto tatsächlich</t>
  </si>
  <si>
    <t>Autowäsche Aral</t>
  </si>
  <si>
    <t>Mattis-Paul Auto</t>
  </si>
  <si>
    <t>Bafög Strafzahlung</t>
  </si>
  <si>
    <t>Südklause 07.10.2017</t>
  </si>
  <si>
    <t>Papa Geld Bar im Umschlag</t>
  </si>
  <si>
    <t>Maus Zeitschrift Abo</t>
  </si>
  <si>
    <t>Bafög-Rückzahlung</t>
  </si>
  <si>
    <t>Maus Mittelohrenentzündungstabletten</t>
  </si>
  <si>
    <t>Aktuell</t>
  </si>
  <si>
    <t>Festbetrag</t>
  </si>
  <si>
    <t>Maus Handy</t>
  </si>
  <si>
    <t>Inspektion</t>
  </si>
  <si>
    <t>TÜV</t>
  </si>
  <si>
    <t>Versicherung Tom</t>
  </si>
  <si>
    <t>Ausgabe</t>
  </si>
  <si>
    <t>Einkommen</t>
  </si>
  <si>
    <t>Hase</t>
  </si>
  <si>
    <t>Maus</t>
  </si>
  <si>
    <t>Gesamt</t>
  </si>
  <si>
    <t>Ausgaben:</t>
  </si>
  <si>
    <t>Rest:</t>
  </si>
  <si>
    <t>Reiseversicherung</t>
  </si>
  <si>
    <t>Unfallversicherung</t>
  </si>
  <si>
    <t>BU Maus</t>
  </si>
  <si>
    <t>Sterbeversicherung</t>
  </si>
  <si>
    <t>Glasversicherung</t>
  </si>
  <si>
    <t>Hausrat</t>
  </si>
  <si>
    <t>Privathaftpflicht</t>
  </si>
  <si>
    <t>Riesterrente</t>
  </si>
  <si>
    <t>Geheim</t>
  </si>
  <si>
    <t>Sparbuch Tom</t>
  </si>
  <si>
    <t>Urlaubskasse</t>
  </si>
  <si>
    <t>Kreditkarte</t>
  </si>
  <si>
    <t>Lotto</t>
  </si>
  <si>
    <t>Strom</t>
  </si>
  <si>
    <t>Verdi</t>
  </si>
  <si>
    <t>Kontogebühr Maus</t>
  </si>
  <si>
    <t>Volksbank Lose</t>
  </si>
  <si>
    <t>Volksbank Kontoführung</t>
  </si>
  <si>
    <t>Sparbuch Not</t>
  </si>
  <si>
    <t>Sparbuch Not 2</t>
  </si>
  <si>
    <t>Toms Sparbuch</t>
  </si>
  <si>
    <t>Sparfach</t>
  </si>
  <si>
    <t>Nägel</t>
  </si>
  <si>
    <t>Schönheit</t>
  </si>
  <si>
    <t>Umzug</t>
  </si>
  <si>
    <t>Sparbuch Volksbank</t>
  </si>
  <si>
    <t>Internet/Telefon</t>
  </si>
  <si>
    <t>Gemeinsames Konto</t>
  </si>
  <si>
    <t>BU/Alterscvorsorge Hase</t>
  </si>
  <si>
    <t>Konto Hase</t>
  </si>
  <si>
    <t>Kino, Essen etc.</t>
  </si>
  <si>
    <t>Einkaufen nebenbei</t>
  </si>
  <si>
    <t>Elterngeld 2020</t>
  </si>
  <si>
    <t>Kindergeld</t>
  </si>
  <si>
    <t>Zähne</t>
  </si>
  <si>
    <t>Notkasse SB</t>
  </si>
  <si>
    <t>Wünschesparbuch</t>
  </si>
  <si>
    <t>Handy Hase</t>
  </si>
  <si>
    <t>Handy Maus</t>
  </si>
  <si>
    <t>Sparbuch</t>
  </si>
  <si>
    <t>Tagesmutter</t>
  </si>
  <si>
    <t>Gesamtausgaben Maus</t>
  </si>
  <si>
    <t>Gesamtausgaben Hase</t>
  </si>
  <si>
    <t>Klamotten</t>
  </si>
  <si>
    <t>An VB-Konto zu überweisen</t>
  </si>
  <si>
    <t>Dauerauftrag</t>
  </si>
  <si>
    <t>Lastschrift</t>
  </si>
  <si>
    <t>Steuererklärung</t>
  </si>
  <si>
    <t>Tom Sparbuch</t>
  </si>
  <si>
    <t>Küche</t>
  </si>
  <si>
    <t>Geliehen</t>
  </si>
  <si>
    <t>Kindergarten Gruppenkasse</t>
  </si>
  <si>
    <t>Geliehen Rest</t>
  </si>
  <si>
    <t>Klinikum Parken</t>
  </si>
  <si>
    <t>DM</t>
  </si>
  <si>
    <t>Hol ab</t>
  </si>
  <si>
    <t>Rewe</t>
  </si>
  <si>
    <t>Unterstützung Papa Februar</t>
  </si>
  <si>
    <t>Volksbank Konto</t>
  </si>
  <si>
    <t>Sparkasse Gemeinsam</t>
  </si>
  <si>
    <t>Maus Sparkasse</t>
  </si>
  <si>
    <t>TÜV Nachprüfung</t>
  </si>
  <si>
    <t>Restschulden</t>
  </si>
  <si>
    <t>Schulden Papa</t>
  </si>
  <si>
    <t>Spargeld</t>
  </si>
  <si>
    <t>Nackenfaltmessung</t>
  </si>
  <si>
    <t>Maus Winterschuhe</t>
  </si>
  <si>
    <t>Resttopf</t>
  </si>
  <si>
    <t>Imbiss</t>
  </si>
  <si>
    <t>Steuergeld</t>
  </si>
  <si>
    <t>Reparaturreserve</t>
  </si>
  <si>
    <t>Elterngeld</t>
  </si>
  <si>
    <t>Fundament Gewächshaus</t>
  </si>
  <si>
    <t>Urlaub Büsum</t>
  </si>
  <si>
    <t>Kompost</t>
  </si>
  <si>
    <t>Ausgaben</t>
  </si>
  <si>
    <t>SB Sparbuch</t>
  </si>
  <si>
    <t>Backup Autorate Juli</t>
  </si>
  <si>
    <t>Volksbank</t>
  </si>
  <si>
    <t>Auto Hinterachse</t>
  </si>
  <si>
    <t>Schuhe Rasenmäher</t>
  </si>
  <si>
    <t>Elterngeld Oma</t>
  </si>
  <si>
    <t>Klarna</t>
  </si>
  <si>
    <t>Kleidung</t>
  </si>
  <si>
    <t>Rücklagen</t>
  </si>
  <si>
    <t>Günther</t>
  </si>
  <si>
    <t>Amazon Rechnung</t>
  </si>
  <si>
    <t>Ullah Popken</t>
  </si>
  <si>
    <t>Sheego</t>
  </si>
  <si>
    <t>MyToys</t>
  </si>
  <si>
    <t>Urlaub Heiligenhafen</t>
  </si>
  <si>
    <t>Gemeinschaft Deckung</t>
  </si>
  <si>
    <t>Maus Deckung</t>
  </si>
  <si>
    <t>Lockenstab</t>
  </si>
  <si>
    <t>Nachzahlung Nebenkosten</t>
  </si>
  <si>
    <t>Tom Geburtstag Jim Jimmy</t>
  </si>
  <si>
    <t>Kindertablet Tom Geburtstag</t>
  </si>
  <si>
    <t>Gewächshaus</t>
  </si>
  <si>
    <t>Klamotten + Schuhe</t>
  </si>
  <si>
    <t>Sottrum Jahreskarte</t>
  </si>
  <si>
    <t>Phaeno Jahreskarte</t>
  </si>
  <si>
    <t>Maus Essen gehen</t>
  </si>
  <si>
    <t>Edeka 19 April</t>
  </si>
  <si>
    <t>Maus Kronenreparatur</t>
  </si>
  <si>
    <t>Brustkasse</t>
  </si>
  <si>
    <t>Prophylaxe</t>
  </si>
  <si>
    <t>Verena Zugmonatskarte</t>
  </si>
  <si>
    <t>Hälfte</t>
  </si>
  <si>
    <t>Hälfte - Februar</t>
  </si>
  <si>
    <t>Hälfte - Januar</t>
  </si>
  <si>
    <t>Viertel</t>
  </si>
  <si>
    <t>November, Februar</t>
  </si>
  <si>
    <t>Hälfte - November</t>
  </si>
  <si>
    <t>November</t>
  </si>
  <si>
    <t>Von SSZ November:</t>
  </si>
  <si>
    <t>Juli</t>
  </si>
  <si>
    <t>Mai, August</t>
  </si>
  <si>
    <t>Mai</t>
  </si>
  <si>
    <t>Von SSZ April:</t>
  </si>
  <si>
    <t>SSZ November</t>
  </si>
  <si>
    <t xml:space="preserve">SSZ April </t>
  </si>
  <si>
    <t>Übrig:</t>
  </si>
  <si>
    <t>Summe:</t>
  </si>
  <si>
    <t>Gesamt SSZ Brutto</t>
  </si>
  <si>
    <t>Tom Geburtstagsgeschenk</t>
  </si>
  <si>
    <t>Tom Einschulung</t>
  </si>
  <si>
    <t>Tom Kindergeburtstag</t>
  </si>
  <si>
    <t>Thessa Zahn-Operation</t>
  </si>
  <si>
    <t>Henning Deckung</t>
  </si>
  <si>
    <t>Franzi</t>
  </si>
  <si>
    <t>Stand</t>
  </si>
  <si>
    <t>Wasser</t>
  </si>
  <si>
    <t>Tariferhöhung</t>
  </si>
  <si>
    <t>Anstieg NV-Zulage</t>
  </si>
  <si>
    <t>Inflationsaugleich</t>
  </si>
  <si>
    <t>Einstieg E11/3</t>
  </si>
  <si>
    <t>E11/4</t>
  </si>
  <si>
    <t>E11/5</t>
  </si>
  <si>
    <t>E11/6</t>
  </si>
  <si>
    <t>NV-Zulage</t>
  </si>
  <si>
    <t>Grundbrutto</t>
  </si>
  <si>
    <t>Sonder</t>
  </si>
  <si>
    <t>Netto</t>
  </si>
  <si>
    <t>Änderung</t>
  </si>
  <si>
    <t>Rechtschutzversicherung</t>
  </si>
  <si>
    <t>Aktion Mensch</t>
  </si>
  <si>
    <t>Henning Gehalt</t>
  </si>
  <si>
    <t>Verena Gehalt</t>
  </si>
  <si>
    <t>Rate Handy</t>
  </si>
  <si>
    <t>Thermomix</t>
  </si>
  <si>
    <t>Kontogebühren</t>
  </si>
  <si>
    <t>Lose</t>
  </si>
  <si>
    <t>Tom Fonds</t>
  </si>
  <si>
    <t>Tom Konto</t>
  </si>
  <si>
    <t>Uns Konto</t>
  </si>
  <si>
    <t>Einnahmen</t>
  </si>
  <si>
    <t>abheben</t>
  </si>
  <si>
    <t>Lose Postlotterie</t>
  </si>
  <si>
    <t>Tom Schulmaterial Sommer</t>
  </si>
  <si>
    <t>Freitag</t>
  </si>
  <si>
    <t>Samstag</t>
  </si>
  <si>
    <t>Montag</t>
  </si>
  <si>
    <t>Dienstag</t>
  </si>
  <si>
    <t>Mittwoch</t>
  </si>
  <si>
    <t>Donnerstag</t>
  </si>
  <si>
    <t>September</t>
  </si>
  <si>
    <t>Oktober</t>
  </si>
  <si>
    <t>Dezember</t>
  </si>
  <si>
    <t>Brutto</t>
  </si>
  <si>
    <t>SSZ November 2023</t>
  </si>
  <si>
    <t>SSZ April 2023</t>
  </si>
  <si>
    <t>Impuls Verena</t>
  </si>
  <si>
    <t>Brutto 2024</t>
  </si>
  <si>
    <t>Brutto 2025</t>
  </si>
  <si>
    <t>STK 4</t>
  </si>
  <si>
    <t>FI Henning</t>
  </si>
  <si>
    <t>TVÖD-ST 3</t>
  </si>
  <si>
    <t>TVÖD-ST 4</t>
  </si>
  <si>
    <t>Netto STK 4</t>
  </si>
  <si>
    <t>Kontodeckung Ich</t>
  </si>
  <si>
    <t>Grundsteuer</t>
  </si>
  <si>
    <t>Straßenreinigung</t>
  </si>
  <si>
    <t>Niederschlagswasser</t>
  </si>
  <si>
    <t>Müllabfuhr</t>
  </si>
  <si>
    <t>Versicherung Gebäude</t>
  </si>
  <si>
    <t>Wartung Heizung</t>
  </si>
  <si>
    <t>Abwasser</t>
  </si>
  <si>
    <t>Entstandene Kosten</t>
  </si>
  <si>
    <t>Vorauszahlung</t>
  </si>
  <si>
    <t>Januar</t>
  </si>
  <si>
    <t>Februar</t>
  </si>
  <si>
    <t>März</t>
  </si>
  <si>
    <t>April</t>
  </si>
  <si>
    <t>Juni</t>
  </si>
  <si>
    <t>August</t>
  </si>
  <si>
    <t>Differenz</t>
  </si>
  <si>
    <t>1 m^3</t>
  </si>
  <si>
    <t>Zählerstand</t>
  </si>
  <si>
    <t>Verbrauchsprognose</t>
  </si>
  <si>
    <t>m^3</t>
  </si>
  <si>
    <t>Wasser/Jahr</t>
  </si>
  <si>
    <t>Abwasser/Jahr</t>
  </si>
  <si>
    <t>Start Zählerstand</t>
  </si>
  <si>
    <t>Verbrauch</t>
  </si>
  <si>
    <t>Summiert</t>
  </si>
  <si>
    <t>Günther Geschirrspüler</t>
  </si>
  <si>
    <t>Bezahlt</t>
  </si>
  <si>
    <t>noch offen:</t>
  </si>
  <si>
    <t>Prognose</t>
  </si>
  <si>
    <t>HTV-ST 4</t>
  </si>
  <si>
    <t>HTV-ST 5</t>
  </si>
  <si>
    <t>TVÖD-ST 5</t>
  </si>
  <si>
    <t>Büchereiausweis</t>
  </si>
  <si>
    <t>Hälfte - März</t>
  </si>
  <si>
    <t>Bücherei</t>
  </si>
  <si>
    <t>Heiligenhafen Mai Restzahlung</t>
  </si>
  <si>
    <t>Heiligenhafen Mai Taschengeld</t>
  </si>
  <si>
    <t>Legoland Campingplatz</t>
  </si>
  <si>
    <t>Legoland Eintritt</t>
  </si>
  <si>
    <t>Legoland Benzin</t>
  </si>
  <si>
    <t>Legoland Taschengeld</t>
  </si>
  <si>
    <t>Kindergeburtstage</t>
  </si>
  <si>
    <t>Kontodeckung Maus</t>
  </si>
  <si>
    <t>Versicherung Proxalto</t>
  </si>
  <si>
    <t>17. des Monats</t>
  </si>
  <si>
    <t>25. des Monats</t>
  </si>
  <si>
    <t>15. des Monats</t>
  </si>
  <si>
    <t>21. des Monats</t>
  </si>
  <si>
    <t>Kontostand</t>
  </si>
  <si>
    <t>1 &amp; 1 Internet Telefon</t>
  </si>
  <si>
    <t>Santander Bank Auto Rate</t>
  </si>
  <si>
    <t>Berufsunfähigkeitsversicherung</t>
  </si>
  <si>
    <t>Monatskarte Bus</t>
  </si>
  <si>
    <t>Sparkassen Privatkredit 1</t>
  </si>
  <si>
    <t>Sparkassen Privatkredit 2</t>
  </si>
  <si>
    <t>Rechtschutzversicherung ARAG</t>
  </si>
  <si>
    <t>Essensgeld Kindergarten</t>
  </si>
  <si>
    <t>Gruppenkasse Kindergarten</t>
  </si>
  <si>
    <t>Yello Strom</t>
  </si>
  <si>
    <t xml:space="preserve">Versicherung   </t>
  </si>
  <si>
    <t>Lebensversicherung</t>
  </si>
  <si>
    <t>Versicherung Haftpflicht/Hausrat</t>
  </si>
  <si>
    <t>Kreditkarte 1</t>
  </si>
  <si>
    <t>Kreditkarte 2</t>
  </si>
  <si>
    <t>Sparkassenloose</t>
  </si>
  <si>
    <t>Otto Geschirrspüler</t>
  </si>
  <si>
    <t>Otto Kühlschrank</t>
  </si>
  <si>
    <t>Yello Gas</t>
  </si>
  <si>
    <t>Einkaufen</t>
  </si>
  <si>
    <t>bis September 2025</t>
  </si>
  <si>
    <t>bis November 2027</t>
  </si>
  <si>
    <t>Thermomix Abo</t>
  </si>
  <si>
    <t>Lose Sparkasse</t>
  </si>
  <si>
    <t>Kontogebühr</t>
  </si>
  <si>
    <t>Impuls Gehalt</t>
  </si>
  <si>
    <t>Tom Pflegegeld</t>
  </si>
  <si>
    <t>FI Gehalt</t>
  </si>
  <si>
    <t>Henning Konto</t>
  </si>
  <si>
    <t>Verena Konto</t>
  </si>
  <si>
    <t>Versicherung Tom Thessa</t>
  </si>
  <si>
    <t>Einnahme</t>
  </si>
  <si>
    <t>Sparbuch Verena Ersparte</t>
  </si>
  <si>
    <t xml:space="preserve">Miete Haus  </t>
  </si>
  <si>
    <t>Miete Garage</t>
  </si>
  <si>
    <t>vierteljährig</t>
  </si>
  <si>
    <t>Jahresbrutto</t>
  </si>
  <si>
    <t>01/2022 - 12/2022</t>
  </si>
  <si>
    <t>SSZ Nov 1</t>
  </si>
  <si>
    <t>SSZ Nov 2</t>
  </si>
  <si>
    <t>SSZ April</t>
  </si>
  <si>
    <t>Grundgehalt</t>
  </si>
  <si>
    <t>Monatsbrutto</t>
  </si>
  <si>
    <t>Inflationsausgleich</t>
  </si>
  <si>
    <t>01/2023 - 06/2023</t>
  </si>
  <si>
    <t>08/2023 - 12/2023</t>
  </si>
  <si>
    <t>01/2024 - 12/2024</t>
  </si>
  <si>
    <t>01/2025 - ??/2025</t>
  </si>
  <si>
    <t>Handy Versicherung</t>
  </si>
  <si>
    <t>Heiligenhafen</t>
  </si>
  <si>
    <t>Hase Reserve</t>
  </si>
  <si>
    <t>Rufbereitschaft</t>
  </si>
  <si>
    <t>überweisung:</t>
  </si>
  <si>
    <t>überweisung 1.:</t>
  </si>
  <si>
    <t>Lübeck Hotel</t>
  </si>
  <si>
    <t>Lübeck Fahrt</t>
  </si>
  <si>
    <t>Lübeck Taschengeld</t>
  </si>
  <si>
    <t>Sylt Ferienwohnung</t>
  </si>
  <si>
    <t>Sylt Fahrt</t>
  </si>
  <si>
    <t>Sylt Taschengeld</t>
  </si>
  <si>
    <t>Heiligenhafen Mai Fahrt</t>
  </si>
  <si>
    <t>Tom Schwimmkurs Achtum</t>
  </si>
  <si>
    <t>Tom Schwimmkurs</t>
  </si>
  <si>
    <t>Auto Werkstatt TÜV</t>
  </si>
  <si>
    <t>Pflegegeld</t>
  </si>
  <si>
    <t>Potsdam</t>
  </si>
  <si>
    <t>Büsum Ferienwohnung</t>
  </si>
  <si>
    <t>Büsum Taschengeld</t>
  </si>
  <si>
    <t>Thessa Kindertanzen</t>
  </si>
  <si>
    <t>Dispo-Abbau</t>
  </si>
  <si>
    <t>SPK-Privatkredit 1</t>
  </si>
  <si>
    <t>SPK-Privatkredit 2</t>
  </si>
  <si>
    <t>Sonntag</t>
  </si>
  <si>
    <t>Sylt Shuttle</t>
  </si>
  <si>
    <t>Sylt Anzahlung</t>
  </si>
  <si>
    <t>Heiligenhafen Mai Anzahlung</t>
  </si>
  <si>
    <t>Oktober Karls</t>
  </si>
  <si>
    <t>Stunden</t>
  </si>
  <si>
    <t>Verhinderungsgeld</t>
  </si>
  <si>
    <t>Resttopf Maus</t>
  </si>
  <si>
    <t>Ganzjahresreifen</t>
  </si>
  <si>
    <t>Tom Amazon Kids</t>
  </si>
  <si>
    <t>RB</t>
  </si>
  <si>
    <t>Di. 10.06.</t>
  </si>
  <si>
    <t>Mi. 11.06.</t>
  </si>
  <si>
    <t>Do. 12.06.</t>
  </si>
  <si>
    <t>Mo. 16.06.</t>
  </si>
  <si>
    <t>Di. 17.06.</t>
  </si>
  <si>
    <t>Mi. 18.06.</t>
  </si>
  <si>
    <t>Do. 19.06.</t>
  </si>
  <si>
    <t>Fr. 20.06.</t>
  </si>
  <si>
    <t>Wasserverbrauch 2025</t>
  </si>
  <si>
    <t>Nebenkosten 2025</t>
  </si>
  <si>
    <t>Nebenkostenabschlag 2025</t>
  </si>
  <si>
    <t>Umsatzsteuer 7%</t>
  </si>
  <si>
    <t>Grundpreis</t>
  </si>
  <si>
    <t>Badehosen</t>
  </si>
  <si>
    <t>Cooking Fever</t>
  </si>
  <si>
    <t>Handyspiel</t>
  </si>
  <si>
    <t>Amazon Monatsrechnung</t>
  </si>
  <si>
    <t>Abo</t>
  </si>
  <si>
    <t>KB8</t>
  </si>
  <si>
    <t>NJG</t>
  </si>
  <si>
    <t>DLZ</t>
  </si>
  <si>
    <t>H60</t>
  </si>
  <si>
    <t>DZN</t>
  </si>
  <si>
    <t>WW5</t>
  </si>
  <si>
    <t>H6Y</t>
  </si>
  <si>
    <t>7MM</t>
  </si>
  <si>
    <t>7QY</t>
  </si>
  <si>
    <t>Amazon Prime</t>
  </si>
  <si>
    <t>8YM</t>
  </si>
  <si>
    <t>X019</t>
  </si>
  <si>
    <t>Büsum September</t>
  </si>
  <si>
    <t>Switch Spiele Mario Party +ü Cooking</t>
  </si>
  <si>
    <t>Mario Party</t>
  </si>
  <si>
    <t>Anzahlung Büsum Ostern 2026</t>
  </si>
  <si>
    <t>zurückholen von Steuern in 2026</t>
  </si>
  <si>
    <t>07.08.2025 - 13:17</t>
  </si>
  <si>
    <t>Tageszins</t>
  </si>
  <si>
    <t>Tageszinsen für August</t>
  </si>
  <si>
    <t>DE70250501806007001261</t>
  </si>
  <si>
    <t>DE43250501806007423212</t>
  </si>
  <si>
    <t>07.08.2025 - 22:53</t>
  </si>
  <si>
    <t>Vorwerk Staubsauger</t>
  </si>
  <si>
    <t>Papa Nachlass</t>
  </si>
  <si>
    <t>Girokonto Sparkasse</t>
  </si>
  <si>
    <t>Sparbuch Volksbank No.1 (gesamt 1000)</t>
  </si>
  <si>
    <t>Tagesgeldkonto Sparkasse</t>
  </si>
  <si>
    <t>Sparbuch Volksbank No.2 (gesamt 6000)</t>
  </si>
  <si>
    <t>Sparbuch Volksbank No.3 (gesamt 11000)</t>
  </si>
  <si>
    <t>Sparbuch Volksbank No.4 (gesamt 21000)</t>
  </si>
  <si>
    <t>Papa Nachlass übrig</t>
  </si>
  <si>
    <t>Dispo</t>
  </si>
  <si>
    <t>Vorwerk Staubsauger Rate Juli August</t>
  </si>
  <si>
    <t>Sparbuch VB</t>
  </si>
  <si>
    <t>07.08.2025 - 23:00</t>
  </si>
  <si>
    <t>UniRak</t>
  </si>
  <si>
    <t>UniRak Verena</t>
  </si>
  <si>
    <t>Post-Lotterie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</si>
</sst>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0" fillId="4" borderId="1" xfId="0" applyFill="1" applyBorder="1"/>
    <xf numFmtId="0" fontId="1" fillId="4" borderId="1" xfId="0" applyFont="1" applyFill="1" applyBorder="1"/>
    <xf numFmtId="0" fontId="2" fillId="5" borderId="0" xfId="0" applyFont="1" applyFill="1"/>
    <xf numFmtId="0" fontId="0" fillId="5" borderId="0" xfId="0" applyFill="1"/>
    <xf numFmtId="0" fontId="0" fillId="0" borderId="0" xfId="0" applyFill="1"/>
    <xf numFmtId="0" fontId="1" fillId="0" borderId="0" xfId="0" applyFont="1"/>
    <xf numFmtId="0" fontId="3" fillId="0" borderId="0" xfId="0" applyFont="1"/>
    <xf numFmtId="0" fontId="0" fillId="0" borderId="0" xfId="0" applyFont="1"/>
    <xf numFmtId="0" fontId="1" fillId="2" borderId="0" xfId="0" applyFont="1" applyFill="1"/>
    <xf numFmtId="17" fontId="0" fillId="0" borderId="0" xfId="0" applyNumberFormat="1"/>
    <xf numFmtId="0" fontId="1" fillId="0" borderId="0" xfId="0" applyFont="1" applyFill="1"/>
    <xf numFmtId="0" fontId="0" fillId="2" borderId="0" xfId="0" applyFont="1" applyFill="1"/>
    <xf numFmtId="0" fontId="4" fillId="2" borderId="0" xfId="0" applyFont="1" applyFill="1"/>
    <xf numFmtId="17" fontId="3" fillId="0" borderId="0" xfId="0" applyNumberFormat="1" applyFont="1"/>
    <xf numFmtId="0" fontId="0" fillId="0" borderId="0" xfId="0" applyFont="1" applyFill="1"/>
    <xf numFmtId="0" fontId="0" fillId="0" borderId="0" xfId="0"/>
    <xf numFmtId="0" fontId="0" fillId="0" borderId="0" xfId="0" applyFont="1"/>
    <xf numFmtId="0" fontId="1" fillId="2" borderId="0" xfId="0" applyFont="1" applyFill="1"/>
    <xf numFmtId="0" fontId="0" fillId="7" borderId="0" xfId="0" applyFill="1"/>
    <xf numFmtId="0" fontId="0" fillId="8" borderId="0" xfId="0" applyFill="1"/>
    <xf numFmtId="14" fontId="0" fillId="0" borderId="0" xfId="0" applyNumberFormat="1"/>
    <xf numFmtId="17" fontId="3" fillId="0" borderId="2" xfId="0" applyNumberFormat="1" applyFont="1" applyBorder="1"/>
    <xf numFmtId="17" fontId="3" fillId="0" borderId="0" xfId="0" applyNumberFormat="1" applyFont="1" applyBorder="1"/>
    <xf numFmtId="0" fontId="0" fillId="0" borderId="0" xfId="0" applyFont="1" applyBorder="1"/>
    <xf numFmtId="0" fontId="0" fillId="2" borderId="0" xfId="0" applyFont="1" applyFill="1" applyBorder="1"/>
    <xf numFmtId="0" fontId="0" fillId="0" borderId="3" xfId="0" applyBorder="1"/>
    <xf numFmtId="0" fontId="0" fillId="2" borderId="3" xfId="0" applyFill="1" applyBorder="1"/>
    <xf numFmtId="0" fontId="0" fillId="2" borderId="0" xfId="0" applyFill="1" applyBorder="1"/>
    <xf numFmtId="0" fontId="0" fillId="0" borderId="0" xfId="0" applyBorder="1"/>
    <xf numFmtId="0" fontId="0" fillId="9" borderId="3" xfId="0" applyFill="1" applyBorder="1"/>
    <xf numFmtId="0" fontId="0" fillId="9" borderId="0" xfId="0" applyFill="1"/>
    <xf numFmtId="0" fontId="0" fillId="9" borderId="0" xfId="0" applyFill="1" applyBorder="1"/>
    <xf numFmtId="0" fontId="0" fillId="9" borderId="0" xfId="0" applyFont="1" applyFill="1" applyBorder="1"/>
    <xf numFmtId="0" fontId="3" fillId="0" borderId="0" xfId="0" applyFont="1" applyFill="1"/>
    <xf numFmtId="0" fontId="0" fillId="10" borderId="0" xfId="0" applyFill="1"/>
    <xf numFmtId="0" fontId="0" fillId="10" borderId="0" xfId="0" applyFont="1" applyFill="1"/>
    <xf numFmtId="0" fontId="5" fillId="6" borderId="0" xfId="0" applyFont="1" applyFill="1"/>
    <xf numFmtId="17" fontId="0" fillId="0" borderId="0" xfId="0" applyNumberFormat="1" applyFill="1"/>
    <xf numFmtId="14" fontId="0" fillId="0" borderId="0" xfId="0" applyNumberFormat="1" applyFill="1"/>
    <xf numFmtId="0" fontId="0" fillId="0" borderId="0" xfId="0" applyFill="1" applyBorder="1"/>
    <xf numFmtId="0" fontId="0" fillId="0" borderId="4" xfId="0" applyBorder="1"/>
    <xf numFmtId="0" fontId="1" fillId="10" borderId="0" xfId="0" applyFont="1" applyFill="1"/>
    <xf numFmtId="0" fontId="0" fillId="11" borderId="0" xfId="0" applyFill="1"/>
    <xf numFmtId="0" fontId="5" fillId="0" borderId="0" xfId="0" applyFont="1" applyFill="1"/>
    <xf numFmtId="0" fontId="1" fillId="0" borderId="0" xfId="0" applyFont="1" applyFill="1" applyAlignment="1">
      <alignment horizontal="left"/>
    </xf>
    <xf numFmtId="16" fontId="0" fillId="0" borderId="0" xfId="0" applyNumberFormat="1"/>
    <xf numFmtId="14" fontId="0" fillId="0" borderId="0" xfId="0" applyNumberFormat="1" applyFont="1" applyFill="1" applyAlignment="1"/>
    <xf numFmtId="0" fontId="0" fillId="0" borderId="0" xfId="0" applyNumberFormat="1" applyFill="1"/>
    <xf numFmtId="0" fontId="0" fillId="0" borderId="0" xfId="0" applyNumberFormat="1"/>
    <xf numFmtId="0" fontId="1" fillId="0" borderId="0" xfId="0" applyNumberFormat="1" applyFont="1" applyFill="1"/>
    <xf numFmtId="17" fontId="0" fillId="2" borderId="0" xfId="0" applyNumberFormat="1" applyFill="1"/>
    <xf numFmtId="0" fontId="0" fillId="2" borderId="0" xfId="0" applyNumberFormat="1" applyFill="1"/>
    <xf numFmtId="0" fontId="1" fillId="2" borderId="0" xfId="0" applyNumberFormat="1" applyFont="1" applyFill="1"/>
    <xf numFmtId="14" fontId="0" fillId="0" borderId="0" xfId="0" applyNumberFormat="1" applyFont="1" applyFill="1"/>
    <xf numFmtId="17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1" fillId="12" borderId="0" xfId="0" applyNumberFormat="1" applyFont="1" applyFill="1"/>
    <xf numFmtId="0" fontId="1" fillId="9" borderId="0" xfId="0" applyFont="1" applyFill="1"/>
    <xf numFmtId="9" fontId="0" fillId="0" borderId="0" xfId="0" applyNumberFormat="1"/>
    <xf numFmtId="0" fontId="0" fillId="0" borderId="0" xfId="0" applyNumberFormat="1" applyFont="1" applyFill="1" applyAlignme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2"/>
  <sheetViews>
    <sheetView zoomScale="80" zoomScaleNormal="80" workbookViewId="0">
      <selection activeCell="C17" sqref="C17"/>
    </sheetView>
  </sheetViews>
  <sheetFormatPr baseColWidth="10" defaultRowHeight="15"/>
  <cols>
    <col min="1" max="1" width="38.5703125" bestFit="1" customWidth="1"/>
    <col min="4" max="4" width="35.5703125" bestFit="1" customWidth="1"/>
    <col min="5" max="5" width="13.42578125" customWidth="1"/>
    <col min="6" max="6" width="26" bestFit="1" customWidth="1"/>
    <col min="7" max="7" width="23.85546875" bestFit="1" customWidth="1"/>
    <col min="8" max="8" width="30.5703125" bestFit="1" customWidth="1"/>
    <col min="9" max="9" width="28.140625" bestFit="1" customWidth="1"/>
    <col min="10" max="10" width="19.42578125" customWidth="1"/>
    <col min="11" max="11" width="9.28515625" customWidth="1"/>
    <col min="12" max="12" width="9.5703125" customWidth="1"/>
    <col min="16" max="16" width="15.85546875" bestFit="1" customWidth="1"/>
    <col min="18" max="18" width="7.28515625" bestFit="1" customWidth="1"/>
    <col min="19" max="19" width="30.7109375" bestFit="1" customWidth="1"/>
  </cols>
  <sheetData>
    <row r="1" spans="1:21">
      <c r="F1" s="22" t="s">
        <v>237</v>
      </c>
      <c r="G1" s="27" t="s">
        <v>459</v>
      </c>
      <c r="H1" s="11"/>
      <c r="I1" s="11"/>
      <c r="J1" s="11"/>
    </row>
    <row r="2" spans="1:21">
      <c r="A2" t="s">
        <v>79</v>
      </c>
      <c r="B2">
        <f>SUM(B4:B700)</f>
        <v>66</v>
      </c>
      <c r="C2">
        <f>SUM(C4:C700)</f>
        <v>439.48</v>
      </c>
      <c r="F2" t="s">
        <v>85</v>
      </c>
      <c r="G2" s="15">
        <v>66</v>
      </c>
      <c r="H2" s="11"/>
      <c r="I2" s="17"/>
      <c r="J2" s="17"/>
    </row>
    <row r="3" spans="1:21">
      <c r="B3" t="s">
        <v>94</v>
      </c>
      <c r="C3" t="s">
        <v>95</v>
      </c>
      <c r="H3" s="11"/>
    </row>
    <row r="4" spans="1:21">
      <c r="F4" t="s">
        <v>151</v>
      </c>
      <c r="G4">
        <f>G2-B2</f>
        <v>0</v>
      </c>
      <c r="H4" s="11"/>
    </row>
    <row r="5" spans="1:21">
      <c r="A5" t="s">
        <v>80</v>
      </c>
      <c r="B5" s="11">
        <v>0</v>
      </c>
      <c r="C5">
        <v>290</v>
      </c>
      <c r="D5" t="s">
        <v>153</v>
      </c>
      <c r="H5" s="11"/>
      <c r="K5" s="22" t="s">
        <v>413</v>
      </c>
      <c r="L5" s="22" t="s">
        <v>275</v>
      </c>
    </row>
    <row r="6" spans="1:21">
      <c r="A6" t="s">
        <v>99</v>
      </c>
      <c r="B6">
        <v>0</v>
      </c>
      <c r="C6">
        <v>30</v>
      </c>
      <c r="D6" t="s">
        <v>153</v>
      </c>
      <c r="H6" s="11"/>
      <c r="J6" s="16">
        <v>45658</v>
      </c>
      <c r="K6">
        <f>4*14</f>
        <v>56</v>
      </c>
      <c r="L6">
        <f>56*11.5</f>
        <v>644</v>
      </c>
    </row>
    <row r="7" spans="1:21">
      <c r="A7" t="s">
        <v>155</v>
      </c>
      <c r="B7">
        <v>0</v>
      </c>
      <c r="C7">
        <v>10</v>
      </c>
      <c r="D7" t="s">
        <v>153</v>
      </c>
      <c r="J7" s="16">
        <v>45689</v>
      </c>
      <c r="K7">
        <v>118</v>
      </c>
      <c r="L7">
        <f>118*11.5</f>
        <v>1357</v>
      </c>
    </row>
    <row r="8" spans="1:21">
      <c r="A8" t="s">
        <v>213</v>
      </c>
      <c r="B8">
        <v>58</v>
      </c>
      <c r="C8">
        <v>58</v>
      </c>
      <c r="D8" s="11" t="s">
        <v>153</v>
      </c>
      <c r="F8" s="12"/>
      <c r="G8" s="12"/>
      <c r="H8" s="22"/>
      <c r="I8" s="22"/>
      <c r="J8" s="16">
        <v>45717</v>
      </c>
      <c r="K8">
        <v>104</v>
      </c>
      <c r="L8">
        <f>104*11.5</f>
        <v>1196</v>
      </c>
    </row>
    <row r="9" spans="1:21">
      <c r="A9" s="22" t="s">
        <v>251</v>
      </c>
      <c r="B9">
        <v>0</v>
      </c>
      <c r="C9">
        <v>43.48</v>
      </c>
      <c r="D9" s="22" t="s">
        <v>153</v>
      </c>
      <c r="H9" s="22"/>
      <c r="I9" s="22"/>
      <c r="J9" s="16">
        <v>45748</v>
      </c>
      <c r="K9">
        <v>80</v>
      </c>
      <c r="L9">
        <f>80*11.5</f>
        <v>920</v>
      </c>
    </row>
    <row r="10" spans="1:21">
      <c r="A10" s="22" t="s">
        <v>417</v>
      </c>
      <c r="B10">
        <v>8</v>
      </c>
      <c r="C10">
        <v>8</v>
      </c>
      <c r="D10" s="22" t="s">
        <v>153</v>
      </c>
      <c r="F10" s="22"/>
      <c r="H10" s="22"/>
      <c r="I10" s="22"/>
      <c r="J10" s="16">
        <v>45778</v>
      </c>
      <c r="K10">
        <v>118</v>
      </c>
      <c r="L10">
        <f>118*11.5</f>
        <v>1357</v>
      </c>
    </row>
    <row r="11" spans="1:21">
      <c r="E11" s="66"/>
      <c r="F11" s="27"/>
      <c r="G11" s="11"/>
      <c r="H11" s="22"/>
      <c r="I11" s="22"/>
      <c r="J11" s="16">
        <v>45809</v>
      </c>
      <c r="K11">
        <v>118</v>
      </c>
      <c r="L11">
        <f>118*11.5</f>
        <v>1357</v>
      </c>
    </row>
    <row r="12" spans="1:21">
      <c r="A12" s="11"/>
      <c r="B12" s="21"/>
      <c r="F12" s="67"/>
      <c r="G12" s="67"/>
      <c r="H12" s="22"/>
      <c r="I12" s="22"/>
      <c r="J12" s="16">
        <v>45839</v>
      </c>
      <c r="K12">
        <v>118</v>
      </c>
      <c r="L12">
        <f>118*11.5</f>
        <v>1357</v>
      </c>
    </row>
    <row r="13" spans="1:21">
      <c r="A13" s="11"/>
      <c r="B13" s="21"/>
      <c r="D13" s="11"/>
      <c r="F13" s="54"/>
      <c r="G13" s="54"/>
      <c r="H13" s="22"/>
      <c r="I13" s="22"/>
    </row>
    <row r="14" spans="1:21">
      <c r="F14" s="54"/>
      <c r="G14" s="54"/>
      <c r="H14" s="22"/>
      <c r="I14" s="22"/>
    </row>
    <row r="15" spans="1:21">
      <c r="F15" s="45"/>
      <c r="G15" s="11"/>
      <c r="H15" s="22"/>
      <c r="J15" s="11"/>
      <c r="K15" s="11"/>
      <c r="R15" s="16"/>
      <c r="S15" s="16"/>
      <c r="U15" s="22"/>
    </row>
    <row r="16" spans="1:21">
      <c r="F16" s="27"/>
      <c r="G16" s="11"/>
      <c r="H16" s="22"/>
      <c r="J16" s="11"/>
      <c r="K16" s="11"/>
      <c r="S16" s="16"/>
      <c r="T16" s="11"/>
    </row>
    <row r="17" spans="1:26">
      <c r="F17" s="27"/>
      <c r="G17" s="11"/>
      <c r="H17" s="22"/>
      <c r="J17" s="11"/>
      <c r="K17" s="11"/>
      <c r="L17" s="11"/>
      <c r="S17" s="16"/>
    </row>
    <row r="18" spans="1:26">
      <c r="F18" s="45"/>
      <c r="G18" s="11"/>
      <c r="H18" s="22"/>
      <c r="I18" s="11"/>
      <c r="J18" s="11"/>
      <c r="K18" s="11"/>
      <c r="L18" s="11"/>
      <c r="M18" s="11"/>
      <c r="N18" s="11"/>
      <c r="O18" s="11"/>
      <c r="P18" s="11"/>
      <c r="S18" s="16"/>
    </row>
    <row r="19" spans="1:26">
      <c r="B19" s="11"/>
      <c r="F19" s="27"/>
      <c r="G19" s="11"/>
      <c r="H19" s="22"/>
      <c r="I19" s="11"/>
      <c r="J19" s="11"/>
      <c r="K19" s="21"/>
      <c r="L19" s="11"/>
      <c r="M19" s="11"/>
      <c r="N19" s="11"/>
      <c r="O19" s="11" t="s">
        <v>406</v>
      </c>
      <c r="P19" s="17">
        <v>-7011</v>
      </c>
      <c r="Q19" s="16"/>
      <c r="R19" s="11"/>
      <c r="S19" s="22"/>
      <c r="T19" s="22"/>
      <c r="U19" s="22"/>
      <c r="V19" s="22"/>
      <c r="W19" s="22" t="s">
        <v>407</v>
      </c>
      <c r="X19" s="22">
        <v>-10439</v>
      </c>
      <c r="Y19" s="22"/>
      <c r="Z19" s="22"/>
    </row>
    <row r="20" spans="1:26">
      <c r="A20" s="22"/>
      <c r="B20" s="11"/>
      <c r="D20" s="22"/>
      <c r="F20" s="11"/>
      <c r="G20" s="11"/>
      <c r="H20" s="11"/>
      <c r="I20" s="11"/>
      <c r="J20" s="44"/>
      <c r="K20" s="21"/>
      <c r="L20" s="11"/>
      <c r="M20" s="11"/>
      <c r="N20" s="11"/>
      <c r="O20" s="44">
        <v>45658</v>
      </c>
      <c r="P20" s="56">
        <f>P19+Q20</f>
        <v>-6885</v>
      </c>
      <c r="Q20" s="55">
        <v>126</v>
      </c>
      <c r="R20" s="11"/>
      <c r="S20" s="22"/>
      <c r="T20" s="22"/>
      <c r="U20" s="22"/>
      <c r="V20" s="22"/>
      <c r="W20" s="16">
        <v>45658</v>
      </c>
      <c r="X20" s="22">
        <f>X19+Y20</f>
        <v>-10313</v>
      </c>
      <c r="Y20" s="22">
        <v>126</v>
      </c>
      <c r="Z20" s="22"/>
    </row>
    <row r="21" spans="1:26">
      <c r="A21" s="22"/>
      <c r="B21" s="11"/>
      <c r="F21" s="11"/>
      <c r="G21" s="11"/>
      <c r="H21" s="11"/>
      <c r="I21" s="11"/>
      <c r="J21" s="44"/>
      <c r="K21" s="21"/>
      <c r="L21" s="11"/>
      <c r="M21" s="11"/>
      <c r="N21" s="11"/>
      <c r="O21" s="44">
        <v>45689</v>
      </c>
      <c r="P21" s="56">
        <f t="shared" ref="P21:P55" si="0">P20+Q21</f>
        <v>-6759</v>
      </c>
      <c r="Q21" s="55">
        <v>126</v>
      </c>
      <c r="R21" s="11"/>
      <c r="S21" s="22"/>
      <c r="T21" s="22"/>
      <c r="U21" s="22"/>
      <c r="V21" s="22"/>
      <c r="W21" s="16">
        <v>45689</v>
      </c>
      <c r="X21" s="22">
        <f t="shared" ref="X21:X72" si="1">X20+Y21</f>
        <v>-10187</v>
      </c>
      <c r="Y21" s="22">
        <v>126</v>
      </c>
      <c r="Z21" s="22"/>
    </row>
    <row r="22" spans="1:26">
      <c r="A22" s="22"/>
      <c r="B22" s="11"/>
      <c r="F22" s="11"/>
      <c r="G22" s="11"/>
      <c r="H22" s="11"/>
      <c r="I22" s="21"/>
      <c r="J22" s="44"/>
      <c r="K22" s="21"/>
      <c r="L22" s="11"/>
      <c r="M22" s="11"/>
      <c r="N22" s="11"/>
      <c r="O22" s="44">
        <v>45717</v>
      </c>
      <c r="P22" s="56">
        <f t="shared" si="0"/>
        <v>-6633</v>
      </c>
      <c r="Q22" s="55">
        <v>126</v>
      </c>
      <c r="R22" s="11"/>
      <c r="S22" s="22"/>
      <c r="T22" s="22"/>
      <c r="U22" s="22"/>
      <c r="V22" s="22"/>
      <c r="W22" s="16">
        <v>45717</v>
      </c>
      <c r="X22" s="22">
        <f t="shared" si="1"/>
        <v>-10061</v>
      </c>
      <c r="Y22" s="22">
        <v>126</v>
      </c>
      <c r="Z22" s="22"/>
    </row>
    <row r="23" spans="1:26">
      <c r="A23" s="22"/>
      <c r="B23" s="11"/>
      <c r="F23" s="11"/>
      <c r="G23" s="11"/>
      <c r="H23" s="11"/>
      <c r="I23" s="21"/>
      <c r="J23" s="44"/>
      <c r="K23" s="21"/>
      <c r="L23" s="54"/>
      <c r="M23" s="11"/>
      <c r="N23" s="11"/>
      <c r="O23" s="61">
        <v>45748</v>
      </c>
      <c r="P23" s="64">
        <f t="shared" si="0"/>
        <v>-6507</v>
      </c>
      <c r="Q23" s="62">
        <v>126</v>
      </c>
      <c r="R23" s="63"/>
      <c r="S23" s="63"/>
      <c r="T23" s="63"/>
      <c r="U23" s="63"/>
      <c r="V23" s="63"/>
      <c r="W23" s="61">
        <v>45748</v>
      </c>
      <c r="X23" s="63">
        <f t="shared" si="1"/>
        <v>-9935</v>
      </c>
      <c r="Y23" s="63">
        <v>126</v>
      </c>
      <c r="Z23" s="22"/>
    </row>
    <row r="24" spans="1:26">
      <c r="F24" s="11"/>
      <c r="G24" s="11"/>
      <c r="H24" s="11"/>
      <c r="I24" s="21"/>
      <c r="J24" s="44"/>
      <c r="K24" s="21"/>
      <c r="L24" s="54"/>
      <c r="M24" s="11"/>
      <c r="N24" s="11"/>
      <c r="O24" s="44">
        <v>45778</v>
      </c>
      <c r="P24" s="56">
        <f t="shared" si="0"/>
        <v>-6381</v>
      </c>
      <c r="Q24" s="55">
        <v>126</v>
      </c>
      <c r="R24" s="11"/>
      <c r="S24" s="22"/>
      <c r="T24" s="22"/>
      <c r="U24" s="22"/>
      <c r="V24" s="22"/>
      <c r="W24" s="16">
        <v>45778</v>
      </c>
      <c r="X24" s="22">
        <f t="shared" si="1"/>
        <v>-9809</v>
      </c>
      <c r="Y24" s="22">
        <v>126</v>
      </c>
      <c r="Z24" s="22"/>
    </row>
    <row r="25" spans="1:26">
      <c r="A25" s="11"/>
      <c r="B25" s="11"/>
      <c r="D25" s="22"/>
      <c r="F25" s="11"/>
      <c r="G25" s="11"/>
      <c r="H25" s="11"/>
      <c r="I25" s="21"/>
      <c r="J25" s="44"/>
      <c r="K25" s="21"/>
      <c r="L25" s="54"/>
      <c r="M25" s="11"/>
      <c r="N25" s="11"/>
      <c r="O25" s="44">
        <v>45809</v>
      </c>
      <c r="P25" s="56">
        <f t="shared" si="0"/>
        <v>-6255</v>
      </c>
      <c r="Q25" s="55">
        <v>126</v>
      </c>
      <c r="R25" s="11"/>
      <c r="S25" s="22"/>
      <c r="T25" s="22"/>
      <c r="U25" s="22"/>
      <c r="V25" s="22"/>
      <c r="W25" s="16">
        <v>45809</v>
      </c>
      <c r="X25" s="22">
        <f t="shared" si="1"/>
        <v>-9683</v>
      </c>
      <c r="Y25" s="22">
        <v>126</v>
      </c>
      <c r="Z25" s="22"/>
    </row>
    <row r="26" spans="1:26">
      <c r="A26" s="22"/>
      <c r="D26" s="22"/>
      <c r="F26" s="11"/>
      <c r="G26" s="11"/>
      <c r="H26" s="11"/>
      <c r="I26" s="21"/>
      <c r="J26" s="44"/>
      <c r="K26" s="21"/>
      <c r="L26" s="54"/>
      <c r="M26" s="11"/>
      <c r="N26" s="11"/>
      <c r="O26" s="44">
        <v>45839</v>
      </c>
      <c r="P26" s="56">
        <f t="shared" si="0"/>
        <v>-6129</v>
      </c>
      <c r="Q26" s="55">
        <v>126</v>
      </c>
      <c r="R26" s="11"/>
      <c r="S26" s="22"/>
      <c r="T26" s="22"/>
      <c r="U26" s="22"/>
      <c r="V26" s="22"/>
      <c r="W26" s="16">
        <v>45839</v>
      </c>
      <c r="X26" s="22">
        <f t="shared" si="1"/>
        <v>-9557</v>
      </c>
      <c r="Y26" s="22">
        <v>126</v>
      </c>
      <c r="Z26" s="22"/>
    </row>
    <row r="27" spans="1:26">
      <c r="A27" s="22"/>
      <c r="F27" s="11"/>
      <c r="G27" s="11"/>
      <c r="H27" s="11"/>
      <c r="I27" s="21"/>
      <c r="J27" s="44"/>
      <c r="K27" s="21"/>
      <c r="L27" s="54"/>
      <c r="M27" s="11"/>
      <c r="N27" s="11"/>
      <c r="O27" s="44">
        <v>45870</v>
      </c>
      <c r="P27" s="56">
        <f t="shared" si="0"/>
        <v>-6003</v>
      </c>
      <c r="Q27" s="55">
        <v>126</v>
      </c>
      <c r="R27" s="11"/>
      <c r="S27" s="22"/>
      <c r="T27" s="22"/>
      <c r="U27" s="22"/>
      <c r="V27" s="22"/>
      <c r="W27" s="16">
        <v>45870</v>
      </c>
      <c r="X27" s="22">
        <f t="shared" si="1"/>
        <v>-9431</v>
      </c>
      <c r="Y27" s="22">
        <v>126</v>
      </c>
      <c r="Z27" s="22"/>
    </row>
    <row r="28" spans="1:26">
      <c r="A28" s="22"/>
      <c r="F28" s="11"/>
      <c r="G28" s="11"/>
      <c r="H28" s="11"/>
      <c r="I28" s="21"/>
      <c r="J28" s="44"/>
      <c r="K28" s="21"/>
      <c r="L28" s="54"/>
      <c r="M28" s="11"/>
      <c r="N28" s="11"/>
      <c r="O28" s="44">
        <v>45901</v>
      </c>
      <c r="P28" s="56">
        <f t="shared" si="0"/>
        <v>-5877</v>
      </c>
      <c r="Q28" s="55">
        <v>126</v>
      </c>
      <c r="R28" s="11"/>
      <c r="S28" s="22"/>
      <c r="T28" s="22"/>
      <c r="U28" s="22"/>
      <c r="V28" s="22"/>
      <c r="W28" s="16">
        <v>45901</v>
      </c>
      <c r="X28" s="22">
        <f t="shared" si="1"/>
        <v>-9305</v>
      </c>
      <c r="Y28" s="22">
        <v>126</v>
      </c>
      <c r="Z28" s="22"/>
    </row>
    <row r="29" spans="1:26">
      <c r="A29" s="22"/>
      <c r="D29" s="22"/>
      <c r="E29" s="66">
        <v>0.01</v>
      </c>
      <c r="F29" s="27" t="s">
        <v>455</v>
      </c>
      <c r="G29" s="11" t="s">
        <v>456</v>
      </c>
      <c r="H29" s="22"/>
      <c r="I29" s="21"/>
      <c r="J29" s="44"/>
      <c r="K29" s="21"/>
      <c r="L29" s="54"/>
      <c r="M29" s="11"/>
      <c r="N29" s="11"/>
      <c r="O29" s="44">
        <v>45931</v>
      </c>
      <c r="P29" s="56">
        <f t="shared" si="0"/>
        <v>-5751</v>
      </c>
      <c r="Q29" s="55">
        <v>126</v>
      </c>
      <c r="R29" s="11"/>
      <c r="S29" s="22"/>
      <c r="T29" s="22"/>
      <c r="U29" s="22"/>
      <c r="V29" s="22"/>
      <c r="W29" s="16">
        <v>45931</v>
      </c>
      <c r="X29" s="22">
        <f t="shared" si="1"/>
        <v>-9179</v>
      </c>
      <c r="Y29" s="22">
        <v>126</v>
      </c>
      <c r="Z29" s="22"/>
    </row>
    <row r="30" spans="1:26">
      <c r="D30" s="11">
        <v>6215.32</v>
      </c>
      <c r="E30" s="22">
        <v>63</v>
      </c>
      <c r="F30" s="67">
        <v>0.85</v>
      </c>
      <c r="G30" s="67">
        <v>5.95</v>
      </c>
      <c r="H30" s="1">
        <f>D30+E30+G30</f>
        <v>6284.2699999999995</v>
      </c>
      <c r="I30" s="22" t="s">
        <v>457</v>
      </c>
      <c r="J30" s="44"/>
      <c r="K30" s="21"/>
      <c r="L30" s="54"/>
      <c r="M30" s="11"/>
      <c r="N30" s="11"/>
      <c r="O30" s="44">
        <v>45962</v>
      </c>
      <c r="P30" s="56">
        <f t="shared" si="0"/>
        <v>-5625</v>
      </c>
      <c r="Q30" s="54">
        <v>126</v>
      </c>
      <c r="R30" s="11"/>
      <c r="S30" s="22"/>
      <c r="T30" s="22"/>
      <c r="U30" s="22"/>
      <c r="V30" s="22"/>
      <c r="W30" s="16">
        <v>45962</v>
      </c>
      <c r="X30" s="22">
        <f t="shared" si="1"/>
        <v>-9053</v>
      </c>
      <c r="Y30" s="22">
        <v>126</v>
      </c>
      <c r="Z30" s="22"/>
    </row>
    <row r="31" spans="1:26">
      <c r="D31" s="11">
        <v>9809.44</v>
      </c>
      <c r="E31" s="22">
        <v>99</v>
      </c>
      <c r="F31" s="54">
        <v>1.5</v>
      </c>
      <c r="G31" s="54">
        <v>10.5</v>
      </c>
      <c r="H31" s="1">
        <f>D31+E31+G31</f>
        <v>9918.94</v>
      </c>
      <c r="I31" s="22" t="s">
        <v>458</v>
      </c>
      <c r="J31" s="44"/>
      <c r="K31" s="21"/>
      <c r="L31" s="54"/>
      <c r="M31" s="11"/>
      <c r="N31" s="11"/>
      <c r="O31" s="44">
        <v>45992</v>
      </c>
      <c r="P31" s="56">
        <f t="shared" si="0"/>
        <v>-5499</v>
      </c>
      <c r="Q31" s="54">
        <v>126</v>
      </c>
      <c r="R31" s="11"/>
      <c r="S31" s="22"/>
      <c r="T31" s="22"/>
      <c r="U31" s="22"/>
      <c r="V31" s="22"/>
      <c r="W31" s="16">
        <v>45992</v>
      </c>
      <c r="X31" s="22">
        <f t="shared" si="1"/>
        <v>-8927</v>
      </c>
      <c r="Y31" s="22">
        <v>126</v>
      </c>
      <c r="Z31" s="22"/>
    </row>
    <row r="32" spans="1:26">
      <c r="F32" s="11"/>
      <c r="G32" s="11"/>
      <c r="H32" s="11"/>
      <c r="I32" s="21"/>
      <c r="J32" s="44"/>
      <c r="K32" s="21"/>
      <c r="L32" s="54"/>
      <c r="M32" s="11"/>
      <c r="N32" s="11"/>
      <c r="O32" s="44">
        <v>46023</v>
      </c>
      <c r="P32" s="56">
        <f t="shared" si="0"/>
        <v>-5373</v>
      </c>
      <c r="Q32" s="54">
        <v>126</v>
      </c>
      <c r="R32" s="11"/>
      <c r="S32" s="22"/>
      <c r="T32" s="22"/>
      <c r="U32" s="22"/>
      <c r="V32" s="22"/>
      <c r="W32" s="16">
        <v>46023</v>
      </c>
      <c r="X32" s="22">
        <f t="shared" si="1"/>
        <v>-8801</v>
      </c>
      <c r="Y32" s="22">
        <v>126</v>
      </c>
      <c r="Z32" s="22"/>
    </row>
    <row r="33" spans="1:26">
      <c r="E33" s="22"/>
      <c r="F33" s="11"/>
      <c r="G33" s="11"/>
      <c r="H33" s="11"/>
      <c r="I33" s="21"/>
      <c r="J33" s="44"/>
      <c r="K33" s="21"/>
      <c r="L33" s="54"/>
      <c r="M33" s="11"/>
      <c r="N33" s="11"/>
      <c r="O33" s="44">
        <v>46054</v>
      </c>
      <c r="P33" s="56">
        <f t="shared" si="0"/>
        <v>-5247</v>
      </c>
      <c r="Q33" s="54">
        <v>126</v>
      </c>
      <c r="R33" s="11"/>
      <c r="S33" s="22"/>
      <c r="T33" s="22"/>
      <c r="U33" s="22"/>
      <c r="V33" s="22"/>
      <c r="W33" s="16">
        <v>46054</v>
      </c>
      <c r="X33" s="22">
        <f t="shared" si="1"/>
        <v>-8675</v>
      </c>
      <c r="Y33" s="22">
        <v>126</v>
      </c>
      <c r="Z33" s="22"/>
    </row>
    <row r="34" spans="1:26">
      <c r="D34" s="22"/>
      <c r="F34" s="11"/>
      <c r="G34" s="11"/>
      <c r="H34" s="11"/>
      <c r="I34" s="21"/>
      <c r="J34" s="44"/>
      <c r="K34" s="21"/>
      <c r="L34" s="54"/>
      <c r="M34" s="11"/>
      <c r="N34" s="11"/>
      <c r="O34" s="44">
        <v>46082</v>
      </c>
      <c r="P34" s="56">
        <f t="shared" si="0"/>
        <v>-5121</v>
      </c>
      <c r="Q34" s="54">
        <v>126</v>
      </c>
      <c r="R34" s="11"/>
      <c r="S34" s="22"/>
      <c r="T34" s="22"/>
      <c r="U34" s="22"/>
      <c r="V34" s="22"/>
      <c r="W34" s="16">
        <v>46082</v>
      </c>
      <c r="X34" s="22">
        <f t="shared" si="1"/>
        <v>-8549</v>
      </c>
      <c r="Y34" s="22">
        <v>126</v>
      </c>
      <c r="Z34" s="22"/>
    </row>
    <row r="35" spans="1:26">
      <c r="D35" s="22"/>
      <c r="F35" s="11"/>
      <c r="G35" s="11"/>
      <c r="H35" s="11"/>
      <c r="I35" s="21"/>
      <c r="J35" s="44"/>
      <c r="K35" s="21"/>
      <c r="L35" s="54"/>
      <c r="M35" s="11"/>
      <c r="N35" s="11"/>
      <c r="O35" s="44">
        <v>46113</v>
      </c>
      <c r="P35" s="56">
        <f t="shared" si="0"/>
        <v>-4995</v>
      </c>
      <c r="Q35" s="54">
        <v>126</v>
      </c>
      <c r="R35" s="11"/>
      <c r="S35" s="22"/>
      <c r="T35" s="22"/>
      <c r="U35" s="22"/>
      <c r="V35" s="22"/>
      <c r="W35" s="16">
        <v>46113</v>
      </c>
      <c r="X35" s="22">
        <f t="shared" si="1"/>
        <v>-8423</v>
      </c>
      <c r="Y35" s="22">
        <v>126</v>
      </c>
      <c r="Z35" s="22"/>
    </row>
    <row r="36" spans="1:26">
      <c r="D36" s="22"/>
      <c r="E36" s="22"/>
      <c r="F36" s="51"/>
      <c r="G36" s="11"/>
      <c r="H36" s="11"/>
      <c r="I36" s="21"/>
      <c r="J36" s="44"/>
      <c r="K36" s="21"/>
      <c r="L36" s="54"/>
      <c r="M36" s="11"/>
      <c r="N36" s="11"/>
      <c r="O36" s="44">
        <v>46143</v>
      </c>
      <c r="P36" s="56">
        <f t="shared" si="0"/>
        <v>-4869</v>
      </c>
      <c r="Q36" s="54">
        <v>126</v>
      </c>
      <c r="R36" s="11">
        <v>500</v>
      </c>
      <c r="S36" s="22"/>
      <c r="T36" s="22"/>
      <c r="U36" s="22"/>
      <c r="V36" s="22"/>
      <c r="W36" s="16">
        <v>46143</v>
      </c>
      <c r="X36" s="22">
        <f t="shared" si="1"/>
        <v>-8297</v>
      </c>
      <c r="Y36" s="22">
        <v>126</v>
      </c>
      <c r="Z36" s="22"/>
    </row>
    <row r="37" spans="1:26">
      <c r="A37" s="22"/>
      <c r="D37" s="16"/>
      <c r="E37" s="22"/>
      <c r="F37" s="11"/>
      <c r="G37" s="11"/>
      <c r="H37" s="11"/>
      <c r="I37" s="11"/>
      <c r="J37" s="44"/>
      <c r="K37" s="21"/>
      <c r="L37" s="54"/>
      <c r="M37" s="11"/>
      <c r="N37" s="11"/>
      <c r="O37" s="44">
        <v>46174</v>
      </c>
      <c r="P37" s="56">
        <f t="shared" si="0"/>
        <v>-3743</v>
      </c>
      <c r="Q37" s="54">
        <v>1126</v>
      </c>
      <c r="R37" s="11">
        <v>1000</v>
      </c>
      <c r="S37" s="11"/>
      <c r="T37" s="22"/>
      <c r="U37" s="22"/>
      <c r="V37" s="22"/>
      <c r="W37" s="16">
        <v>46174</v>
      </c>
      <c r="X37" s="22">
        <f t="shared" si="1"/>
        <v>-8171</v>
      </c>
      <c r="Y37" s="22">
        <v>126</v>
      </c>
      <c r="Z37" s="22"/>
    </row>
    <row r="38" spans="1:26">
      <c r="D38" s="22"/>
      <c r="E38" s="22"/>
      <c r="F38" s="11"/>
      <c r="G38" s="11"/>
      <c r="H38" s="11"/>
      <c r="I38" s="21"/>
      <c r="J38" s="44"/>
      <c r="K38" s="21"/>
      <c r="L38" s="54"/>
      <c r="M38" s="11"/>
      <c r="N38" s="11"/>
      <c r="O38" s="44">
        <v>46204</v>
      </c>
      <c r="P38" s="56">
        <f t="shared" si="0"/>
        <v>-3617</v>
      </c>
      <c r="Q38" s="54">
        <v>126</v>
      </c>
      <c r="R38" s="11">
        <v>500</v>
      </c>
      <c r="S38" s="22"/>
      <c r="T38" s="22"/>
      <c r="U38" s="22"/>
      <c r="V38" s="22"/>
      <c r="W38" s="16">
        <v>46204</v>
      </c>
      <c r="X38" s="22">
        <f t="shared" si="1"/>
        <v>-8045</v>
      </c>
      <c r="Y38" s="22">
        <v>126</v>
      </c>
      <c r="Z38" s="22"/>
    </row>
    <row r="39" spans="1:26">
      <c r="A39" s="22"/>
      <c r="D39" s="22"/>
      <c r="F39" s="11"/>
      <c r="G39" s="11"/>
      <c r="H39" s="11"/>
      <c r="I39" s="21"/>
      <c r="J39" s="44"/>
      <c r="K39" s="21"/>
      <c r="L39" s="54"/>
      <c r="M39" s="11"/>
      <c r="N39" s="11"/>
      <c r="O39" s="44">
        <v>46235</v>
      </c>
      <c r="P39" s="56">
        <f t="shared" si="0"/>
        <v>-2491</v>
      </c>
      <c r="Q39" s="54">
        <v>1126</v>
      </c>
      <c r="R39" s="11">
        <v>1000</v>
      </c>
      <c r="S39" s="11"/>
      <c r="T39" s="22"/>
      <c r="U39" s="22"/>
      <c r="V39" s="22"/>
      <c r="W39" s="16">
        <v>46235</v>
      </c>
      <c r="X39" s="22">
        <f t="shared" si="1"/>
        <v>-7919</v>
      </c>
      <c r="Y39" s="22">
        <v>126</v>
      </c>
      <c r="Z39" s="22"/>
    </row>
    <row r="40" spans="1:26">
      <c r="D40" s="22"/>
      <c r="F40" s="11"/>
      <c r="G40" s="11"/>
      <c r="H40" s="11"/>
      <c r="I40" s="21"/>
      <c r="J40" s="44"/>
      <c r="K40" s="21"/>
      <c r="L40" s="54"/>
      <c r="M40" s="11"/>
      <c r="N40" s="11"/>
      <c r="O40" s="44">
        <v>46266</v>
      </c>
      <c r="P40" s="56">
        <f t="shared" si="0"/>
        <v>-2365</v>
      </c>
      <c r="Q40" s="54">
        <v>126</v>
      </c>
      <c r="R40" s="11">
        <v>500</v>
      </c>
      <c r="S40" s="22"/>
      <c r="T40" s="22"/>
      <c r="U40" s="22"/>
      <c r="V40" s="22"/>
      <c r="W40" s="16">
        <v>46266</v>
      </c>
      <c r="X40" s="22">
        <f t="shared" si="1"/>
        <v>-7793</v>
      </c>
      <c r="Y40" s="22">
        <v>126</v>
      </c>
      <c r="Z40" s="22"/>
    </row>
    <row r="41" spans="1:26">
      <c r="D41" s="22"/>
      <c r="F41" s="51"/>
      <c r="G41" s="11"/>
      <c r="H41" s="11"/>
      <c r="I41" s="21"/>
      <c r="J41" s="44"/>
      <c r="K41" s="21"/>
      <c r="L41" s="54"/>
      <c r="M41" s="11"/>
      <c r="N41" s="11"/>
      <c r="O41" s="44">
        <v>46296</v>
      </c>
      <c r="P41" s="56">
        <f t="shared" si="0"/>
        <v>-1239</v>
      </c>
      <c r="Q41" s="54">
        <v>1126</v>
      </c>
      <c r="R41" s="11">
        <v>1000</v>
      </c>
      <c r="S41" s="22"/>
      <c r="T41" s="22"/>
      <c r="U41" s="22"/>
      <c r="V41" s="22"/>
      <c r="W41" s="16">
        <v>46296</v>
      </c>
      <c r="X41" s="22">
        <f t="shared" si="1"/>
        <v>-7667</v>
      </c>
      <c r="Y41" s="22">
        <v>126</v>
      </c>
      <c r="Z41" s="22"/>
    </row>
    <row r="42" spans="1:26">
      <c r="D42" s="22"/>
      <c r="F42" s="11"/>
      <c r="G42" s="11"/>
      <c r="H42" s="11"/>
      <c r="I42" s="21"/>
      <c r="J42" s="44"/>
      <c r="K42" s="21"/>
      <c r="L42" s="54"/>
      <c r="M42" s="11"/>
      <c r="N42" s="11"/>
      <c r="O42" s="44">
        <v>46327</v>
      </c>
      <c r="P42" s="56">
        <f t="shared" si="0"/>
        <v>-1113</v>
      </c>
      <c r="Q42" s="54">
        <v>126</v>
      </c>
      <c r="R42" s="11">
        <v>500</v>
      </c>
      <c r="S42" s="22"/>
      <c r="T42" s="22"/>
      <c r="U42" s="22"/>
      <c r="V42" s="22"/>
      <c r="W42" s="16">
        <v>46327</v>
      </c>
      <c r="X42" s="22">
        <f t="shared" si="1"/>
        <v>-7541</v>
      </c>
      <c r="Y42" s="22">
        <v>126</v>
      </c>
      <c r="Z42" s="22"/>
    </row>
    <row r="43" spans="1:26">
      <c r="F43" s="11"/>
      <c r="G43" s="11"/>
      <c r="H43" s="11"/>
      <c r="I43" s="21"/>
      <c r="J43" s="44"/>
      <c r="K43" s="21"/>
      <c r="L43" s="54"/>
      <c r="M43" s="11"/>
      <c r="N43" s="11"/>
      <c r="O43" s="57">
        <v>46357</v>
      </c>
      <c r="P43" s="59">
        <f t="shared" si="0"/>
        <v>0</v>
      </c>
      <c r="Q43" s="58">
        <v>1113</v>
      </c>
      <c r="R43" s="11">
        <v>1000</v>
      </c>
      <c r="S43" s="22"/>
      <c r="T43" s="22"/>
      <c r="U43" s="22"/>
      <c r="V43" s="22"/>
      <c r="W43" s="16">
        <v>46357</v>
      </c>
      <c r="X43" s="22">
        <f t="shared" si="1"/>
        <v>-7415</v>
      </c>
      <c r="Y43" s="22">
        <v>126</v>
      </c>
      <c r="Z43" s="22"/>
    </row>
    <row r="44" spans="1:26">
      <c r="A44" s="22"/>
      <c r="F44" s="11"/>
      <c r="G44" s="11"/>
      <c r="H44" s="11"/>
      <c r="I44" s="11"/>
      <c r="J44" s="44"/>
      <c r="K44" s="11"/>
      <c r="L44" s="11"/>
      <c r="M44" s="11"/>
      <c r="N44" s="11"/>
      <c r="O44" s="44">
        <v>46388</v>
      </c>
      <c r="P44" s="56">
        <f t="shared" si="0"/>
        <v>0</v>
      </c>
      <c r="Q44" s="55"/>
      <c r="R44" s="22"/>
      <c r="S44" s="22"/>
      <c r="T44" s="22"/>
      <c r="U44" s="22"/>
      <c r="V44" s="22"/>
      <c r="W44" s="16">
        <v>46388</v>
      </c>
      <c r="X44" s="22">
        <f t="shared" si="1"/>
        <v>-7289</v>
      </c>
      <c r="Y44" s="22">
        <v>126</v>
      </c>
      <c r="Z44" s="22">
        <v>500</v>
      </c>
    </row>
    <row r="45" spans="1:26">
      <c r="F45" s="11"/>
      <c r="G45" s="11"/>
      <c r="H45" s="11"/>
      <c r="I45" s="11"/>
      <c r="J45" s="44"/>
      <c r="K45" s="22"/>
      <c r="L45" s="22"/>
      <c r="M45" s="22"/>
      <c r="N45" s="22"/>
      <c r="O45" s="44">
        <v>46419</v>
      </c>
      <c r="P45" s="56">
        <f t="shared" si="0"/>
        <v>0</v>
      </c>
      <c r="Q45" s="55"/>
      <c r="R45" s="22"/>
      <c r="S45" s="22"/>
      <c r="T45" s="22"/>
      <c r="U45" s="22"/>
      <c r="V45" s="22"/>
      <c r="W45" s="16">
        <v>46419</v>
      </c>
      <c r="X45" s="22">
        <f t="shared" si="1"/>
        <v>-6163</v>
      </c>
      <c r="Y45" s="22">
        <v>1126</v>
      </c>
      <c r="Z45" s="22">
        <v>1000</v>
      </c>
    </row>
    <row r="46" spans="1:26">
      <c r="D46" s="22"/>
      <c r="J46" s="44"/>
      <c r="K46" s="22"/>
      <c r="L46" s="22"/>
      <c r="M46" s="22"/>
      <c r="N46" s="22"/>
      <c r="O46" s="44">
        <v>46447</v>
      </c>
      <c r="P46" s="56">
        <f t="shared" si="0"/>
        <v>0</v>
      </c>
      <c r="Q46" s="55"/>
      <c r="R46" s="22"/>
      <c r="S46" s="22"/>
      <c r="T46" s="22"/>
      <c r="U46" s="22"/>
      <c r="V46" s="22"/>
      <c r="W46" s="16">
        <v>46447</v>
      </c>
      <c r="X46" s="22">
        <f t="shared" si="1"/>
        <v>-6037</v>
      </c>
      <c r="Y46" s="22">
        <v>126</v>
      </c>
      <c r="Z46" s="22">
        <v>500</v>
      </c>
    </row>
    <row r="47" spans="1:26">
      <c r="D47" s="22"/>
      <c r="J47" s="44"/>
      <c r="K47" s="22"/>
      <c r="L47" s="22"/>
      <c r="M47" s="22"/>
      <c r="N47" s="22"/>
      <c r="O47" s="44">
        <v>46478</v>
      </c>
      <c r="P47" s="56">
        <f t="shared" si="0"/>
        <v>0</v>
      </c>
      <c r="Q47" s="55"/>
      <c r="R47" s="22"/>
      <c r="S47" s="22"/>
      <c r="T47" s="22"/>
      <c r="U47" s="22"/>
      <c r="V47" s="22"/>
      <c r="W47" s="16">
        <v>46478</v>
      </c>
      <c r="X47" s="22">
        <f t="shared" si="1"/>
        <v>-4911</v>
      </c>
      <c r="Y47" s="22">
        <v>1126</v>
      </c>
      <c r="Z47" s="22">
        <v>1000</v>
      </c>
    </row>
    <row r="48" spans="1:26">
      <c r="J48" s="44"/>
      <c r="K48" s="22"/>
      <c r="L48" s="22"/>
      <c r="M48" s="22"/>
      <c r="N48" s="22"/>
      <c r="O48" s="44">
        <v>46508</v>
      </c>
      <c r="P48" s="56">
        <f t="shared" si="0"/>
        <v>0</v>
      </c>
      <c r="Q48" s="55"/>
      <c r="R48" s="22"/>
      <c r="S48" s="22"/>
      <c r="T48" s="22"/>
      <c r="U48" s="22"/>
      <c r="V48" s="22"/>
      <c r="W48" s="16">
        <v>46508</v>
      </c>
      <c r="X48" s="22">
        <f t="shared" si="1"/>
        <v>-4785</v>
      </c>
      <c r="Y48" s="22">
        <v>126</v>
      </c>
      <c r="Z48" s="22"/>
    </row>
    <row r="49" spans="1:26">
      <c r="A49" s="11"/>
      <c r="B49" s="21"/>
      <c r="D49" s="22"/>
      <c r="J49" s="44"/>
      <c r="K49" s="22"/>
      <c r="L49" s="22"/>
      <c r="M49" s="22"/>
      <c r="N49" s="22"/>
      <c r="O49" s="44">
        <v>46539</v>
      </c>
      <c r="P49" s="56">
        <f t="shared" si="0"/>
        <v>0</v>
      </c>
      <c r="Q49" s="55"/>
      <c r="R49" s="22"/>
      <c r="S49" s="22"/>
      <c r="T49" s="22"/>
      <c r="U49" s="22"/>
      <c r="V49" s="22"/>
      <c r="W49" s="16">
        <v>46539</v>
      </c>
      <c r="X49" s="22">
        <f t="shared" si="1"/>
        <v>-3659</v>
      </c>
      <c r="Y49" s="22">
        <v>1126</v>
      </c>
      <c r="Z49" s="22"/>
    </row>
    <row r="50" spans="1:26">
      <c r="A50" s="11"/>
      <c r="B50" s="21"/>
      <c r="D50" s="22"/>
      <c r="J50" s="44"/>
      <c r="K50" s="22"/>
      <c r="L50" s="22"/>
      <c r="M50" s="22"/>
      <c r="N50" s="22"/>
      <c r="O50" s="44">
        <v>46569</v>
      </c>
      <c r="P50" s="56">
        <f t="shared" si="0"/>
        <v>0</v>
      </c>
      <c r="Q50" s="55"/>
      <c r="R50" s="22"/>
      <c r="S50" s="22"/>
      <c r="T50" s="22"/>
      <c r="U50" s="22"/>
      <c r="V50" s="22"/>
      <c r="W50" s="16">
        <v>46569</v>
      </c>
      <c r="X50" s="22">
        <f t="shared" si="1"/>
        <v>-3533</v>
      </c>
      <c r="Y50" s="22">
        <v>126</v>
      </c>
      <c r="Z50" s="22"/>
    </row>
    <row r="51" spans="1:26">
      <c r="J51" s="44"/>
      <c r="K51" s="22"/>
      <c r="L51" s="22"/>
      <c r="M51" s="22"/>
      <c r="N51" s="22"/>
      <c r="O51" s="44">
        <v>46600</v>
      </c>
      <c r="P51" s="56">
        <f t="shared" si="0"/>
        <v>0</v>
      </c>
      <c r="Q51" s="55"/>
      <c r="R51" s="22"/>
      <c r="S51" s="22"/>
      <c r="T51" s="22"/>
      <c r="U51" s="22"/>
      <c r="V51" s="22"/>
      <c r="W51" s="16">
        <v>46600</v>
      </c>
      <c r="X51" s="22">
        <f t="shared" si="1"/>
        <v>-2407</v>
      </c>
      <c r="Y51" s="22">
        <v>1126</v>
      </c>
      <c r="Z51" s="22"/>
    </row>
    <row r="52" spans="1:26">
      <c r="J52" s="22"/>
      <c r="K52" s="22"/>
      <c r="L52" s="22"/>
      <c r="M52" s="22"/>
      <c r="N52" s="22"/>
      <c r="O52" s="44">
        <v>46631</v>
      </c>
      <c r="P52" s="56">
        <f t="shared" si="0"/>
        <v>0</v>
      </c>
      <c r="Q52" s="55"/>
      <c r="R52" s="22"/>
      <c r="S52" s="22"/>
      <c r="T52" s="22"/>
      <c r="U52" s="22"/>
      <c r="V52" s="22"/>
      <c r="W52" s="16">
        <v>46631</v>
      </c>
      <c r="X52" s="22">
        <f>X51+Y52</f>
        <v>-2281</v>
      </c>
      <c r="Y52" s="22">
        <v>126</v>
      </c>
      <c r="Z52" s="22"/>
    </row>
    <row r="53" spans="1:26">
      <c r="J53" s="22"/>
      <c r="K53" s="22"/>
      <c r="L53" s="22"/>
      <c r="M53" s="22"/>
      <c r="N53" s="22"/>
      <c r="O53" s="44">
        <v>46661</v>
      </c>
      <c r="P53" s="56">
        <f t="shared" si="0"/>
        <v>0</v>
      </c>
      <c r="Q53" s="55"/>
      <c r="R53" s="22"/>
      <c r="S53" s="22"/>
      <c r="T53" s="22"/>
      <c r="U53" s="22"/>
      <c r="V53" s="22"/>
      <c r="W53" s="16">
        <v>46661</v>
      </c>
      <c r="X53" s="22">
        <f t="shared" si="1"/>
        <v>-1155</v>
      </c>
      <c r="Y53" s="22">
        <v>1126</v>
      </c>
      <c r="Z53" s="22"/>
    </row>
    <row r="54" spans="1:26">
      <c r="J54" s="22"/>
      <c r="K54" s="22"/>
      <c r="L54" s="22"/>
      <c r="M54" s="22"/>
      <c r="N54" s="22"/>
      <c r="O54" s="44">
        <v>46692</v>
      </c>
      <c r="P54" s="56">
        <f t="shared" si="0"/>
        <v>0</v>
      </c>
      <c r="Q54" s="55"/>
      <c r="R54" s="22"/>
      <c r="S54" s="22"/>
      <c r="T54" s="22"/>
      <c r="U54" s="22"/>
      <c r="V54" s="11"/>
      <c r="W54" s="44">
        <v>46692</v>
      </c>
      <c r="X54" s="11">
        <f t="shared" si="1"/>
        <v>-1029</v>
      </c>
      <c r="Y54" s="11">
        <v>126</v>
      </c>
      <c r="Z54" s="11"/>
    </row>
    <row r="55" spans="1:26">
      <c r="J55" s="22"/>
      <c r="K55" s="11"/>
      <c r="L55" s="11"/>
      <c r="M55" s="11"/>
      <c r="N55" s="44"/>
      <c r="O55" s="44">
        <v>46722</v>
      </c>
      <c r="P55" s="56">
        <f t="shared" si="0"/>
        <v>0</v>
      </c>
      <c r="Q55" s="54"/>
      <c r="R55" s="11"/>
      <c r="S55" s="22"/>
      <c r="T55" s="22"/>
      <c r="U55" s="22"/>
      <c r="V55" s="11"/>
      <c r="W55" s="57">
        <v>46722</v>
      </c>
      <c r="X55" s="1">
        <f t="shared" si="1"/>
        <v>0</v>
      </c>
      <c r="Y55" s="1">
        <v>1029</v>
      </c>
      <c r="Z55" s="11"/>
    </row>
    <row r="56" spans="1:26">
      <c r="J56" s="22"/>
      <c r="K56" s="11"/>
      <c r="L56" s="11"/>
      <c r="M56" s="11"/>
      <c r="N56" s="44"/>
      <c r="O56" s="44"/>
      <c r="P56" s="54"/>
      <c r="Q56" s="54"/>
      <c r="R56" s="11"/>
      <c r="S56" s="22"/>
      <c r="T56" s="22"/>
      <c r="U56" s="22"/>
      <c r="V56" s="11"/>
      <c r="W56" s="44">
        <v>46753</v>
      </c>
      <c r="X56" s="11">
        <f t="shared" si="1"/>
        <v>0</v>
      </c>
      <c r="Y56" s="11"/>
      <c r="Z56" s="11"/>
    </row>
    <row r="57" spans="1:26">
      <c r="F57" s="11"/>
      <c r="G57" s="50"/>
      <c r="J57" s="11"/>
      <c r="K57" s="11"/>
      <c r="L57" s="11"/>
      <c r="M57" s="11"/>
      <c r="N57" s="44"/>
      <c r="O57" s="44"/>
      <c r="P57" s="11"/>
      <c r="Q57" s="11"/>
      <c r="R57" s="11"/>
      <c r="S57" s="22"/>
      <c r="T57" s="22"/>
      <c r="U57" s="22"/>
      <c r="V57" s="22"/>
      <c r="W57" s="16">
        <v>46784</v>
      </c>
      <c r="X57" s="22">
        <f t="shared" si="1"/>
        <v>0</v>
      </c>
      <c r="Y57" s="22"/>
      <c r="Z57" s="22"/>
    </row>
    <row r="58" spans="1:26">
      <c r="G58" s="11"/>
      <c r="J58" s="11"/>
      <c r="K58" s="11"/>
      <c r="L58" s="11"/>
      <c r="M58" s="11"/>
      <c r="N58" s="44"/>
      <c r="O58" s="44"/>
      <c r="P58" s="11"/>
      <c r="Q58" s="11"/>
      <c r="R58" s="11"/>
      <c r="S58" s="22"/>
      <c r="T58" s="22"/>
      <c r="U58" s="22"/>
      <c r="V58" s="22"/>
      <c r="W58" s="16">
        <v>46813</v>
      </c>
      <c r="X58" s="22">
        <f t="shared" si="1"/>
        <v>0</v>
      </c>
      <c r="Y58" s="22"/>
      <c r="Z58" s="22"/>
    </row>
    <row r="59" spans="1:26">
      <c r="A59" s="22"/>
      <c r="D59" s="22"/>
      <c r="J59" s="11"/>
      <c r="K59" s="11"/>
      <c r="L59" s="11"/>
      <c r="M59" s="11"/>
      <c r="N59" s="44"/>
      <c r="O59" s="44"/>
      <c r="P59" s="11"/>
      <c r="Q59" s="11"/>
      <c r="R59" s="11"/>
      <c r="S59" s="22"/>
      <c r="T59" s="22"/>
      <c r="U59" s="22"/>
      <c r="V59" s="22"/>
      <c r="W59" s="16">
        <v>46844</v>
      </c>
      <c r="X59" s="22">
        <f t="shared" si="1"/>
        <v>0</v>
      </c>
      <c r="Y59" s="22"/>
      <c r="Z59" s="22"/>
    </row>
    <row r="60" spans="1:26">
      <c r="G60" s="22"/>
      <c r="I60" s="22"/>
      <c r="J60" s="11"/>
      <c r="K60" s="11"/>
      <c r="L60" s="11"/>
      <c r="M60" s="11"/>
      <c r="N60" s="44"/>
      <c r="O60" s="44"/>
      <c r="P60" s="11"/>
      <c r="Q60" s="11"/>
      <c r="R60" s="11"/>
      <c r="S60" s="22"/>
      <c r="T60" s="22"/>
      <c r="U60" s="22"/>
      <c r="V60" s="22"/>
      <c r="W60" s="16">
        <v>46874</v>
      </c>
      <c r="X60" s="22">
        <f t="shared" si="1"/>
        <v>0</v>
      </c>
      <c r="Y60" s="22"/>
      <c r="Z60" s="22"/>
    </row>
    <row r="61" spans="1:26">
      <c r="G61" s="22"/>
      <c r="I61" s="22"/>
      <c r="J61" s="11"/>
      <c r="K61" s="11"/>
      <c r="L61" s="11"/>
      <c r="M61" s="11"/>
      <c r="N61" s="11"/>
      <c r="O61" s="44"/>
      <c r="P61" s="11"/>
      <c r="Q61" s="11"/>
      <c r="R61" s="11"/>
      <c r="S61" s="22"/>
      <c r="T61" s="22"/>
      <c r="U61" s="22"/>
      <c r="V61" s="22"/>
      <c r="W61" s="16">
        <v>46905</v>
      </c>
      <c r="X61" s="22">
        <f t="shared" si="1"/>
        <v>0</v>
      </c>
      <c r="Y61" s="22"/>
      <c r="Z61" s="22"/>
    </row>
    <row r="62" spans="1:26">
      <c r="A62" s="22"/>
      <c r="G62" s="22"/>
      <c r="J62" s="11"/>
      <c r="K62" s="11"/>
      <c r="L62" s="11"/>
      <c r="M62" s="11"/>
      <c r="N62" s="11"/>
      <c r="O62" s="11"/>
      <c r="P62" s="11"/>
      <c r="Q62" s="11"/>
      <c r="R62" s="11"/>
      <c r="S62" s="22"/>
      <c r="T62" s="22"/>
      <c r="U62" s="22"/>
      <c r="V62" s="22"/>
      <c r="W62" s="16">
        <v>46935</v>
      </c>
      <c r="X62" s="22">
        <f t="shared" si="1"/>
        <v>0</v>
      </c>
      <c r="Y62" s="22"/>
      <c r="Z62" s="22"/>
    </row>
    <row r="63" spans="1:26">
      <c r="G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16">
        <v>46966</v>
      </c>
      <c r="X63" s="22">
        <f t="shared" si="1"/>
        <v>0</v>
      </c>
      <c r="Y63" s="22"/>
      <c r="Z63" s="22"/>
    </row>
    <row r="64" spans="1:26">
      <c r="F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16">
        <v>46997</v>
      </c>
      <c r="X64" s="22">
        <f t="shared" si="1"/>
        <v>0</v>
      </c>
      <c r="Y64" s="22"/>
      <c r="Z64" s="22"/>
    </row>
    <row r="65" spans="1:26">
      <c r="F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16">
        <v>47027</v>
      </c>
      <c r="X65" s="22">
        <f t="shared" si="1"/>
        <v>0</v>
      </c>
      <c r="Y65" s="22"/>
      <c r="Z65" s="22"/>
    </row>
    <row r="66" spans="1:26">
      <c r="F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16">
        <v>47058</v>
      </c>
      <c r="X66" s="22">
        <f t="shared" si="1"/>
        <v>0</v>
      </c>
      <c r="Y66" s="22"/>
      <c r="Z66" s="22"/>
    </row>
    <row r="67" spans="1:26">
      <c r="F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16">
        <v>47088</v>
      </c>
      <c r="X67" s="22">
        <f t="shared" si="1"/>
        <v>0</v>
      </c>
      <c r="Y67" s="22"/>
      <c r="Z67" s="22"/>
    </row>
    <row r="68" spans="1:26">
      <c r="F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16">
        <v>47119</v>
      </c>
      <c r="X68" s="22">
        <f t="shared" si="1"/>
        <v>0</v>
      </c>
      <c r="Y68" s="22"/>
      <c r="Z68" s="22"/>
    </row>
    <row r="69" spans="1:26"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16">
        <v>47150</v>
      </c>
      <c r="X69" s="22">
        <f t="shared" si="1"/>
        <v>0</v>
      </c>
      <c r="Y69" s="22"/>
      <c r="Z69" s="22"/>
    </row>
    <row r="70" spans="1:26">
      <c r="A70" s="22"/>
      <c r="D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16">
        <v>47178</v>
      </c>
      <c r="X70" s="22">
        <f t="shared" si="1"/>
        <v>0</v>
      </c>
      <c r="Y70" s="22"/>
      <c r="Z70" s="22"/>
    </row>
    <row r="71" spans="1:26">
      <c r="A71" s="22"/>
      <c r="D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16">
        <v>47209</v>
      </c>
      <c r="X71" s="22">
        <f t="shared" si="1"/>
        <v>0</v>
      </c>
      <c r="Y71" s="22"/>
      <c r="Z71" s="22"/>
    </row>
    <row r="72" spans="1:26">
      <c r="A72" s="22"/>
      <c r="D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16">
        <v>47239</v>
      </c>
      <c r="X72" s="22">
        <f t="shared" si="1"/>
        <v>0</v>
      </c>
      <c r="Y72" s="22"/>
      <c r="Z72" s="22"/>
    </row>
    <row r="73" spans="1:26">
      <c r="A73" s="22"/>
      <c r="D73" s="22"/>
    </row>
    <row r="74" spans="1:26">
      <c r="A74" s="22"/>
      <c r="D74" s="22"/>
    </row>
    <row r="75" spans="1:26">
      <c r="A75" s="22"/>
      <c r="D75" s="22"/>
    </row>
    <row r="76" spans="1:26">
      <c r="A76" s="22"/>
      <c r="D76" s="22"/>
    </row>
    <row r="77" spans="1:26">
      <c r="A77" s="22"/>
      <c r="D77" s="22"/>
    </row>
    <row r="78" spans="1:26">
      <c r="A78" s="22"/>
      <c r="D78" s="22"/>
    </row>
    <row r="79" spans="1:26">
      <c r="A79" s="22"/>
      <c r="D79" s="22"/>
    </row>
    <row r="80" spans="1:26">
      <c r="A80" s="22"/>
      <c r="D80" s="22"/>
    </row>
    <row r="81" spans="1:4">
      <c r="A81" s="22"/>
      <c r="D81" s="22"/>
    </row>
    <row r="82" spans="1:4">
      <c r="A82" s="22"/>
      <c r="D82" s="22"/>
    </row>
    <row r="83" spans="1:4">
      <c r="A83" s="22"/>
      <c r="D83" s="22"/>
    </row>
    <row r="84" spans="1:4">
      <c r="A84" s="22"/>
      <c r="D84" s="22"/>
    </row>
    <row r="85" spans="1:4">
      <c r="A85" s="22"/>
      <c r="D85" s="22"/>
    </row>
    <row r="86" spans="1:4">
      <c r="A86" s="22"/>
      <c r="D86" s="22"/>
    </row>
    <row r="87" spans="1:4">
      <c r="A87" s="22"/>
      <c r="D87" s="22"/>
    </row>
    <row r="88" spans="1:4">
      <c r="A88" s="22"/>
      <c r="D88" s="22"/>
    </row>
    <row r="89" spans="1:4">
      <c r="A89" s="22"/>
      <c r="D89" s="22"/>
    </row>
    <row r="90" spans="1:4">
      <c r="A90" s="22"/>
      <c r="D90" s="22"/>
    </row>
    <row r="91" spans="1:4">
      <c r="A91" s="22"/>
      <c r="D91" s="22"/>
    </row>
    <row r="92" spans="1:4">
      <c r="A92" s="22"/>
      <c r="D92" s="22"/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E27"/>
  <sheetViews>
    <sheetView workbookViewId="0">
      <selection activeCell="H29" sqref="H29"/>
    </sheetView>
  </sheetViews>
  <sheetFormatPr baseColWidth="10" defaultRowHeight="15"/>
  <cols>
    <col min="1" max="1" width="28.85546875" style="22" bestFit="1" customWidth="1"/>
    <col min="2" max="16384" width="11.42578125" style="22"/>
  </cols>
  <sheetData>
    <row r="2" spans="1:5">
      <c r="A2" s="22" t="s">
        <v>176</v>
      </c>
      <c r="B2" s="22">
        <v>5413</v>
      </c>
      <c r="D2" s="22" t="s">
        <v>36</v>
      </c>
      <c r="E2" s="22">
        <f>B2-E3</f>
        <v>-70.5</v>
      </c>
    </row>
    <row r="3" spans="1:5">
      <c r="B3" s="23"/>
      <c r="D3" s="22" t="s">
        <v>182</v>
      </c>
      <c r="E3" s="22">
        <f>SUM(B4:B41)</f>
        <v>5483.5</v>
      </c>
    </row>
    <row r="4" spans="1:5">
      <c r="A4" s="11" t="s">
        <v>206</v>
      </c>
      <c r="B4" s="18">
        <v>130</v>
      </c>
      <c r="C4" s="11"/>
      <c r="D4" s="11"/>
      <c r="E4" s="11"/>
    </row>
    <row r="5" spans="1:5">
      <c r="A5" s="11" t="s">
        <v>207</v>
      </c>
      <c r="B5" s="18">
        <v>97.5</v>
      </c>
      <c r="C5" s="11"/>
      <c r="D5" s="11"/>
      <c r="E5" s="11"/>
    </row>
    <row r="6" spans="1:5">
      <c r="A6" s="11" t="s">
        <v>328</v>
      </c>
      <c r="B6" s="18">
        <v>300</v>
      </c>
      <c r="D6" s="11"/>
      <c r="E6" s="11"/>
    </row>
    <row r="7" spans="1:5">
      <c r="A7" s="1" t="s">
        <v>265</v>
      </c>
      <c r="B7" s="18">
        <v>200</v>
      </c>
      <c r="C7" s="11"/>
      <c r="D7" s="11"/>
      <c r="E7" s="11"/>
    </row>
    <row r="8" spans="1:5">
      <c r="A8" s="1" t="s">
        <v>411</v>
      </c>
      <c r="B8" s="18">
        <v>100</v>
      </c>
      <c r="C8" s="11"/>
      <c r="D8" s="11"/>
      <c r="E8" s="11"/>
    </row>
    <row r="9" spans="1:5">
      <c r="A9" s="1" t="s">
        <v>322</v>
      </c>
      <c r="B9" s="18">
        <v>317</v>
      </c>
      <c r="C9" s="11"/>
      <c r="D9" s="11"/>
      <c r="E9" s="11"/>
    </row>
    <row r="10" spans="1:5">
      <c r="A10" s="1" t="s">
        <v>396</v>
      </c>
      <c r="B10" s="18">
        <v>150</v>
      </c>
      <c r="C10" s="11"/>
      <c r="D10" s="11"/>
      <c r="E10" s="11"/>
    </row>
    <row r="11" spans="1:5">
      <c r="A11" s="1" t="s">
        <v>323</v>
      </c>
      <c r="B11" s="18">
        <v>500</v>
      </c>
      <c r="D11" s="11"/>
      <c r="E11" s="11"/>
    </row>
    <row r="12" spans="1:5">
      <c r="A12" s="1" t="s">
        <v>390</v>
      </c>
      <c r="B12" s="18">
        <v>220</v>
      </c>
      <c r="C12" s="45"/>
      <c r="D12" s="11"/>
      <c r="E12" s="11"/>
    </row>
    <row r="13" spans="1:5">
      <c r="A13" s="1" t="s">
        <v>391</v>
      </c>
      <c r="B13" s="18">
        <v>150</v>
      </c>
      <c r="C13" s="11"/>
      <c r="D13" s="11"/>
      <c r="E13" s="11"/>
    </row>
    <row r="14" spans="1:5">
      <c r="A14" s="1" t="s">
        <v>392</v>
      </c>
      <c r="B14" s="18">
        <v>400</v>
      </c>
      <c r="C14" s="11"/>
      <c r="D14" s="11"/>
      <c r="E14" s="11"/>
    </row>
    <row r="15" spans="1:5">
      <c r="A15" s="1" t="s">
        <v>393</v>
      </c>
      <c r="B15" s="18">
        <v>676</v>
      </c>
      <c r="C15" s="11"/>
      <c r="D15" s="11"/>
      <c r="E15" s="11"/>
    </row>
    <row r="16" spans="1:5">
      <c r="A16" s="1" t="s">
        <v>410</v>
      </c>
      <c r="B16" s="18">
        <v>135</v>
      </c>
      <c r="C16" s="11"/>
      <c r="D16" s="11"/>
      <c r="E16" s="11"/>
    </row>
    <row r="17" spans="1:5">
      <c r="A17" s="1" t="s">
        <v>394</v>
      </c>
      <c r="B17" s="18">
        <v>200</v>
      </c>
      <c r="C17" s="11"/>
      <c r="D17" s="11"/>
      <c r="E17" s="11"/>
    </row>
    <row r="18" spans="1:5">
      <c r="A18" s="1" t="s">
        <v>395</v>
      </c>
      <c r="B18" s="18">
        <v>700</v>
      </c>
      <c r="C18" s="11"/>
      <c r="D18" s="11"/>
      <c r="E18" s="11"/>
    </row>
    <row r="19" spans="1:5">
      <c r="A19" s="1" t="s">
        <v>409</v>
      </c>
      <c r="B19" s="18">
        <v>50</v>
      </c>
      <c r="C19" s="11"/>
      <c r="D19" s="11"/>
      <c r="E19" s="11"/>
    </row>
    <row r="20" spans="1:5">
      <c r="A20" s="1" t="s">
        <v>402</v>
      </c>
      <c r="B20" s="18">
        <v>458</v>
      </c>
      <c r="C20" s="11"/>
      <c r="D20" s="11"/>
      <c r="E20" s="11"/>
    </row>
    <row r="21" spans="1:5">
      <c r="A21" s="1" t="s">
        <v>403</v>
      </c>
      <c r="B21" s="18">
        <v>400</v>
      </c>
      <c r="C21" s="11"/>
      <c r="D21" s="11"/>
      <c r="E21" s="11"/>
    </row>
    <row r="22" spans="1:5">
      <c r="A22" s="11" t="s">
        <v>412</v>
      </c>
      <c r="B22" s="21">
        <v>300</v>
      </c>
      <c r="C22" s="11"/>
      <c r="D22" s="11"/>
      <c r="E22" s="11"/>
    </row>
    <row r="23" spans="1:5">
      <c r="A23" s="11"/>
      <c r="B23" s="21"/>
      <c r="C23" s="11"/>
      <c r="D23" s="11"/>
      <c r="E23" s="11"/>
    </row>
    <row r="24" spans="1:5"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</row>
    <row r="27" spans="1:5">
      <c r="A27" s="11"/>
      <c r="B27" s="11"/>
      <c r="C27" s="11"/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:E27"/>
  <sheetViews>
    <sheetView workbookViewId="0">
      <selection activeCell="B2" sqref="B2"/>
    </sheetView>
  </sheetViews>
  <sheetFormatPr baseColWidth="10" defaultRowHeight="15"/>
  <cols>
    <col min="1" max="1" width="28.85546875" style="22" bestFit="1" customWidth="1"/>
    <col min="2" max="16384" width="11.42578125" style="22"/>
  </cols>
  <sheetData>
    <row r="2" spans="1:5">
      <c r="A2" s="22" t="s">
        <v>176</v>
      </c>
      <c r="B2" s="22">
        <v>4900</v>
      </c>
      <c r="D2" s="22" t="s">
        <v>36</v>
      </c>
      <c r="E2" s="22">
        <f>B2-E3</f>
        <v>901.5</v>
      </c>
    </row>
    <row r="3" spans="1:5">
      <c r="B3" s="23"/>
      <c r="D3" s="22" t="s">
        <v>182</v>
      </c>
      <c r="E3" s="22">
        <f>SUM(B5:B41)</f>
        <v>3998.5</v>
      </c>
    </row>
    <row r="4" spans="1:5">
      <c r="C4" s="11"/>
      <c r="D4" s="11"/>
      <c r="E4" s="11"/>
    </row>
    <row r="5" spans="1:5">
      <c r="A5" s="11" t="s">
        <v>286</v>
      </c>
      <c r="B5" s="21">
        <v>1800</v>
      </c>
      <c r="C5" s="11"/>
      <c r="D5" s="11"/>
      <c r="E5" s="11"/>
    </row>
    <row r="6" spans="1:5">
      <c r="A6" s="22" t="s">
        <v>329</v>
      </c>
      <c r="B6" s="22">
        <v>600</v>
      </c>
      <c r="D6" s="11"/>
      <c r="E6" s="11"/>
    </row>
    <row r="7" spans="1:5">
      <c r="A7" s="11" t="s">
        <v>206</v>
      </c>
      <c r="B7" s="21">
        <v>130</v>
      </c>
      <c r="C7" s="11"/>
      <c r="D7" s="11"/>
      <c r="E7" s="11"/>
    </row>
    <row r="8" spans="1:5">
      <c r="A8" s="11" t="s">
        <v>207</v>
      </c>
      <c r="B8" s="21">
        <v>97.5</v>
      </c>
      <c r="C8" s="11"/>
      <c r="D8" s="11"/>
      <c r="E8" s="11"/>
    </row>
    <row r="9" spans="1:5">
      <c r="A9" s="11" t="s">
        <v>328</v>
      </c>
      <c r="B9" s="21">
        <v>300</v>
      </c>
      <c r="C9" s="11"/>
      <c r="D9" s="11"/>
      <c r="E9" s="11"/>
    </row>
    <row r="10" spans="1:5">
      <c r="A10" s="11" t="s">
        <v>265</v>
      </c>
      <c r="B10" s="21">
        <v>200</v>
      </c>
      <c r="C10" s="11"/>
      <c r="D10" s="11"/>
      <c r="E10" s="11"/>
    </row>
    <row r="11" spans="1:5">
      <c r="A11" s="11" t="s">
        <v>322</v>
      </c>
      <c r="B11" s="21">
        <v>217</v>
      </c>
      <c r="C11" s="45">
        <v>45406</v>
      </c>
      <c r="D11" s="11"/>
      <c r="E11" s="11"/>
    </row>
    <row r="12" spans="1:5">
      <c r="A12" s="11" t="s">
        <v>323</v>
      </c>
      <c r="B12" s="21">
        <v>300</v>
      </c>
      <c r="C12" s="11"/>
      <c r="D12" s="11"/>
      <c r="E12" s="11"/>
    </row>
    <row r="13" spans="1:5">
      <c r="A13" s="11" t="s">
        <v>324</v>
      </c>
      <c r="B13" s="21">
        <v>44</v>
      </c>
      <c r="C13" s="11" t="s">
        <v>236</v>
      </c>
      <c r="D13" s="11"/>
      <c r="E13" s="11"/>
    </row>
    <row r="14" spans="1:5">
      <c r="A14" s="11" t="s">
        <v>325</v>
      </c>
      <c r="B14" s="21">
        <v>40</v>
      </c>
      <c r="C14" s="11"/>
      <c r="D14" s="11"/>
      <c r="E14" s="11"/>
    </row>
    <row r="15" spans="1:5">
      <c r="A15" s="11" t="s">
        <v>326</v>
      </c>
      <c r="B15" s="21">
        <v>150</v>
      </c>
      <c r="C15" s="11"/>
      <c r="D15" s="11"/>
      <c r="E15" s="11"/>
    </row>
    <row r="16" spans="1:5">
      <c r="A16" s="11" t="s">
        <v>327</v>
      </c>
      <c r="B16" s="21">
        <v>120</v>
      </c>
      <c r="C16" s="11"/>
      <c r="D16" s="11"/>
      <c r="E16" s="11"/>
    </row>
    <row r="17" spans="1:5">
      <c r="C17" s="11"/>
      <c r="D17" s="11"/>
      <c r="E17" s="11"/>
    </row>
    <row r="18" spans="1:5">
      <c r="C18" s="11"/>
      <c r="D18" s="11"/>
      <c r="E18" s="11"/>
    </row>
    <row r="19" spans="1:5">
      <c r="A19" s="11"/>
      <c r="B19" s="21"/>
      <c r="C19" s="11"/>
      <c r="D19" s="11"/>
      <c r="E19" s="11"/>
    </row>
    <row r="20" spans="1:5">
      <c r="A20" s="11"/>
      <c r="B20" s="21"/>
      <c r="C20" s="11"/>
      <c r="D20" s="11"/>
      <c r="E20" s="11"/>
    </row>
    <row r="21" spans="1:5">
      <c r="A21" s="11"/>
      <c r="B21" s="21"/>
      <c r="C21" s="11"/>
      <c r="D21" s="11"/>
      <c r="E21" s="11"/>
    </row>
    <row r="22" spans="1:5">
      <c r="A22" s="11"/>
      <c r="B22" s="21"/>
      <c r="C22" s="11"/>
      <c r="D22" s="11"/>
      <c r="E22" s="11"/>
    </row>
    <row r="23" spans="1:5">
      <c r="A23" s="11"/>
      <c r="B23" s="21"/>
      <c r="C23" s="11"/>
      <c r="D23" s="11"/>
      <c r="E23" s="11"/>
    </row>
    <row r="24" spans="1:5"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</row>
    <row r="27" spans="1:5">
      <c r="A27" s="11"/>
      <c r="B27" s="11"/>
      <c r="C27" s="11"/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E27"/>
  <sheetViews>
    <sheetView workbookViewId="0">
      <selection activeCell="B2" sqref="B2"/>
    </sheetView>
  </sheetViews>
  <sheetFormatPr baseColWidth="10" defaultRowHeight="15"/>
  <cols>
    <col min="1" max="1" width="27" bestFit="1" customWidth="1"/>
  </cols>
  <sheetData>
    <row r="2" spans="1:5">
      <c r="A2" t="s">
        <v>176</v>
      </c>
      <c r="B2">
        <v>5000</v>
      </c>
      <c r="D2" t="s">
        <v>36</v>
      </c>
      <c r="E2">
        <f>B2-SUM(B4:B42)</f>
        <v>0</v>
      </c>
    </row>
    <row r="3" spans="1:5">
      <c r="B3" s="14"/>
      <c r="D3" t="s">
        <v>182</v>
      </c>
      <c r="E3">
        <f>SUM(B4:B41)</f>
        <v>5000</v>
      </c>
    </row>
    <row r="4" spans="1:5">
      <c r="A4" s="11" t="s">
        <v>206</v>
      </c>
      <c r="B4" s="21">
        <v>130</v>
      </c>
      <c r="C4" s="11"/>
      <c r="D4" s="11"/>
      <c r="E4" s="11"/>
    </row>
    <row r="5" spans="1:5">
      <c r="A5" s="11" t="s">
        <v>207</v>
      </c>
      <c r="B5" s="21">
        <v>75</v>
      </c>
      <c r="C5" s="11"/>
      <c r="D5" s="11"/>
      <c r="E5" s="11"/>
    </row>
    <row r="6" spans="1:5">
      <c r="A6" s="11" t="s">
        <v>197</v>
      </c>
      <c r="B6" s="21">
        <v>375</v>
      </c>
      <c r="C6" s="11"/>
      <c r="D6" s="11"/>
      <c r="E6" s="11"/>
    </row>
    <row r="7" spans="1:5">
      <c r="A7" s="11" t="s">
        <v>201</v>
      </c>
      <c r="B7" s="21">
        <v>400</v>
      </c>
      <c r="C7" s="11"/>
      <c r="D7" s="11"/>
      <c r="E7" s="11"/>
    </row>
    <row r="8" spans="1:5">
      <c r="A8" s="11" t="s">
        <v>233</v>
      </c>
      <c r="B8" s="21">
        <v>200</v>
      </c>
      <c r="C8" s="11"/>
      <c r="D8" s="11"/>
      <c r="E8" s="11"/>
    </row>
    <row r="9" spans="1:5">
      <c r="A9" s="11" t="s">
        <v>231</v>
      </c>
      <c r="B9" s="21">
        <v>60</v>
      </c>
      <c r="C9" s="11"/>
      <c r="D9" s="11"/>
      <c r="E9" s="11"/>
    </row>
    <row r="10" spans="1:5">
      <c r="A10" s="11" t="s">
        <v>232</v>
      </c>
      <c r="B10" s="21">
        <v>560</v>
      </c>
      <c r="C10" s="11"/>
      <c r="D10" s="11"/>
      <c r="E10" s="11"/>
    </row>
    <row r="11" spans="1:5">
      <c r="A11" s="11" t="s">
        <v>234</v>
      </c>
      <c r="B11" s="11">
        <v>200</v>
      </c>
      <c r="C11" s="11"/>
      <c r="D11" s="11"/>
      <c r="E11" s="11"/>
    </row>
    <row r="12" spans="1:5">
      <c r="A12" s="1" t="s">
        <v>235</v>
      </c>
      <c r="B12" s="18">
        <v>2500</v>
      </c>
      <c r="C12" s="11"/>
      <c r="D12" s="11"/>
      <c r="E12" s="11"/>
    </row>
    <row r="13" spans="1:5">
      <c r="A13" s="11" t="s">
        <v>103</v>
      </c>
      <c r="B13" s="21">
        <v>0</v>
      </c>
      <c r="C13" s="11"/>
      <c r="D13" s="11"/>
      <c r="E13" s="11"/>
    </row>
    <row r="14" spans="1:5">
      <c r="A14" s="11" t="s">
        <v>131</v>
      </c>
      <c r="B14" s="11">
        <v>500</v>
      </c>
      <c r="C14" s="11"/>
      <c r="D14" s="11"/>
      <c r="E14" s="11"/>
    </row>
    <row r="15" spans="1:5">
      <c r="C15" s="11"/>
      <c r="D15" s="11"/>
      <c r="E15" s="11"/>
    </row>
    <row r="16" spans="1:5">
      <c r="C16" s="11"/>
      <c r="D16" s="11"/>
      <c r="E16" s="11"/>
    </row>
    <row r="17" spans="1:5">
      <c r="C17" s="11"/>
      <c r="D17" s="11"/>
      <c r="E17" s="11"/>
    </row>
    <row r="18" spans="1:5">
      <c r="C18" s="11"/>
      <c r="D18" s="11"/>
      <c r="E18" s="11"/>
    </row>
    <row r="19" spans="1:5">
      <c r="A19" s="11"/>
      <c r="B19" s="11"/>
      <c r="C19" s="11"/>
      <c r="D19" s="11"/>
      <c r="E19" s="11"/>
    </row>
    <row r="20" spans="1:5">
      <c r="C20" s="11"/>
      <c r="D20" s="11"/>
      <c r="E20" s="11"/>
    </row>
    <row r="21" spans="1:5">
      <c r="C21" s="11"/>
      <c r="D21" s="11"/>
      <c r="E21" s="11"/>
    </row>
    <row r="22" spans="1:5">
      <c r="C22" s="11"/>
      <c r="D22" s="11"/>
      <c r="E22" s="11"/>
    </row>
    <row r="23" spans="1:5">
      <c r="A23" s="1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</row>
    <row r="27" spans="1:5">
      <c r="A27" s="11"/>
      <c r="B27" s="11"/>
      <c r="C27" s="11"/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2:G27"/>
  <sheetViews>
    <sheetView workbookViewId="0">
      <selection activeCell="B2" sqref="B2"/>
    </sheetView>
  </sheetViews>
  <sheetFormatPr baseColWidth="10" defaultRowHeight="15"/>
  <cols>
    <col min="1" max="1" width="27" bestFit="1" customWidth="1"/>
  </cols>
  <sheetData>
    <row r="2" spans="1:7">
      <c r="A2" t="s">
        <v>176</v>
      </c>
      <c r="B2">
        <v>4974.46</v>
      </c>
      <c r="D2" t="s">
        <v>36</v>
      </c>
      <c r="E2">
        <f>B2-SUM(B4:B42)</f>
        <v>967.47000000000025</v>
      </c>
    </row>
    <row r="3" spans="1:7">
      <c r="D3" t="s">
        <v>182</v>
      </c>
      <c r="E3">
        <f>SUM(B4:B41)</f>
        <v>4006.99</v>
      </c>
    </row>
    <row r="4" spans="1:7">
      <c r="A4" s="1" t="s">
        <v>193</v>
      </c>
      <c r="B4" s="1">
        <v>35</v>
      </c>
      <c r="C4" s="11"/>
    </row>
    <row r="5" spans="1:7">
      <c r="A5" s="11" t="s">
        <v>194</v>
      </c>
      <c r="B5" s="11">
        <v>75.930000000000007</v>
      </c>
      <c r="C5" s="11"/>
    </row>
    <row r="6" spans="1:7">
      <c r="A6" s="11" t="s">
        <v>194</v>
      </c>
      <c r="B6" s="11">
        <v>19.989999999999998</v>
      </c>
      <c r="C6" s="11"/>
    </row>
    <row r="7" spans="1:7">
      <c r="A7" s="11" t="s">
        <v>195</v>
      </c>
      <c r="B7" s="11">
        <v>39.93</v>
      </c>
      <c r="C7" s="11"/>
    </row>
    <row r="8" spans="1:7">
      <c r="A8" s="11" t="s">
        <v>196</v>
      </c>
      <c r="B8" s="11">
        <v>85.9</v>
      </c>
      <c r="C8" s="11"/>
      <c r="E8">
        <f>SUM(E11:E66)</f>
        <v>157</v>
      </c>
      <c r="G8">
        <f>SUM(G11:G61)</f>
        <v>0</v>
      </c>
    </row>
    <row r="9" spans="1:7">
      <c r="A9" s="1" t="s">
        <v>197</v>
      </c>
      <c r="B9" s="1">
        <v>450</v>
      </c>
      <c r="C9" s="11"/>
    </row>
    <row r="10" spans="1:7">
      <c r="A10" s="1" t="s">
        <v>198</v>
      </c>
      <c r="B10" s="1">
        <v>145.24</v>
      </c>
      <c r="C10" s="11"/>
    </row>
    <row r="11" spans="1:7">
      <c r="A11" s="1" t="s">
        <v>199</v>
      </c>
      <c r="B11" s="1">
        <v>40</v>
      </c>
      <c r="C11" s="11"/>
      <c r="E11">
        <v>35</v>
      </c>
    </row>
    <row r="12" spans="1:7">
      <c r="A12" s="11" t="s">
        <v>200</v>
      </c>
      <c r="B12" s="11">
        <v>40</v>
      </c>
      <c r="C12" s="11"/>
      <c r="E12">
        <v>13</v>
      </c>
    </row>
    <row r="13" spans="1:7">
      <c r="A13" s="1" t="s">
        <v>201</v>
      </c>
      <c r="B13" s="1">
        <v>580</v>
      </c>
      <c r="C13" s="11"/>
      <c r="E13">
        <v>13</v>
      </c>
    </row>
    <row r="14" spans="1:7">
      <c r="A14" s="1" t="s">
        <v>192</v>
      </c>
      <c r="B14" s="1">
        <v>200</v>
      </c>
      <c r="C14" s="11"/>
      <c r="E14">
        <v>9</v>
      </c>
    </row>
    <row r="15" spans="1:7">
      <c r="A15" s="1" t="s">
        <v>202</v>
      </c>
      <c r="B15" s="1">
        <v>150</v>
      </c>
      <c r="E15">
        <v>25</v>
      </c>
    </row>
    <row r="16" spans="1:7">
      <c r="A16" s="1" t="s">
        <v>191</v>
      </c>
      <c r="B16" s="1">
        <v>1100</v>
      </c>
      <c r="E16">
        <v>10</v>
      </c>
    </row>
    <row r="17" spans="1:5">
      <c r="A17" s="1" t="s">
        <v>203</v>
      </c>
      <c r="B17" s="1">
        <v>150</v>
      </c>
      <c r="E17">
        <v>7</v>
      </c>
    </row>
    <row r="18" spans="1:5">
      <c r="A18" s="1" t="s">
        <v>204</v>
      </c>
      <c r="B18" s="1">
        <v>50</v>
      </c>
      <c r="E18">
        <v>10</v>
      </c>
    </row>
    <row r="19" spans="1:5">
      <c r="A19" s="1" t="s">
        <v>205</v>
      </c>
      <c r="B19" s="1">
        <v>500</v>
      </c>
      <c r="E19">
        <v>18</v>
      </c>
    </row>
    <row r="20" spans="1:5">
      <c r="A20" s="1" t="s">
        <v>206</v>
      </c>
      <c r="B20" s="1">
        <v>130</v>
      </c>
      <c r="E20">
        <v>7</v>
      </c>
    </row>
    <row r="21" spans="1:5">
      <c r="A21" s="1" t="s">
        <v>207</v>
      </c>
      <c r="B21" s="1">
        <v>75</v>
      </c>
      <c r="E21">
        <v>5</v>
      </c>
    </row>
    <row r="22" spans="1:5">
      <c r="A22" s="1" t="s">
        <v>208</v>
      </c>
      <c r="B22" s="1">
        <v>40</v>
      </c>
      <c r="E22">
        <v>5</v>
      </c>
    </row>
    <row r="23" spans="1:5">
      <c r="A23" s="1" t="s">
        <v>209</v>
      </c>
      <c r="B23" s="1">
        <v>50</v>
      </c>
      <c r="C23" s="11"/>
    </row>
    <row r="24" spans="1:5">
      <c r="A24" s="1" t="s">
        <v>210</v>
      </c>
      <c r="B24" s="1">
        <v>50</v>
      </c>
      <c r="C24" s="11"/>
    </row>
    <row r="25" spans="1:5">
      <c r="A25" s="11"/>
      <c r="B25" s="11"/>
      <c r="C25" s="11"/>
    </row>
    <row r="26" spans="1:5">
      <c r="A26" s="11"/>
      <c r="B26" s="11"/>
      <c r="C26" s="11"/>
    </row>
    <row r="27" spans="1:5">
      <c r="A27" s="11"/>
      <c r="B27" s="11"/>
      <c r="C27" s="11"/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2:M14"/>
  <sheetViews>
    <sheetView workbookViewId="0">
      <selection activeCell="B2" sqref="B2"/>
    </sheetView>
  </sheetViews>
  <sheetFormatPr baseColWidth="10" defaultRowHeight="15"/>
  <cols>
    <col min="1" max="1" width="23.85546875" bestFit="1" customWidth="1"/>
  </cols>
  <sheetData>
    <row r="2" spans="1:13">
      <c r="A2" t="s">
        <v>176</v>
      </c>
      <c r="B2">
        <v>2500</v>
      </c>
      <c r="D2" t="s">
        <v>36</v>
      </c>
      <c r="E2">
        <f>B2-SUM(B4:B22)</f>
        <v>531</v>
      </c>
      <c r="M2">
        <f>SUM(M4:M31)</f>
        <v>949</v>
      </c>
    </row>
    <row r="3" spans="1:13">
      <c r="D3" t="s">
        <v>182</v>
      </c>
      <c r="E3">
        <f>SUM(B4:B21)</f>
        <v>1969</v>
      </c>
    </row>
    <row r="4" spans="1:13">
      <c r="A4" s="11" t="s">
        <v>177</v>
      </c>
      <c r="B4" s="11">
        <v>600</v>
      </c>
      <c r="C4" s="11"/>
      <c r="M4">
        <v>225</v>
      </c>
    </row>
    <row r="5" spans="1:13">
      <c r="A5" s="11" t="s">
        <v>186</v>
      </c>
      <c r="B5" s="11">
        <v>600</v>
      </c>
      <c r="C5" s="11"/>
      <c r="M5">
        <v>70</v>
      </c>
    </row>
    <row r="6" spans="1:13">
      <c r="A6" s="11" t="s">
        <v>187</v>
      </c>
      <c r="B6" s="11">
        <v>203</v>
      </c>
      <c r="C6" s="11"/>
      <c r="M6">
        <v>91</v>
      </c>
    </row>
    <row r="7" spans="1:13">
      <c r="A7" s="11" t="s">
        <v>178</v>
      </c>
      <c r="B7" s="11">
        <v>100</v>
      </c>
      <c r="C7" s="11"/>
      <c r="M7">
        <v>30</v>
      </c>
    </row>
    <row r="8" spans="1:13">
      <c r="A8" s="11" t="s">
        <v>188</v>
      </c>
      <c r="B8" s="11">
        <v>45</v>
      </c>
      <c r="C8" s="11"/>
      <c r="M8">
        <v>238</v>
      </c>
    </row>
    <row r="9" spans="1:13">
      <c r="A9" s="11" t="s">
        <v>63</v>
      </c>
      <c r="B9" s="11">
        <v>121</v>
      </c>
      <c r="C9" s="11"/>
      <c r="M9">
        <v>245</v>
      </c>
    </row>
    <row r="10" spans="1:13">
      <c r="A10" s="11" t="s">
        <v>189</v>
      </c>
      <c r="B10" s="11">
        <v>200</v>
      </c>
      <c r="C10" s="11"/>
      <c r="M10">
        <v>50</v>
      </c>
    </row>
    <row r="11" spans="1:13">
      <c r="A11" s="11" t="s">
        <v>178</v>
      </c>
      <c r="B11" s="11">
        <v>0</v>
      </c>
      <c r="C11" s="11"/>
    </row>
    <row r="12" spans="1:13">
      <c r="A12" s="11" t="s">
        <v>190</v>
      </c>
      <c r="B12" s="11">
        <v>100</v>
      </c>
      <c r="C12" s="11"/>
    </row>
    <row r="13" spans="1:13">
      <c r="A13" s="11"/>
      <c r="B13" s="11"/>
      <c r="C13" s="11"/>
    </row>
    <row r="14" spans="1:13">
      <c r="A14" s="11"/>
      <c r="B14" s="11"/>
      <c r="C14" s="11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2:E12"/>
  <sheetViews>
    <sheetView workbookViewId="0">
      <selection activeCell="S40" sqref="S40"/>
    </sheetView>
  </sheetViews>
  <sheetFormatPr baseColWidth="10" defaultRowHeight="15"/>
  <cols>
    <col min="1" max="1" width="23.85546875" bestFit="1" customWidth="1"/>
  </cols>
  <sheetData>
    <row r="2" spans="1:5">
      <c r="A2" t="s">
        <v>176</v>
      </c>
      <c r="B2">
        <v>3404.11</v>
      </c>
      <c r="D2" t="s">
        <v>36</v>
      </c>
      <c r="E2">
        <f>B2-SUM(B4:B22)</f>
        <v>0</v>
      </c>
    </row>
    <row r="3" spans="1:5">
      <c r="D3" t="s">
        <v>182</v>
      </c>
      <c r="E3">
        <f>SUM(B4:B21)</f>
        <v>3404.11</v>
      </c>
    </row>
    <row r="4" spans="1:5">
      <c r="A4" s="1" t="s">
        <v>177</v>
      </c>
      <c r="B4" s="1">
        <v>1000</v>
      </c>
    </row>
    <row r="5" spans="1:5">
      <c r="A5" t="s">
        <v>178</v>
      </c>
      <c r="B5">
        <v>1000</v>
      </c>
    </row>
    <row r="6" spans="1:5">
      <c r="A6" t="s">
        <v>179</v>
      </c>
      <c r="B6">
        <v>50</v>
      </c>
    </row>
    <row r="7" spans="1:5">
      <c r="A7" s="1" t="s">
        <v>180</v>
      </c>
      <c r="B7" s="1">
        <v>580</v>
      </c>
    </row>
    <row r="8" spans="1:5">
      <c r="A8" t="s">
        <v>181</v>
      </c>
      <c r="B8">
        <v>170</v>
      </c>
    </row>
    <row r="9" spans="1:5">
      <c r="A9" s="1" t="s">
        <v>183</v>
      </c>
      <c r="B9" s="1">
        <v>160</v>
      </c>
    </row>
    <row r="10" spans="1:5">
      <c r="A10" t="s">
        <v>118</v>
      </c>
      <c r="B10">
        <v>141</v>
      </c>
    </row>
    <row r="11" spans="1:5">
      <c r="A11" s="1" t="s">
        <v>184</v>
      </c>
      <c r="B11" s="1">
        <v>300</v>
      </c>
    </row>
    <row r="12" spans="1:5">
      <c r="A12" s="1" t="s">
        <v>185</v>
      </c>
      <c r="B12" s="1">
        <v>3.11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2:K55"/>
  <sheetViews>
    <sheetView workbookViewId="0">
      <selection activeCell="B10" sqref="B10"/>
    </sheetView>
  </sheetViews>
  <sheetFormatPr baseColWidth="10" defaultRowHeight="15"/>
  <cols>
    <col min="1" max="1" width="23.140625" bestFit="1" customWidth="1"/>
    <col min="4" max="4" width="11.5703125" bestFit="1" customWidth="1"/>
    <col min="10" max="10" width="21.5703125" bestFit="1" customWidth="1"/>
  </cols>
  <sheetData>
    <row r="2" spans="1:11">
      <c r="A2" t="s">
        <v>100</v>
      </c>
      <c r="D2" t="s">
        <v>101</v>
      </c>
      <c r="G2" t="s">
        <v>105</v>
      </c>
      <c r="H2">
        <f>SUM(B3:B200)</f>
        <v>2718.5299999999997</v>
      </c>
    </row>
    <row r="3" spans="1:11">
      <c r="A3" t="s">
        <v>107</v>
      </c>
      <c r="B3">
        <v>10</v>
      </c>
      <c r="D3" t="s">
        <v>102</v>
      </c>
      <c r="E3">
        <v>2300</v>
      </c>
    </row>
    <row r="4" spans="1:11">
      <c r="A4" t="s">
        <v>108</v>
      </c>
      <c r="B4">
        <v>7.72</v>
      </c>
      <c r="D4" t="s">
        <v>103</v>
      </c>
      <c r="E4">
        <v>710</v>
      </c>
    </row>
    <row r="5" spans="1:11">
      <c r="A5" t="s">
        <v>109</v>
      </c>
      <c r="B5">
        <v>21.64</v>
      </c>
      <c r="D5" t="s">
        <v>140</v>
      </c>
      <c r="E5">
        <v>194</v>
      </c>
      <c r="G5" t="s">
        <v>106</v>
      </c>
      <c r="H5">
        <f>E6-H2</f>
        <v>485.47000000000025</v>
      </c>
    </row>
    <row r="6" spans="1:11">
      <c r="A6" t="s">
        <v>110</v>
      </c>
      <c r="B6">
        <v>8.69</v>
      </c>
      <c r="D6" t="s">
        <v>104</v>
      </c>
      <c r="E6">
        <f>SUM(E3:E5)</f>
        <v>3204</v>
      </c>
      <c r="J6" t="s">
        <v>148</v>
      </c>
      <c r="K6">
        <f>SUM(B3:B28)</f>
        <v>686.18</v>
      </c>
    </row>
    <row r="7" spans="1:11">
      <c r="A7" t="s">
        <v>111</v>
      </c>
      <c r="B7">
        <v>5</v>
      </c>
      <c r="J7" t="s">
        <v>36</v>
      </c>
      <c r="K7">
        <f>E4-K6</f>
        <v>23.82000000000005</v>
      </c>
    </row>
    <row r="8" spans="1:11">
      <c r="A8" t="s">
        <v>112</v>
      </c>
      <c r="B8">
        <v>13.74</v>
      </c>
    </row>
    <row r="9" spans="1:11">
      <c r="A9" t="s">
        <v>113</v>
      </c>
      <c r="B9">
        <v>11.38</v>
      </c>
      <c r="J9" t="s">
        <v>149</v>
      </c>
      <c r="K9">
        <f>SUM(B29:B47)</f>
        <v>1867.35</v>
      </c>
    </row>
    <row r="10" spans="1:11">
      <c r="A10" t="s">
        <v>114</v>
      </c>
      <c r="B10">
        <v>34.869999999999997</v>
      </c>
      <c r="J10" t="s">
        <v>36</v>
      </c>
      <c r="K10">
        <f>E3-K9</f>
        <v>432.65000000000009</v>
      </c>
    </row>
    <row r="11" spans="1:11">
      <c r="A11" t="s">
        <v>115</v>
      </c>
      <c r="B11">
        <v>50</v>
      </c>
    </row>
    <row r="12" spans="1:11">
      <c r="A12" t="s">
        <v>116</v>
      </c>
      <c r="B12">
        <v>25</v>
      </c>
    </row>
    <row r="13" spans="1:11">
      <c r="A13" t="s">
        <v>117</v>
      </c>
      <c r="B13">
        <v>50</v>
      </c>
    </row>
    <row r="14" spans="1:11">
      <c r="A14" t="s">
        <v>118</v>
      </c>
      <c r="B14">
        <v>80</v>
      </c>
    </row>
    <row r="15" spans="1:11">
      <c r="A15" t="s">
        <v>119</v>
      </c>
      <c r="B15">
        <v>50</v>
      </c>
    </row>
    <row r="16" spans="1:11">
      <c r="A16" t="s">
        <v>120</v>
      </c>
      <c r="B16">
        <v>80</v>
      </c>
    </row>
    <row r="17" spans="1:11">
      <c r="A17" t="s">
        <v>121</v>
      </c>
      <c r="B17">
        <v>12.64</v>
      </c>
      <c r="F17">
        <v>716</v>
      </c>
      <c r="G17">
        <v>486</v>
      </c>
      <c r="H17">
        <v>5842.56</v>
      </c>
      <c r="I17">
        <v>324.58999999999997</v>
      </c>
      <c r="J17">
        <v>408</v>
      </c>
      <c r="K17">
        <v>324.58999999999997</v>
      </c>
    </row>
    <row r="18" spans="1:11">
      <c r="A18" t="s">
        <v>122</v>
      </c>
      <c r="B18">
        <v>7</v>
      </c>
    </row>
    <row r="19" spans="1:11">
      <c r="A19" t="s">
        <v>123</v>
      </c>
      <c r="B19">
        <v>10</v>
      </c>
      <c r="G19">
        <v>2</v>
      </c>
    </row>
    <row r="20" spans="1:11">
      <c r="A20" t="s">
        <v>124</v>
      </c>
      <c r="B20">
        <v>3.5</v>
      </c>
      <c r="I20">
        <v>204</v>
      </c>
      <c r="J20">
        <v>408</v>
      </c>
    </row>
    <row r="21" spans="1:11">
      <c r="A21" t="s">
        <v>125</v>
      </c>
      <c r="B21">
        <v>15</v>
      </c>
      <c r="I21">
        <v>716</v>
      </c>
      <c r="J21">
        <v>324.58999999999997</v>
      </c>
    </row>
    <row r="22" spans="1:11">
      <c r="A22" t="s">
        <v>126</v>
      </c>
      <c r="B22">
        <v>20</v>
      </c>
      <c r="J22">
        <v>56</v>
      </c>
    </row>
    <row r="23" spans="1:11">
      <c r="A23" t="s">
        <v>127</v>
      </c>
      <c r="B23">
        <v>10</v>
      </c>
      <c r="I23" s="12"/>
      <c r="J23" s="14">
        <v>50</v>
      </c>
    </row>
    <row r="24" spans="1:11">
      <c r="A24" t="s">
        <v>128</v>
      </c>
      <c r="B24">
        <v>40</v>
      </c>
    </row>
    <row r="25" spans="1:11">
      <c r="A25" t="s">
        <v>129</v>
      </c>
      <c r="B25">
        <v>35</v>
      </c>
    </row>
    <row r="26" spans="1:11">
      <c r="A26" t="s">
        <v>130</v>
      </c>
      <c r="B26">
        <v>50</v>
      </c>
    </row>
    <row r="27" spans="1:11">
      <c r="A27" t="s">
        <v>131</v>
      </c>
      <c r="B27">
        <v>30</v>
      </c>
    </row>
    <row r="28" spans="1:11">
      <c r="A28" t="s">
        <v>132</v>
      </c>
      <c r="B28">
        <v>5</v>
      </c>
    </row>
    <row r="29" spans="1:11">
      <c r="A29" t="s">
        <v>133</v>
      </c>
      <c r="B29">
        <v>30</v>
      </c>
    </row>
    <row r="30" spans="1:11">
      <c r="A30" t="s">
        <v>80</v>
      </c>
      <c r="B30">
        <v>300</v>
      </c>
      <c r="I30" s="12">
        <f>SUM(I20:I28)</f>
        <v>920</v>
      </c>
      <c r="J30" s="12">
        <f>SUM(J20:J29)</f>
        <v>838.58999999999992</v>
      </c>
    </row>
    <row r="31" spans="1:11">
      <c r="A31" t="s">
        <v>134</v>
      </c>
      <c r="B31">
        <v>23.5</v>
      </c>
    </row>
    <row r="32" spans="1:11">
      <c r="A32" t="s">
        <v>135</v>
      </c>
      <c r="B32">
        <v>41</v>
      </c>
    </row>
    <row r="33" spans="1:2">
      <c r="A33" t="s">
        <v>81</v>
      </c>
      <c r="B33">
        <v>12</v>
      </c>
    </row>
    <row r="34" spans="1:2">
      <c r="A34" t="s">
        <v>41</v>
      </c>
      <c r="B34">
        <v>7</v>
      </c>
    </row>
    <row r="35" spans="1:2">
      <c r="A35" t="s">
        <v>67</v>
      </c>
      <c r="B35">
        <v>80</v>
      </c>
    </row>
    <row r="36" spans="1:2">
      <c r="A36" t="s">
        <v>136</v>
      </c>
      <c r="B36">
        <v>3.5</v>
      </c>
    </row>
    <row r="37" spans="1:2">
      <c r="A37" t="s">
        <v>83</v>
      </c>
      <c r="B37">
        <v>7.85</v>
      </c>
    </row>
    <row r="38" spans="1:2">
      <c r="A38" t="s">
        <v>84</v>
      </c>
      <c r="B38">
        <v>25</v>
      </c>
    </row>
    <row r="39" spans="1:2">
      <c r="A39" t="s">
        <v>97</v>
      </c>
      <c r="B39">
        <v>35</v>
      </c>
    </row>
    <row r="40" spans="1:2">
      <c r="A40" t="s">
        <v>71</v>
      </c>
      <c r="B40">
        <v>200</v>
      </c>
    </row>
    <row r="41" spans="1:2">
      <c r="A41" t="s">
        <v>137</v>
      </c>
      <c r="B41">
        <v>50</v>
      </c>
    </row>
    <row r="42" spans="1:2">
      <c r="A42" t="s">
        <v>138</v>
      </c>
      <c r="B42">
        <v>50</v>
      </c>
    </row>
    <row r="43" spans="1:2">
      <c r="A43" t="s">
        <v>139</v>
      </c>
      <c r="B43">
        <v>100</v>
      </c>
    </row>
    <row r="44" spans="1:2">
      <c r="A44" t="s">
        <v>96</v>
      </c>
      <c r="B44">
        <v>25</v>
      </c>
    </row>
    <row r="45" spans="1:2">
      <c r="A45" t="s">
        <v>7</v>
      </c>
      <c r="B45">
        <v>17.5</v>
      </c>
    </row>
    <row r="46" spans="1:2">
      <c r="A46" t="s">
        <v>99</v>
      </c>
      <c r="B46">
        <v>30</v>
      </c>
    </row>
    <row r="47" spans="1:2">
      <c r="A47" t="s">
        <v>82</v>
      </c>
      <c r="B47">
        <v>830</v>
      </c>
    </row>
    <row r="48" spans="1:2">
      <c r="A48" t="s">
        <v>147</v>
      </c>
    </row>
    <row r="49" spans="1:2">
      <c r="A49" t="s">
        <v>141</v>
      </c>
      <c r="B49">
        <v>50</v>
      </c>
    </row>
    <row r="50" spans="1:2">
      <c r="A50" t="s">
        <v>142</v>
      </c>
      <c r="B50">
        <v>15</v>
      </c>
    </row>
    <row r="51" spans="1:2">
      <c r="A51" t="s">
        <v>143</v>
      </c>
      <c r="B51">
        <v>20</v>
      </c>
    </row>
    <row r="52" spans="1:2">
      <c r="A52" t="s">
        <v>150</v>
      </c>
      <c r="B52">
        <v>40</v>
      </c>
    </row>
    <row r="53" spans="1:2">
      <c r="A53" t="s">
        <v>145</v>
      </c>
      <c r="B53">
        <v>27</v>
      </c>
    </row>
    <row r="54" spans="1:2">
      <c r="A54" t="s">
        <v>144</v>
      </c>
      <c r="B54">
        <v>8</v>
      </c>
    </row>
    <row r="55" spans="1:2">
      <c r="A55" t="s">
        <v>146</v>
      </c>
      <c r="B55">
        <v>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17"/>
  <sheetViews>
    <sheetView workbookViewId="0">
      <selection activeCell="C11" sqref="C11"/>
    </sheetView>
  </sheetViews>
  <sheetFormatPr baseColWidth="10" defaultRowHeight="15"/>
  <cols>
    <col min="1" max="1" width="13.85546875" bestFit="1" customWidth="1"/>
    <col min="5" max="5" width="25.85546875" bestFit="1" customWidth="1"/>
    <col min="8" max="8" width="13.42578125" bestFit="1" customWidth="1"/>
  </cols>
  <sheetData>
    <row r="1" spans="1:9">
      <c r="A1" t="s">
        <v>170</v>
      </c>
      <c r="B1">
        <f>SUM(B2:B3)</f>
        <v>2800</v>
      </c>
    </row>
    <row r="2" spans="1:9">
      <c r="A2" t="s">
        <v>156</v>
      </c>
      <c r="B2">
        <v>2000</v>
      </c>
      <c r="E2" t="s">
        <v>157</v>
      </c>
      <c r="F2" s="15">
        <v>1500</v>
      </c>
      <c r="H2" t="s">
        <v>159</v>
      </c>
      <c r="I2" s="15">
        <f>F2-SUM(F3:F19)</f>
        <v>700</v>
      </c>
    </row>
    <row r="3" spans="1:9">
      <c r="A3" t="s">
        <v>169</v>
      </c>
      <c r="B3">
        <v>800</v>
      </c>
      <c r="E3" t="s">
        <v>158</v>
      </c>
      <c r="F3">
        <v>15</v>
      </c>
    </row>
    <row r="4" spans="1:9">
      <c r="E4" t="s">
        <v>160</v>
      </c>
      <c r="F4">
        <v>5</v>
      </c>
    </row>
    <row r="5" spans="1:9">
      <c r="E5" t="s">
        <v>161</v>
      </c>
      <c r="F5">
        <v>11.2</v>
      </c>
    </row>
    <row r="6" spans="1:9">
      <c r="E6" t="s">
        <v>162</v>
      </c>
      <c r="F6">
        <v>38.380000000000003</v>
      </c>
    </row>
    <row r="7" spans="1:9">
      <c r="E7" t="s">
        <v>163</v>
      </c>
      <c r="F7">
        <v>24.62</v>
      </c>
    </row>
    <row r="8" spans="1:9">
      <c r="E8" t="s">
        <v>164</v>
      </c>
      <c r="F8">
        <v>200</v>
      </c>
    </row>
    <row r="9" spans="1:9">
      <c r="E9" t="s">
        <v>165</v>
      </c>
      <c r="F9">
        <v>13.86</v>
      </c>
    </row>
    <row r="10" spans="1:9">
      <c r="E10" t="s">
        <v>166</v>
      </c>
      <c r="F10">
        <v>23.51</v>
      </c>
    </row>
    <row r="11" spans="1:9">
      <c r="E11" t="s">
        <v>167</v>
      </c>
      <c r="F11">
        <v>53</v>
      </c>
    </row>
    <row r="12" spans="1:9">
      <c r="E12" t="s">
        <v>168</v>
      </c>
      <c r="F12">
        <v>75.569999999999993</v>
      </c>
    </row>
    <row r="13" spans="1:9">
      <c r="E13" t="s">
        <v>172</v>
      </c>
      <c r="F13">
        <v>180</v>
      </c>
    </row>
    <row r="14" spans="1:9">
      <c r="E14" t="s">
        <v>71</v>
      </c>
      <c r="F14">
        <v>20</v>
      </c>
    </row>
    <row r="15" spans="1:9">
      <c r="E15" t="s">
        <v>173</v>
      </c>
      <c r="F15">
        <v>50</v>
      </c>
    </row>
    <row r="16" spans="1:9">
      <c r="E16" t="s">
        <v>174</v>
      </c>
      <c r="F16">
        <v>59.86</v>
      </c>
    </row>
    <row r="17" spans="5:6">
      <c r="E17" t="s">
        <v>175</v>
      </c>
      <c r="F17">
        <v>30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2:O84"/>
  <sheetViews>
    <sheetView zoomScale="80" zoomScaleNormal="80" workbookViewId="0">
      <selection activeCell="G26" sqref="G26"/>
    </sheetView>
  </sheetViews>
  <sheetFormatPr baseColWidth="10" defaultRowHeight="15"/>
  <cols>
    <col min="1" max="1" width="17.140625" bestFit="1" customWidth="1"/>
    <col min="4" max="4" width="41.28515625" bestFit="1" customWidth="1"/>
    <col min="7" max="7" width="30.28515625" bestFit="1" customWidth="1"/>
    <col min="10" max="10" width="34.85546875" bestFit="1" customWidth="1"/>
    <col min="11" max="11" width="21.140625" customWidth="1"/>
    <col min="12" max="12" width="14.5703125" customWidth="1"/>
  </cols>
  <sheetData>
    <row r="2" spans="1:13">
      <c r="A2" t="s">
        <v>0</v>
      </c>
      <c r="B2">
        <v>631.38</v>
      </c>
    </row>
    <row r="5" spans="1:13">
      <c r="L5" s="3" t="s">
        <v>27</v>
      </c>
      <c r="M5" s="4">
        <f>SUM(L8:L35)</f>
        <v>3585.8</v>
      </c>
    </row>
    <row r="6" spans="1:13">
      <c r="A6" t="s">
        <v>2</v>
      </c>
      <c r="B6">
        <f>B2-H8-K7-B10</f>
        <v>621.5099999999992</v>
      </c>
      <c r="D6" s="5" t="s">
        <v>9</v>
      </c>
      <c r="E6" s="6">
        <v>7280</v>
      </c>
      <c r="G6" t="s">
        <v>1</v>
      </c>
      <c r="H6" s="1">
        <f>H11-H7</f>
        <v>2729.3200000000006</v>
      </c>
      <c r="J6" s="3" t="s">
        <v>25</v>
      </c>
      <c r="K6" s="4">
        <v>3585.8</v>
      </c>
      <c r="L6" s="3"/>
    </row>
    <row r="7" spans="1:13">
      <c r="D7" s="2" t="s">
        <v>3</v>
      </c>
      <c r="E7" s="2">
        <v>122.96</v>
      </c>
      <c r="G7" t="s">
        <v>12</v>
      </c>
      <c r="H7">
        <f>SUM(E7:E280)</f>
        <v>7270.6799999999994</v>
      </c>
      <c r="J7" s="7" t="s">
        <v>26</v>
      </c>
      <c r="K7" s="8">
        <f>K6-SUM(K8:K35)</f>
        <v>0.5500000000001819</v>
      </c>
      <c r="L7" s="7"/>
    </row>
    <row r="8" spans="1:13">
      <c r="D8" s="2" t="s">
        <v>4</v>
      </c>
      <c r="E8" s="2">
        <v>80</v>
      </c>
      <c r="G8" t="s">
        <v>11</v>
      </c>
      <c r="H8">
        <f>E6-H7</f>
        <v>9.3200000000006185</v>
      </c>
      <c r="J8" s="9" t="s">
        <v>16</v>
      </c>
      <c r="K8" s="9">
        <v>400</v>
      </c>
      <c r="L8" s="9">
        <v>400</v>
      </c>
    </row>
    <row r="9" spans="1:13">
      <c r="D9" s="2" t="s">
        <v>5</v>
      </c>
      <c r="E9" s="2">
        <v>102.98</v>
      </c>
      <c r="J9" s="9" t="s">
        <v>28</v>
      </c>
      <c r="K9" s="9">
        <v>400</v>
      </c>
      <c r="L9" s="9">
        <v>400</v>
      </c>
    </row>
    <row r="10" spans="1:13">
      <c r="D10" s="2" t="s">
        <v>6</v>
      </c>
      <c r="E10" s="2">
        <v>100</v>
      </c>
      <c r="J10" s="9" t="s">
        <v>29</v>
      </c>
      <c r="K10" s="9">
        <v>400</v>
      </c>
      <c r="L10" s="9">
        <v>400</v>
      </c>
    </row>
    <row r="11" spans="1:13">
      <c r="D11" s="2" t="s">
        <v>7</v>
      </c>
      <c r="E11" s="2">
        <v>52.5</v>
      </c>
      <c r="G11" t="s">
        <v>10</v>
      </c>
      <c r="H11">
        <v>10000</v>
      </c>
      <c r="J11" s="9" t="s">
        <v>30</v>
      </c>
      <c r="K11" s="9">
        <v>239</v>
      </c>
      <c r="L11" s="9">
        <v>239</v>
      </c>
    </row>
    <row r="12" spans="1:13">
      <c r="C12" s="11"/>
      <c r="D12" s="2" t="s">
        <v>8</v>
      </c>
      <c r="E12" s="2">
        <v>29.43</v>
      </c>
      <c r="J12" s="9" t="s">
        <v>31</v>
      </c>
      <c r="K12" s="9">
        <v>365</v>
      </c>
      <c r="L12" s="9">
        <v>365</v>
      </c>
    </row>
    <row r="13" spans="1:13">
      <c r="D13" s="2" t="s">
        <v>14</v>
      </c>
      <c r="E13" s="2">
        <v>43.2</v>
      </c>
      <c r="J13" s="9" t="s">
        <v>61</v>
      </c>
      <c r="K13" s="9">
        <v>100</v>
      </c>
      <c r="L13" s="9">
        <v>100</v>
      </c>
    </row>
    <row r="14" spans="1:13">
      <c r="D14" s="2" t="s">
        <v>15</v>
      </c>
      <c r="E14" s="2">
        <v>35.5</v>
      </c>
      <c r="G14" t="s">
        <v>13</v>
      </c>
      <c r="H14">
        <v>1320</v>
      </c>
      <c r="J14" s="9" t="s">
        <v>32</v>
      </c>
      <c r="K14" s="9">
        <v>200</v>
      </c>
      <c r="L14" s="9">
        <v>200</v>
      </c>
    </row>
    <row r="15" spans="1:13">
      <c r="D15" s="2" t="s">
        <v>17</v>
      </c>
      <c r="E15" s="2">
        <v>48</v>
      </c>
      <c r="G15" t="s">
        <v>90</v>
      </c>
      <c r="H15">
        <v>950</v>
      </c>
      <c r="J15" s="9" t="s">
        <v>28</v>
      </c>
      <c r="K15" s="9">
        <v>100</v>
      </c>
      <c r="L15" s="9">
        <v>100</v>
      </c>
    </row>
    <row r="16" spans="1:13">
      <c r="D16" s="2" t="s">
        <v>18</v>
      </c>
      <c r="E16" s="2">
        <v>19.010000000000002</v>
      </c>
      <c r="J16" s="9" t="s">
        <v>33</v>
      </c>
      <c r="K16" s="9">
        <v>70</v>
      </c>
      <c r="L16" s="9">
        <v>70</v>
      </c>
    </row>
    <row r="17" spans="4:15">
      <c r="D17" s="2" t="s">
        <v>19</v>
      </c>
      <c r="E17" s="2">
        <v>139.97999999999999</v>
      </c>
      <c r="J17" s="9" t="s">
        <v>34</v>
      </c>
      <c r="K17" s="9">
        <v>255</v>
      </c>
      <c r="L17" s="9">
        <v>255</v>
      </c>
    </row>
    <row r="18" spans="4:15">
      <c r="D18" s="2" t="s">
        <v>20</v>
      </c>
      <c r="E18" s="2">
        <v>228.95</v>
      </c>
      <c r="J18" s="10" t="s">
        <v>35</v>
      </c>
      <c r="K18" s="10">
        <v>50</v>
      </c>
      <c r="L18" s="10">
        <v>50</v>
      </c>
    </row>
    <row r="19" spans="4:15">
      <c r="D19" s="2" t="s">
        <v>7</v>
      </c>
      <c r="E19" s="2">
        <v>50</v>
      </c>
      <c r="J19" s="9" t="s">
        <v>38</v>
      </c>
      <c r="K19" s="9">
        <v>80</v>
      </c>
      <c r="L19" s="9">
        <v>80</v>
      </c>
    </row>
    <row r="20" spans="4:15">
      <c r="D20" s="2" t="s">
        <v>21</v>
      </c>
      <c r="E20" s="2">
        <v>195</v>
      </c>
      <c r="J20" s="9" t="s">
        <v>43</v>
      </c>
      <c r="K20" s="9">
        <v>60</v>
      </c>
      <c r="L20" s="9">
        <v>60</v>
      </c>
    </row>
    <row r="21" spans="4:15">
      <c r="D21" s="2" t="s">
        <v>22</v>
      </c>
      <c r="E21" s="2">
        <v>397.67</v>
      </c>
      <c r="J21" s="9" t="s">
        <v>42</v>
      </c>
      <c r="K21" s="9">
        <v>48</v>
      </c>
      <c r="L21" s="9">
        <v>48</v>
      </c>
      <c r="O21" t="s">
        <v>39</v>
      </c>
    </row>
    <row r="22" spans="4:15">
      <c r="D22" s="2" t="s">
        <v>23</v>
      </c>
      <c r="E22" s="2">
        <v>85.98</v>
      </c>
      <c r="J22" s="10" t="s">
        <v>44</v>
      </c>
      <c r="K22" s="10">
        <v>6.27</v>
      </c>
      <c r="L22" s="10">
        <v>6.27</v>
      </c>
    </row>
    <row r="23" spans="4:15">
      <c r="D23" s="2" t="s">
        <v>24</v>
      </c>
      <c r="E23" s="2">
        <v>12.5</v>
      </c>
      <c r="J23" s="10" t="s">
        <v>45</v>
      </c>
      <c r="K23" s="10">
        <v>7.98</v>
      </c>
      <c r="L23" s="10">
        <v>7.98</v>
      </c>
    </row>
    <row r="24" spans="4:15">
      <c r="D24" s="2" t="s">
        <v>37</v>
      </c>
      <c r="E24" s="2">
        <v>42.12</v>
      </c>
      <c r="J24" s="10" t="s">
        <v>46</v>
      </c>
      <c r="K24" s="10">
        <v>39</v>
      </c>
      <c r="L24" s="10">
        <v>39</v>
      </c>
    </row>
    <row r="25" spans="4:15">
      <c r="D25" s="2" t="s">
        <v>40</v>
      </c>
      <c r="E25" s="2">
        <v>75.97</v>
      </c>
      <c r="J25" s="10" t="s">
        <v>51</v>
      </c>
      <c r="K25" s="10">
        <v>100</v>
      </c>
      <c r="L25" s="10">
        <v>100</v>
      </c>
    </row>
    <row r="26" spans="4:15">
      <c r="D26" s="2" t="s">
        <v>41</v>
      </c>
      <c r="E26" s="2">
        <v>84</v>
      </c>
      <c r="J26" s="10" t="s">
        <v>52</v>
      </c>
      <c r="K26" s="10">
        <v>65</v>
      </c>
      <c r="L26" s="10">
        <v>65</v>
      </c>
    </row>
    <row r="27" spans="4:15">
      <c r="D27" s="2" t="s">
        <v>47</v>
      </c>
      <c r="E27" s="2">
        <v>223.39</v>
      </c>
      <c r="J27" s="10" t="s">
        <v>53</v>
      </c>
      <c r="K27" s="10">
        <v>600</v>
      </c>
      <c r="L27" s="10">
        <v>600</v>
      </c>
    </row>
    <row r="28" spans="4:15">
      <c r="D28" s="2" t="s">
        <v>48</v>
      </c>
      <c r="E28" s="2">
        <v>54.54</v>
      </c>
      <c r="J28" s="3"/>
      <c r="K28" s="3"/>
      <c r="L28" s="3"/>
    </row>
    <row r="29" spans="4:15">
      <c r="D29" s="2" t="s">
        <v>49</v>
      </c>
      <c r="E29" s="2">
        <v>42.75</v>
      </c>
      <c r="J29" s="3" t="s">
        <v>36</v>
      </c>
      <c r="K29" s="3">
        <v>0</v>
      </c>
      <c r="L29" s="3">
        <v>0.55000000000000004</v>
      </c>
    </row>
    <row r="30" spans="4:15">
      <c r="D30" s="2" t="s">
        <v>50</v>
      </c>
      <c r="E30" s="2">
        <v>19.95</v>
      </c>
      <c r="J30" s="3"/>
      <c r="K30" s="3"/>
      <c r="L30" s="3"/>
    </row>
    <row r="31" spans="4:15">
      <c r="D31" s="2" t="s">
        <v>54</v>
      </c>
      <c r="E31" s="2">
        <v>111.82</v>
      </c>
      <c r="J31" s="3"/>
      <c r="K31" s="3"/>
      <c r="L31" s="3"/>
    </row>
    <row r="32" spans="4:15">
      <c r="D32" s="2" t="s">
        <v>55</v>
      </c>
      <c r="E32" s="2">
        <v>45.96</v>
      </c>
      <c r="J32" s="3"/>
      <c r="K32" s="3"/>
      <c r="L32" s="3"/>
    </row>
    <row r="33" spans="4:12">
      <c r="D33" s="2" t="s">
        <v>56</v>
      </c>
      <c r="E33" s="2">
        <v>438.22</v>
      </c>
      <c r="J33" s="3"/>
      <c r="K33" s="3"/>
      <c r="L33" s="3"/>
    </row>
    <row r="34" spans="4:12">
      <c r="D34" s="2" t="s">
        <v>57</v>
      </c>
      <c r="E34" s="2">
        <v>35</v>
      </c>
      <c r="J34" s="3"/>
      <c r="K34" s="3"/>
      <c r="L34" s="3"/>
    </row>
    <row r="35" spans="4:12">
      <c r="D35" s="2" t="s">
        <v>58</v>
      </c>
      <c r="E35" s="2">
        <v>62.96</v>
      </c>
      <c r="J35" s="3"/>
      <c r="K35" s="3"/>
      <c r="L35" s="3"/>
    </row>
    <row r="36" spans="4:12">
      <c r="D36" s="2" t="s">
        <v>59</v>
      </c>
      <c r="E36" s="2">
        <v>96.93</v>
      </c>
    </row>
    <row r="37" spans="4:12">
      <c r="D37" s="2" t="s">
        <v>60</v>
      </c>
      <c r="E37" s="2">
        <v>13.97</v>
      </c>
    </row>
    <row r="38" spans="4:12">
      <c r="D38" s="2" t="s">
        <v>62</v>
      </c>
      <c r="E38" s="2">
        <v>30</v>
      </c>
    </row>
    <row r="39" spans="4:12">
      <c r="D39" s="2" t="s">
        <v>63</v>
      </c>
      <c r="E39" s="2">
        <v>364.23</v>
      </c>
    </row>
    <row r="40" spans="4:12">
      <c r="D40" s="2" t="s">
        <v>64</v>
      </c>
      <c r="E40" s="2">
        <v>197.2</v>
      </c>
    </row>
    <row r="41" spans="4:12">
      <c r="D41" s="2" t="s">
        <v>65</v>
      </c>
      <c r="E41" s="2">
        <v>12</v>
      </c>
    </row>
    <row r="42" spans="4:12">
      <c r="D42" s="2" t="s">
        <v>66</v>
      </c>
      <c r="E42" s="2">
        <v>29.2</v>
      </c>
    </row>
    <row r="43" spans="4:12">
      <c r="D43" s="2" t="s">
        <v>67</v>
      </c>
      <c r="E43" s="2">
        <v>34.979999999999997</v>
      </c>
    </row>
    <row r="44" spans="4:12">
      <c r="D44" s="2" t="s">
        <v>68</v>
      </c>
      <c r="E44" s="2">
        <v>351.45</v>
      </c>
    </row>
    <row r="45" spans="4:12">
      <c r="D45" s="2" t="s">
        <v>69</v>
      </c>
      <c r="E45" s="2">
        <v>26</v>
      </c>
    </row>
    <row r="46" spans="4:12">
      <c r="D46" s="2" t="s">
        <v>70</v>
      </c>
      <c r="E46" s="2">
        <v>34.99</v>
      </c>
    </row>
    <row r="47" spans="4:12">
      <c r="D47" s="2" t="s">
        <v>71</v>
      </c>
      <c r="E47" s="2">
        <v>30</v>
      </c>
    </row>
    <row r="48" spans="4:12">
      <c r="D48" s="2" t="s">
        <v>72</v>
      </c>
      <c r="E48" s="2">
        <v>140</v>
      </c>
    </row>
    <row r="49" spans="4:5">
      <c r="D49" s="2" t="s">
        <v>73</v>
      </c>
      <c r="E49" s="2">
        <v>399</v>
      </c>
    </row>
    <row r="50" spans="4:5">
      <c r="D50" s="2" t="s">
        <v>74</v>
      </c>
      <c r="E50" s="2">
        <v>30</v>
      </c>
    </row>
    <row r="51" spans="4:5">
      <c r="D51" s="2" t="s">
        <v>7</v>
      </c>
      <c r="E51" s="2">
        <v>10.07</v>
      </c>
    </row>
    <row r="52" spans="4:5">
      <c r="D52" s="2" t="s">
        <v>75</v>
      </c>
      <c r="E52" s="2">
        <v>17.8</v>
      </c>
    </row>
    <row r="53" spans="4:5">
      <c r="D53" s="2" t="s">
        <v>76</v>
      </c>
      <c r="E53" s="2">
        <v>7.99</v>
      </c>
    </row>
    <row r="54" spans="4:5">
      <c r="D54" s="2" t="s">
        <v>77</v>
      </c>
      <c r="E54" s="2">
        <v>4.0199999999999996</v>
      </c>
    </row>
    <row r="55" spans="4:5">
      <c r="D55" s="2" t="s">
        <v>78</v>
      </c>
      <c r="E55" s="2">
        <v>20.63</v>
      </c>
    </row>
    <row r="56" spans="4:5">
      <c r="D56" s="2" t="s">
        <v>86</v>
      </c>
      <c r="E56" s="2">
        <v>12.49</v>
      </c>
    </row>
    <row r="57" spans="4:5">
      <c r="D57" s="2" t="s">
        <v>87</v>
      </c>
      <c r="E57" s="2">
        <v>45.99</v>
      </c>
    </row>
    <row r="58" spans="4:5">
      <c r="D58" s="2" t="s">
        <v>88</v>
      </c>
      <c r="E58" s="2">
        <v>25</v>
      </c>
    </row>
    <row r="59" spans="4:5">
      <c r="D59" s="2" t="s">
        <v>89</v>
      </c>
      <c r="E59" s="2">
        <v>10</v>
      </c>
    </row>
    <row r="60" spans="4:5">
      <c r="D60" s="2" t="s">
        <v>91</v>
      </c>
      <c r="E60" s="2">
        <v>44.8</v>
      </c>
    </row>
    <row r="61" spans="4:5">
      <c r="D61" s="2" t="s">
        <v>92</v>
      </c>
      <c r="E61" s="2">
        <v>2251.59</v>
      </c>
    </row>
    <row r="62" spans="4:5">
      <c r="D62" s="2" t="s">
        <v>93</v>
      </c>
      <c r="E62" s="2">
        <v>10</v>
      </c>
    </row>
    <row r="63" spans="4:5">
      <c r="D63" s="2" t="s">
        <v>71</v>
      </c>
      <c r="E63" s="2">
        <v>40.01</v>
      </c>
    </row>
    <row r="64" spans="4:5">
      <c r="D64" s="2"/>
      <c r="E64" s="2"/>
    </row>
    <row r="65" spans="4:5">
      <c r="D65" s="2"/>
      <c r="E65" s="2"/>
    </row>
    <row r="66" spans="4:5">
      <c r="D66" s="2"/>
      <c r="E66" s="2"/>
    </row>
    <row r="67" spans="4:5">
      <c r="D67" s="2"/>
      <c r="E67" s="2"/>
    </row>
    <row r="68" spans="4:5">
      <c r="D68" s="2"/>
      <c r="E68" s="2"/>
    </row>
    <row r="69" spans="4:5">
      <c r="D69" s="2"/>
      <c r="E69" s="2"/>
    </row>
    <row r="70" spans="4:5">
      <c r="D70" s="2"/>
      <c r="E70" s="2"/>
    </row>
    <row r="71" spans="4:5">
      <c r="D71" s="2"/>
      <c r="E71" s="2"/>
    </row>
    <row r="72" spans="4:5">
      <c r="D72" s="2"/>
      <c r="E72" s="2"/>
    </row>
    <row r="73" spans="4:5">
      <c r="D73" s="2"/>
      <c r="E73" s="2"/>
    </row>
    <row r="74" spans="4:5">
      <c r="D74" s="2"/>
      <c r="E74" s="2"/>
    </row>
    <row r="75" spans="4:5">
      <c r="D75" s="2"/>
      <c r="E75" s="2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spans="4:5">
      <c r="D80" s="2"/>
      <c r="E80" s="2"/>
    </row>
    <row r="81" spans="4:5">
      <c r="D81" s="2"/>
      <c r="E81" s="2"/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90"/>
  <sheetViews>
    <sheetView zoomScale="80" zoomScaleNormal="80" workbookViewId="0">
      <selection activeCell="H16" sqref="H16"/>
    </sheetView>
  </sheetViews>
  <sheetFormatPr baseColWidth="10" defaultRowHeight="15"/>
  <cols>
    <col min="1" max="1" width="38.5703125" style="22" bestFit="1" customWidth="1"/>
    <col min="2" max="2" width="11.42578125" style="22"/>
    <col min="3" max="3" width="12.28515625" style="22" bestFit="1" customWidth="1"/>
    <col min="4" max="4" width="15.5703125" style="22" bestFit="1" customWidth="1"/>
    <col min="5" max="5" width="17.28515625" style="22" bestFit="1" customWidth="1"/>
    <col min="6" max="6" width="26" style="22" bestFit="1" customWidth="1"/>
    <col min="7" max="7" width="23.85546875" style="22" bestFit="1" customWidth="1"/>
    <col min="8" max="8" width="30.5703125" style="22" bestFit="1" customWidth="1"/>
    <col min="9" max="9" width="21.5703125" style="22" bestFit="1" customWidth="1"/>
    <col min="10" max="10" width="25.28515625" style="22" bestFit="1" customWidth="1"/>
    <col min="11" max="11" width="15.85546875" style="22" bestFit="1" customWidth="1"/>
    <col min="12" max="12" width="24.28515625" style="22" bestFit="1" customWidth="1"/>
    <col min="13" max="14" width="11.42578125" style="22"/>
    <col min="15" max="15" width="24.28515625" style="22" bestFit="1" customWidth="1"/>
    <col min="16" max="16" width="11.7109375" style="22" bestFit="1" customWidth="1"/>
    <col min="17" max="17" width="10.85546875" style="22" bestFit="1" customWidth="1"/>
    <col min="18" max="18" width="12.140625" style="22" bestFit="1" customWidth="1"/>
    <col min="19" max="19" width="7.140625" style="22" bestFit="1" customWidth="1"/>
    <col min="20" max="20" width="12" style="22" bestFit="1" customWidth="1"/>
    <col min="21" max="21" width="11.42578125" style="22"/>
    <col min="22" max="22" width="15.5703125" style="22" bestFit="1" customWidth="1"/>
    <col min="23" max="23" width="12" style="22" bestFit="1" customWidth="1"/>
    <col min="24" max="16384" width="11.42578125" style="22"/>
  </cols>
  <sheetData>
    <row r="1" spans="1:34">
      <c r="G1" s="22" t="s">
        <v>237</v>
      </c>
      <c r="H1" s="27" t="s">
        <v>454</v>
      </c>
      <c r="I1" s="11"/>
      <c r="J1" s="11"/>
      <c r="K1" s="11"/>
      <c r="L1" s="11"/>
      <c r="M1" s="11"/>
      <c r="N1" s="11"/>
      <c r="O1" s="11"/>
      <c r="P1" s="11"/>
    </row>
    <row r="2" spans="1:34">
      <c r="A2" s="22" t="s">
        <v>79</v>
      </c>
      <c r="B2" s="22">
        <f>SUM(B4:B700)</f>
        <v>746.13</v>
      </c>
      <c r="C2" s="22">
        <f>SUM(C20:C700)</f>
        <v>3190.4899999999993</v>
      </c>
      <c r="G2" s="22" t="s">
        <v>335</v>
      </c>
      <c r="H2" s="24">
        <v>1150.1099999999999</v>
      </c>
      <c r="I2" s="11"/>
      <c r="J2" s="17"/>
      <c r="K2" s="17"/>
      <c r="L2" s="11"/>
      <c r="M2" s="11"/>
      <c r="N2" s="11"/>
      <c r="O2" s="11"/>
      <c r="P2" s="11"/>
    </row>
    <row r="3" spans="1:34">
      <c r="B3" s="22" t="s">
        <v>94</v>
      </c>
      <c r="C3" s="22" t="s">
        <v>95</v>
      </c>
      <c r="I3" s="11"/>
      <c r="J3" s="11"/>
      <c r="K3" s="11"/>
      <c r="L3" s="11"/>
      <c r="M3" s="11"/>
      <c r="N3" s="11"/>
      <c r="O3" s="11"/>
      <c r="P3" s="11"/>
      <c r="V3" s="22" t="s">
        <v>278</v>
      </c>
      <c r="W3" s="22" t="s">
        <v>279</v>
      </c>
      <c r="X3" s="22" t="s">
        <v>281</v>
      </c>
      <c r="Y3" s="11"/>
      <c r="Z3" s="22" t="s">
        <v>280</v>
      </c>
      <c r="AA3" s="22" t="s">
        <v>281</v>
      </c>
      <c r="AB3" s="11"/>
      <c r="AD3" s="22" t="s">
        <v>282</v>
      </c>
      <c r="AE3" s="22" t="s">
        <v>283</v>
      </c>
      <c r="AF3" s="22" t="s">
        <v>246</v>
      </c>
      <c r="AG3" s="22" t="s">
        <v>275</v>
      </c>
      <c r="AH3" s="22" t="s">
        <v>285</v>
      </c>
    </row>
    <row r="4" spans="1:34">
      <c r="A4" s="11" t="s">
        <v>363</v>
      </c>
      <c r="B4" s="11">
        <v>0</v>
      </c>
      <c r="C4" s="22">
        <v>4600</v>
      </c>
      <c r="D4" s="22" t="s">
        <v>367</v>
      </c>
      <c r="G4" s="22" t="s">
        <v>36</v>
      </c>
      <c r="H4" s="22">
        <f>H2-B2</f>
        <v>403.9799999999999</v>
      </c>
      <c r="I4" s="11"/>
      <c r="J4" s="22" t="s">
        <v>262</v>
      </c>
      <c r="K4" s="22">
        <f>SUM(K6:K9)</f>
        <v>6417</v>
      </c>
      <c r="L4" s="11"/>
      <c r="M4" s="11"/>
      <c r="N4" s="11"/>
      <c r="P4" s="22" t="s">
        <v>313</v>
      </c>
      <c r="Q4" s="22" t="s">
        <v>315</v>
      </c>
      <c r="R4" s="22" t="s">
        <v>314</v>
      </c>
      <c r="S4" s="43">
        <f>Q5-P5</f>
        <v>0</v>
      </c>
      <c r="V4" s="22">
        <v>60</v>
      </c>
      <c r="W4" s="22">
        <v>775</v>
      </c>
      <c r="X4" s="48">
        <v>618</v>
      </c>
      <c r="Y4" s="17"/>
      <c r="Z4" s="22">
        <v>800</v>
      </c>
      <c r="AA4" s="48">
        <v>638</v>
      </c>
      <c r="AB4" s="17"/>
      <c r="AE4" s="22">
        <v>4765</v>
      </c>
      <c r="AF4" s="22">
        <v>690</v>
      </c>
      <c r="AG4" s="22">
        <f>SUM(AE4:AF4)</f>
        <v>5455</v>
      </c>
      <c r="AH4" s="41">
        <v>3345</v>
      </c>
    </row>
    <row r="5" spans="1:34">
      <c r="A5" s="11" t="s">
        <v>361</v>
      </c>
      <c r="B5" s="11">
        <v>0</v>
      </c>
      <c r="C5" s="22">
        <v>800</v>
      </c>
      <c r="D5" s="22" t="s">
        <v>367</v>
      </c>
      <c r="I5" s="11"/>
      <c r="L5" s="11"/>
      <c r="M5" s="11"/>
      <c r="N5" s="11"/>
      <c r="O5" s="25" t="s">
        <v>312</v>
      </c>
      <c r="P5" s="25">
        <f>SUM(P6:P35)</f>
        <v>600</v>
      </c>
      <c r="Q5" s="25">
        <f>SUM(Q6:Q35)</f>
        <v>600</v>
      </c>
      <c r="R5" s="25"/>
      <c r="S5" s="25"/>
      <c r="V5" s="22">
        <v>70</v>
      </c>
      <c r="W5" s="22">
        <v>903</v>
      </c>
      <c r="X5" s="48">
        <v>720</v>
      </c>
      <c r="Y5" s="17"/>
      <c r="Z5" s="22">
        <v>932</v>
      </c>
      <c r="AA5" s="48">
        <v>743</v>
      </c>
      <c r="AB5" s="17"/>
    </row>
    <row r="6" spans="1:34">
      <c r="A6" s="11" t="s">
        <v>140</v>
      </c>
      <c r="B6" s="11">
        <v>0</v>
      </c>
      <c r="C6" s="11">
        <v>510</v>
      </c>
      <c r="D6" s="11" t="s">
        <v>367</v>
      </c>
      <c r="I6" s="11"/>
      <c r="J6" s="22" t="s">
        <v>253</v>
      </c>
      <c r="K6" s="22">
        <v>4600</v>
      </c>
      <c r="L6" s="11"/>
      <c r="M6" s="11"/>
      <c r="N6" s="11"/>
      <c r="O6" s="16">
        <v>45352</v>
      </c>
      <c r="P6" s="1">
        <v>20</v>
      </c>
      <c r="Q6" s="22">
        <v>20</v>
      </c>
      <c r="V6" s="22">
        <v>80</v>
      </c>
      <c r="W6" s="22">
        <v>1032</v>
      </c>
      <c r="X6" s="48">
        <v>823</v>
      </c>
      <c r="Y6" s="17"/>
      <c r="Z6" s="22">
        <v>1065</v>
      </c>
      <c r="AA6" s="48">
        <v>849</v>
      </c>
      <c r="AB6" s="17"/>
    </row>
    <row r="7" spans="1:34">
      <c r="A7" s="11" t="s">
        <v>362</v>
      </c>
      <c r="B7" s="11">
        <v>0</v>
      </c>
      <c r="C7" s="11">
        <v>599</v>
      </c>
      <c r="D7" s="11" t="s">
        <v>367</v>
      </c>
      <c r="I7" s="11"/>
      <c r="J7" s="22" t="s">
        <v>254</v>
      </c>
      <c r="K7" s="22">
        <v>708</v>
      </c>
      <c r="L7" s="11"/>
      <c r="M7" s="11"/>
      <c r="N7" s="11"/>
      <c r="O7" s="16">
        <v>45383</v>
      </c>
      <c r="P7" s="11">
        <v>0</v>
      </c>
      <c r="Q7" s="22">
        <v>0</v>
      </c>
      <c r="V7" s="22">
        <v>85</v>
      </c>
      <c r="W7" s="22">
        <v>1100</v>
      </c>
      <c r="X7" s="48">
        <v>877</v>
      </c>
      <c r="Y7" s="17"/>
      <c r="Z7" s="22">
        <v>1132</v>
      </c>
      <c r="AA7" s="48">
        <v>903</v>
      </c>
      <c r="AB7" s="17"/>
      <c r="AE7" s="22" t="s">
        <v>284</v>
      </c>
      <c r="AF7" s="22" t="s">
        <v>246</v>
      </c>
      <c r="AG7" s="22" t="s">
        <v>275</v>
      </c>
      <c r="AH7" s="22" t="s">
        <v>285</v>
      </c>
    </row>
    <row r="8" spans="1:34">
      <c r="A8" s="11" t="s">
        <v>414</v>
      </c>
      <c r="B8" s="11">
        <v>0</v>
      </c>
      <c r="C8" s="11"/>
      <c r="D8" s="11" t="s">
        <v>367</v>
      </c>
      <c r="H8" s="12"/>
      <c r="I8" s="11"/>
      <c r="J8" s="22" t="s">
        <v>140</v>
      </c>
      <c r="K8" s="22">
        <v>510</v>
      </c>
      <c r="L8" s="11"/>
      <c r="M8" s="11"/>
      <c r="N8" s="11"/>
      <c r="O8" s="16">
        <v>45413</v>
      </c>
      <c r="P8" s="11">
        <v>20</v>
      </c>
      <c r="Q8" s="22">
        <v>20</v>
      </c>
      <c r="Y8" s="11"/>
      <c r="AB8" s="11"/>
      <c r="AE8" s="22">
        <v>5151</v>
      </c>
      <c r="AF8" s="22">
        <v>690</v>
      </c>
      <c r="AG8" s="22">
        <f>SUM(AE8:AF8)</f>
        <v>5841</v>
      </c>
      <c r="AH8" s="41">
        <v>3550</v>
      </c>
    </row>
    <row r="9" spans="1:34">
      <c r="I9" s="11"/>
      <c r="J9" s="22" t="s">
        <v>400</v>
      </c>
      <c r="K9" s="22">
        <v>599</v>
      </c>
      <c r="L9" s="11"/>
      <c r="M9" s="11"/>
      <c r="N9" s="11"/>
      <c r="O9" s="16">
        <v>45444</v>
      </c>
      <c r="P9" s="11">
        <v>320</v>
      </c>
      <c r="Q9" s="22">
        <v>320</v>
      </c>
      <c r="Y9" s="11"/>
      <c r="AB9" s="11"/>
    </row>
    <row r="10" spans="1:34">
      <c r="A10" s="22" t="s">
        <v>415</v>
      </c>
      <c r="B10" s="11">
        <v>0</v>
      </c>
      <c r="C10" s="11">
        <v>480</v>
      </c>
      <c r="D10" s="22" t="s">
        <v>263</v>
      </c>
      <c r="I10" s="11"/>
      <c r="L10" s="11"/>
      <c r="M10" s="11"/>
      <c r="N10" s="11"/>
      <c r="O10" s="16">
        <v>45474</v>
      </c>
      <c r="P10" s="11">
        <v>20</v>
      </c>
      <c r="Q10" s="22">
        <v>20</v>
      </c>
      <c r="Y10" s="11"/>
      <c r="AB10" s="11"/>
      <c r="AE10" s="22" t="s">
        <v>318</v>
      </c>
      <c r="AF10" s="22" t="s">
        <v>246</v>
      </c>
      <c r="AG10" s="22" t="s">
        <v>275</v>
      </c>
      <c r="AH10" s="22" t="s">
        <v>285</v>
      </c>
    </row>
    <row r="11" spans="1:34">
      <c r="A11" s="22" t="s">
        <v>71</v>
      </c>
      <c r="B11" s="11">
        <v>0</v>
      </c>
      <c r="C11" s="22">
        <v>200</v>
      </c>
      <c r="D11" s="11" t="s">
        <v>263</v>
      </c>
      <c r="G11" s="11"/>
      <c r="H11" s="11"/>
      <c r="I11" s="11"/>
      <c r="L11" s="11"/>
      <c r="M11" s="11"/>
      <c r="N11" s="11"/>
      <c r="O11" s="16">
        <v>45505</v>
      </c>
      <c r="P11" s="11">
        <v>20</v>
      </c>
      <c r="Q11" s="22">
        <v>20</v>
      </c>
      <c r="AB11" s="11"/>
      <c r="AE11" s="22">
        <v>5678</v>
      </c>
      <c r="AF11" s="22">
        <v>690</v>
      </c>
      <c r="AG11" s="22">
        <v>6358</v>
      </c>
      <c r="AH11" s="49">
        <v>3815</v>
      </c>
    </row>
    <row r="12" spans="1:34">
      <c r="A12" s="22" t="s">
        <v>171</v>
      </c>
      <c r="B12" s="11">
        <v>60</v>
      </c>
      <c r="C12" s="22">
        <v>60</v>
      </c>
      <c r="D12" s="11" t="s">
        <v>263</v>
      </c>
      <c r="E12" s="16"/>
      <c r="G12" s="11"/>
      <c r="H12" s="11"/>
      <c r="I12" s="40"/>
      <c r="J12" s="11"/>
      <c r="K12" s="11"/>
      <c r="L12" s="11"/>
      <c r="M12" s="11"/>
      <c r="N12" s="11"/>
      <c r="O12" s="16">
        <v>45536</v>
      </c>
      <c r="P12" s="11">
        <v>20</v>
      </c>
      <c r="Q12" s="22">
        <v>20</v>
      </c>
      <c r="AB12" s="11"/>
    </row>
    <row r="13" spans="1:34">
      <c r="A13" s="22" t="s">
        <v>344</v>
      </c>
      <c r="B13" s="11">
        <v>0</v>
      </c>
      <c r="C13" s="22">
        <v>5</v>
      </c>
      <c r="D13" s="11" t="s">
        <v>263</v>
      </c>
      <c r="G13" s="11"/>
      <c r="H13" s="11"/>
      <c r="I13" s="40"/>
      <c r="J13" s="11"/>
      <c r="K13" s="17"/>
      <c r="L13" s="11"/>
      <c r="M13" s="11"/>
      <c r="N13" s="11"/>
      <c r="O13" s="16">
        <v>45566</v>
      </c>
      <c r="P13" s="11">
        <v>20</v>
      </c>
      <c r="Q13" s="22">
        <v>20</v>
      </c>
      <c r="AB13" s="11"/>
      <c r="AE13" s="22" t="s">
        <v>316</v>
      </c>
      <c r="AF13" s="22" t="s">
        <v>246</v>
      </c>
      <c r="AG13" s="22" t="s">
        <v>275</v>
      </c>
      <c r="AH13" s="22" t="s">
        <v>285</v>
      </c>
    </row>
    <row r="14" spans="1:34">
      <c r="A14" s="22" t="s">
        <v>129</v>
      </c>
      <c r="B14" s="11">
        <v>0</v>
      </c>
      <c r="C14" s="22">
        <v>40</v>
      </c>
      <c r="D14" s="11" t="s">
        <v>263</v>
      </c>
      <c r="G14" s="11"/>
      <c r="H14" s="11"/>
      <c r="I14" s="17"/>
      <c r="J14" s="11"/>
      <c r="K14" s="11"/>
      <c r="L14" s="11"/>
      <c r="M14" s="11"/>
      <c r="N14" s="11"/>
      <c r="O14" s="16">
        <v>45597</v>
      </c>
      <c r="P14" s="11">
        <v>160</v>
      </c>
      <c r="Q14" s="22">
        <v>160</v>
      </c>
      <c r="AE14" s="22">
        <v>5800</v>
      </c>
      <c r="AF14" s="22">
        <v>690</v>
      </c>
      <c r="AG14" s="22">
        <f>SUM(AE14:AF14)</f>
        <v>6490</v>
      </c>
      <c r="AH14" s="41">
        <v>3970</v>
      </c>
    </row>
    <row r="15" spans="1:34">
      <c r="A15" s="22" t="s">
        <v>119</v>
      </c>
      <c r="B15" s="11">
        <v>0</v>
      </c>
      <c r="C15" s="22">
        <v>70</v>
      </c>
      <c r="D15" s="11" t="s">
        <v>263</v>
      </c>
      <c r="G15" s="17"/>
      <c r="H15" s="11"/>
      <c r="I15" s="11"/>
      <c r="J15" s="21"/>
      <c r="K15" s="11"/>
      <c r="L15" s="11"/>
      <c r="M15" s="11"/>
      <c r="N15" s="11"/>
      <c r="O15" s="16"/>
      <c r="P15" s="11"/>
    </row>
    <row r="16" spans="1:34">
      <c r="A16" s="22" t="s">
        <v>355</v>
      </c>
      <c r="B16" s="11">
        <v>0</v>
      </c>
      <c r="C16" s="22">
        <v>1000</v>
      </c>
      <c r="D16" s="11" t="s">
        <v>263</v>
      </c>
      <c r="H16" s="11"/>
      <c r="I16" s="11"/>
      <c r="J16" s="21"/>
      <c r="K16" s="11"/>
      <c r="L16" s="11"/>
      <c r="M16" s="11"/>
      <c r="N16" s="11"/>
      <c r="O16" s="16"/>
      <c r="P16" s="11"/>
      <c r="T16" s="11"/>
      <c r="Y16" s="22" t="s">
        <v>276</v>
      </c>
      <c r="AE16" s="22" t="s">
        <v>317</v>
      </c>
      <c r="AF16" s="22" t="s">
        <v>246</v>
      </c>
      <c r="AG16" s="22" t="s">
        <v>275</v>
      </c>
      <c r="AH16" s="22" t="s">
        <v>285</v>
      </c>
    </row>
    <row r="17" spans="1:34">
      <c r="A17" s="11" t="s">
        <v>386</v>
      </c>
      <c r="B17" s="11">
        <v>0</v>
      </c>
      <c r="C17" s="22">
        <v>500</v>
      </c>
      <c r="D17" s="11" t="s">
        <v>263</v>
      </c>
      <c r="G17" s="11"/>
      <c r="H17" s="11"/>
      <c r="I17" s="11"/>
      <c r="J17" s="21"/>
      <c r="K17" s="11"/>
      <c r="L17" s="11"/>
      <c r="M17" s="11"/>
      <c r="N17" s="11"/>
      <c r="O17" s="16"/>
      <c r="P17" s="11"/>
      <c r="Z17" s="22">
        <v>3127</v>
      </c>
      <c r="AE17" s="22">
        <v>6335</v>
      </c>
      <c r="AF17" s="22">
        <v>690</v>
      </c>
      <c r="AG17" s="22">
        <v>7025</v>
      </c>
      <c r="AH17" s="49">
        <v>4120</v>
      </c>
    </row>
    <row r="18" spans="1:34">
      <c r="H18" s="11"/>
      <c r="I18" s="11"/>
      <c r="J18" s="21"/>
      <c r="K18" s="11"/>
      <c r="L18" s="11"/>
      <c r="M18" s="11"/>
      <c r="N18" s="11"/>
      <c r="O18" s="16"/>
      <c r="P18" s="11"/>
      <c r="Z18" s="22">
        <v>2091</v>
      </c>
    </row>
    <row r="19" spans="1:34">
      <c r="A19" s="11" t="s">
        <v>404</v>
      </c>
      <c r="B19" s="11">
        <v>0</v>
      </c>
      <c r="C19" s="22">
        <v>29</v>
      </c>
      <c r="D19" s="22" t="s">
        <v>153</v>
      </c>
      <c r="H19" s="11"/>
      <c r="I19" s="11"/>
      <c r="J19" s="11"/>
      <c r="K19" s="11"/>
      <c r="L19" s="11"/>
      <c r="M19" s="11"/>
      <c r="N19" s="11"/>
      <c r="O19" s="16"/>
      <c r="P19" s="11"/>
    </row>
    <row r="20" spans="1:34">
      <c r="A20" s="11" t="s">
        <v>338</v>
      </c>
      <c r="B20" s="11">
        <v>0</v>
      </c>
      <c r="C20" s="22">
        <v>82.12</v>
      </c>
      <c r="D20" s="22" t="s">
        <v>153</v>
      </c>
      <c r="G20" s="11"/>
      <c r="H20" s="11"/>
      <c r="I20" s="11"/>
      <c r="J20" s="11"/>
      <c r="K20" s="11"/>
      <c r="L20" s="11"/>
      <c r="M20" s="11"/>
      <c r="N20" s="11"/>
      <c r="O20" s="16"/>
      <c r="P20" s="11"/>
      <c r="Y20" s="22" t="s">
        <v>277</v>
      </c>
    </row>
    <row r="21" spans="1:34">
      <c r="A21" s="11" t="s">
        <v>81</v>
      </c>
      <c r="B21" s="11">
        <v>0</v>
      </c>
      <c r="C21" s="22">
        <v>24.56</v>
      </c>
      <c r="D21" s="22" t="s">
        <v>153</v>
      </c>
      <c r="G21" s="11"/>
      <c r="H21" s="11"/>
      <c r="I21" s="21"/>
      <c r="J21" s="11"/>
      <c r="K21" s="11"/>
      <c r="L21" s="11"/>
      <c r="M21" s="11"/>
      <c r="N21" s="17"/>
      <c r="O21" s="16"/>
      <c r="P21" s="11"/>
      <c r="Z21" s="22">
        <v>2676</v>
      </c>
    </row>
    <row r="22" spans="1:34">
      <c r="A22" s="11" t="s">
        <v>346</v>
      </c>
      <c r="B22" s="21">
        <v>0</v>
      </c>
      <c r="C22" s="22">
        <v>12.5</v>
      </c>
      <c r="D22" s="11" t="s">
        <v>153</v>
      </c>
      <c r="G22" s="11"/>
      <c r="H22" s="11"/>
      <c r="I22" s="21"/>
      <c r="J22" s="11"/>
      <c r="K22" s="11"/>
      <c r="L22" s="11"/>
      <c r="M22" s="11"/>
      <c r="N22" s="17"/>
      <c r="O22" s="16"/>
      <c r="P22" s="11"/>
    </row>
    <row r="23" spans="1:34">
      <c r="A23" s="11" t="s">
        <v>330</v>
      </c>
      <c r="B23" s="11">
        <v>0</v>
      </c>
      <c r="C23" s="22">
        <v>63.84</v>
      </c>
      <c r="D23" s="11" t="s">
        <v>153</v>
      </c>
      <c r="G23" s="11"/>
      <c r="H23" s="11"/>
      <c r="I23" s="21"/>
      <c r="J23" s="11"/>
      <c r="K23" s="11"/>
      <c r="L23" s="11"/>
      <c r="M23" s="11"/>
      <c r="N23" s="17"/>
      <c r="O23" s="16"/>
      <c r="P23" s="11"/>
    </row>
    <row r="24" spans="1:34">
      <c r="A24" s="11" t="s">
        <v>347</v>
      </c>
      <c r="B24" s="11">
        <v>0</v>
      </c>
      <c r="C24" s="22">
        <v>90.19</v>
      </c>
      <c r="D24" s="11" t="s">
        <v>153</v>
      </c>
      <c r="G24" s="11"/>
      <c r="H24" s="11"/>
      <c r="I24" s="21"/>
      <c r="J24" s="11"/>
      <c r="K24" s="11"/>
      <c r="L24" s="11"/>
      <c r="M24" s="11"/>
      <c r="N24" s="17"/>
      <c r="O24" s="16"/>
      <c r="P24" s="11"/>
    </row>
    <row r="25" spans="1:34">
      <c r="A25" s="11" t="s">
        <v>348</v>
      </c>
      <c r="B25" s="11">
        <v>0</v>
      </c>
      <c r="C25" s="22">
        <v>113.01</v>
      </c>
      <c r="D25" s="11" t="s">
        <v>153</v>
      </c>
      <c r="G25" s="11"/>
      <c r="H25" s="11"/>
      <c r="I25" s="21"/>
      <c r="J25" s="11"/>
      <c r="K25" s="11"/>
      <c r="L25" s="17"/>
      <c r="M25" s="11"/>
      <c r="N25" s="17"/>
      <c r="O25" s="16"/>
      <c r="P25" s="11"/>
    </row>
    <row r="26" spans="1:34">
      <c r="A26" s="11" t="s">
        <v>366</v>
      </c>
      <c r="B26" s="11">
        <v>0</v>
      </c>
      <c r="C26" s="22">
        <v>30.48</v>
      </c>
      <c r="D26" s="11" t="s">
        <v>153</v>
      </c>
      <c r="G26" s="11"/>
      <c r="H26" s="11"/>
      <c r="I26" s="21"/>
      <c r="J26" s="11"/>
      <c r="K26" s="11"/>
      <c r="L26" s="11"/>
      <c r="M26" s="11"/>
      <c r="N26" s="17"/>
      <c r="O26" s="16"/>
      <c r="P26" s="11"/>
    </row>
    <row r="27" spans="1:34">
      <c r="A27" s="22" t="s">
        <v>336</v>
      </c>
      <c r="B27" s="11">
        <v>42</v>
      </c>
      <c r="C27" s="22">
        <v>42</v>
      </c>
      <c r="D27" s="22" t="s">
        <v>153</v>
      </c>
      <c r="H27" s="11"/>
      <c r="I27" s="21"/>
      <c r="J27" s="11"/>
      <c r="K27" s="11"/>
      <c r="L27" s="11"/>
      <c r="M27" s="11"/>
      <c r="N27" s="17"/>
      <c r="O27" s="16"/>
      <c r="P27" s="11"/>
    </row>
    <row r="28" spans="1:34">
      <c r="A28" s="22" t="s">
        <v>360</v>
      </c>
      <c r="B28" s="11">
        <v>0</v>
      </c>
      <c r="C28" s="22">
        <v>12</v>
      </c>
      <c r="D28" s="11" t="s">
        <v>153</v>
      </c>
      <c r="H28" s="11"/>
      <c r="I28" s="21"/>
      <c r="J28" s="11"/>
      <c r="K28" s="11"/>
      <c r="L28" s="11"/>
      <c r="M28" s="11"/>
      <c r="N28" s="17"/>
      <c r="O28" s="16"/>
      <c r="P28" s="11"/>
    </row>
    <row r="29" spans="1:34">
      <c r="A29" s="22" t="s">
        <v>359</v>
      </c>
      <c r="B29" s="11">
        <v>0</v>
      </c>
      <c r="C29" s="22">
        <v>25</v>
      </c>
      <c r="D29" s="11" t="s">
        <v>153</v>
      </c>
      <c r="H29" s="11"/>
      <c r="I29" s="21"/>
      <c r="J29" s="11"/>
      <c r="K29" s="11"/>
      <c r="L29" s="11"/>
      <c r="M29" s="11"/>
      <c r="N29" s="17"/>
      <c r="O29" s="16"/>
      <c r="P29" s="11"/>
    </row>
    <row r="30" spans="1:34">
      <c r="A30" s="22" t="s">
        <v>345</v>
      </c>
      <c r="B30" s="11">
        <v>0</v>
      </c>
      <c r="C30" s="22">
        <v>100</v>
      </c>
      <c r="D30" s="11" t="s">
        <v>153</v>
      </c>
      <c r="H30" s="11"/>
      <c r="I30" s="21"/>
      <c r="J30" s="11"/>
      <c r="K30" s="11"/>
      <c r="L30" s="11"/>
      <c r="M30" s="11"/>
      <c r="N30" s="11"/>
      <c r="O30" s="16"/>
      <c r="P30" s="11"/>
    </row>
    <row r="31" spans="1:34">
      <c r="A31" s="22" t="s">
        <v>354</v>
      </c>
      <c r="B31" s="11">
        <v>0</v>
      </c>
      <c r="C31" s="22">
        <v>130</v>
      </c>
      <c r="D31" s="11" t="s">
        <v>153</v>
      </c>
      <c r="H31" s="11"/>
      <c r="J31" s="11"/>
      <c r="K31" s="11"/>
      <c r="L31" s="11"/>
      <c r="M31" s="11"/>
      <c r="N31" s="17"/>
      <c r="O31" s="16"/>
      <c r="P31" s="11"/>
    </row>
    <row r="32" spans="1:34">
      <c r="A32" s="22" t="s">
        <v>473</v>
      </c>
      <c r="B32" s="11">
        <v>0</v>
      </c>
      <c r="C32" s="22">
        <v>25</v>
      </c>
      <c r="D32" s="11" t="s">
        <v>153</v>
      </c>
      <c r="H32" s="11"/>
      <c r="J32" s="11"/>
      <c r="K32" s="11"/>
      <c r="L32" s="11"/>
      <c r="M32" s="11"/>
      <c r="N32" s="11"/>
      <c r="O32" s="16"/>
      <c r="P32" s="11"/>
    </row>
    <row r="33" spans="1:16">
      <c r="A33" s="22" t="s">
        <v>474</v>
      </c>
      <c r="B33" s="11">
        <v>0</v>
      </c>
      <c r="C33" s="22">
        <v>25</v>
      </c>
      <c r="D33" s="11" t="s">
        <v>153</v>
      </c>
      <c r="H33" s="11"/>
      <c r="I33" s="11"/>
      <c r="J33" s="11"/>
      <c r="K33" s="11"/>
      <c r="L33" s="11"/>
      <c r="M33" s="11"/>
      <c r="N33" s="11"/>
      <c r="O33" s="16"/>
      <c r="P33" s="11"/>
    </row>
    <row r="34" spans="1:16">
      <c r="A34" s="22" t="s">
        <v>475</v>
      </c>
      <c r="B34" s="11">
        <v>0</v>
      </c>
      <c r="C34" s="22">
        <v>12.5</v>
      </c>
      <c r="D34" s="11" t="s">
        <v>153</v>
      </c>
      <c r="H34" s="11" t="s">
        <v>433</v>
      </c>
      <c r="I34" s="65">
        <f>SUM(I35:I50)</f>
        <v>96.839999999999989</v>
      </c>
      <c r="J34" s="11"/>
      <c r="K34" s="11"/>
      <c r="L34" s="11" t="s">
        <v>433</v>
      </c>
      <c r="M34" s="65">
        <f>SUM(M35:M79)</f>
        <v>31.020000000000003</v>
      </c>
      <c r="N34" s="11"/>
      <c r="O34" s="16"/>
      <c r="P34" s="11"/>
    </row>
    <row r="35" spans="1:16">
      <c r="A35" s="22" t="s">
        <v>352</v>
      </c>
      <c r="B35" s="11">
        <v>17.02</v>
      </c>
      <c r="C35" s="22">
        <v>17.02</v>
      </c>
      <c r="D35" s="11" t="s">
        <v>153</v>
      </c>
      <c r="E35" s="22" t="s">
        <v>332</v>
      </c>
      <c r="F35" s="22" t="s">
        <v>356</v>
      </c>
      <c r="H35" s="45">
        <v>45850</v>
      </c>
      <c r="I35" s="11">
        <v>7.49</v>
      </c>
      <c r="J35" s="11">
        <v>4775</v>
      </c>
      <c r="K35" s="11"/>
      <c r="L35" s="45">
        <v>45870</v>
      </c>
      <c r="M35" s="11">
        <v>3.09</v>
      </c>
      <c r="N35" s="11" t="s">
        <v>440</v>
      </c>
      <c r="O35" s="16"/>
      <c r="P35" s="11"/>
    </row>
    <row r="36" spans="1:16">
      <c r="A36" s="22" t="s">
        <v>353</v>
      </c>
      <c r="B36" s="11">
        <v>24.23</v>
      </c>
      <c r="C36" s="22">
        <v>24.23</v>
      </c>
      <c r="D36" s="11" t="s">
        <v>153</v>
      </c>
      <c r="E36" s="22" t="s">
        <v>331</v>
      </c>
      <c r="F36" s="22" t="s">
        <v>357</v>
      </c>
      <c r="H36" s="45">
        <v>45852</v>
      </c>
      <c r="I36" s="11">
        <v>7.49</v>
      </c>
      <c r="J36" s="11">
        <v>1355</v>
      </c>
      <c r="K36" s="11"/>
      <c r="L36" s="45">
        <v>45870</v>
      </c>
      <c r="M36" s="11">
        <v>3.09</v>
      </c>
      <c r="N36" s="11" t="s">
        <v>441</v>
      </c>
      <c r="O36" s="16"/>
      <c r="P36" s="11"/>
    </row>
    <row r="37" spans="1:16">
      <c r="H37" s="45">
        <v>45855</v>
      </c>
      <c r="I37" s="11">
        <v>4.99</v>
      </c>
      <c r="J37" s="22">
        <v>7176</v>
      </c>
      <c r="K37" s="11"/>
      <c r="L37" s="45">
        <v>45871</v>
      </c>
      <c r="M37" s="11">
        <v>3.09</v>
      </c>
      <c r="N37" s="22" t="s">
        <v>442</v>
      </c>
      <c r="O37" s="11"/>
      <c r="P37" s="11"/>
    </row>
    <row r="38" spans="1:16">
      <c r="A38" s="22" t="s">
        <v>369</v>
      </c>
      <c r="B38" s="22">
        <v>0</v>
      </c>
      <c r="C38" s="22">
        <v>1415</v>
      </c>
      <c r="D38" s="22" t="s">
        <v>152</v>
      </c>
      <c r="H38" s="27">
        <v>45855</v>
      </c>
      <c r="I38" s="11">
        <v>7.49</v>
      </c>
      <c r="J38" s="22">
        <v>6022</v>
      </c>
      <c r="K38" s="11"/>
      <c r="L38" s="27">
        <v>45871</v>
      </c>
      <c r="M38" s="11">
        <v>3.09</v>
      </c>
      <c r="N38" s="22" t="s">
        <v>443</v>
      </c>
      <c r="O38" s="11"/>
      <c r="P38" s="11"/>
    </row>
    <row r="39" spans="1:16">
      <c r="A39" s="22" t="s">
        <v>370</v>
      </c>
      <c r="B39" s="11">
        <v>0</v>
      </c>
      <c r="C39" s="22">
        <v>56</v>
      </c>
      <c r="D39" s="11" t="s">
        <v>152</v>
      </c>
      <c r="H39" s="27">
        <v>45856</v>
      </c>
      <c r="I39" s="11">
        <v>4.99</v>
      </c>
      <c r="J39" s="22">
        <v>3420</v>
      </c>
      <c r="L39" s="27">
        <v>45871</v>
      </c>
      <c r="M39" s="11">
        <v>3.09</v>
      </c>
      <c r="N39" s="22" t="s">
        <v>444</v>
      </c>
      <c r="O39" s="11"/>
      <c r="P39" s="11"/>
    </row>
    <row r="40" spans="1:16">
      <c r="A40" s="22" t="s">
        <v>343</v>
      </c>
      <c r="B40" s="11">
        <v>0</v>
      </c>
      <c r="C40" s="22">
        <v>55.5</v>
      </c>
      <c r="D40" s="11" t="s">
        <v>152</v>
      </c>
      <c r="H40" s="27">
        <v>45857</v>
      </c>
      <c r="I40" s="11">
        <v>4.99</v>
      </c>
      <c r="J40" s="22">
        <v>5758</v>
      </c>
      <c r="L40" s="27">
        <v>45872</v>
      </c>
      <c r="M40" s="11">
        <v>3.09</v>
      </c>
      <c r="N40" s="22" t="s">
        <v>445</v>
      </c>
      <c r="O40" s="11"/>
      <c r="P40" s="11"/>
    </row>
    <row r="41" spans="1:16">
      <c r="A41" s="44" t="s">
        <v>368</v>
      </c>
      <c r="B41" s="11">
        <v>0</v>
      </c>
      <c r="C41" s="11">
        <v>20</v>
      </c>
      <c r="D41" s="11" t="s">
        <v>152</v>
      </c>
      <c r="H41" s="27">
        <v>45857</v>
      </c>
      <c r="I41" s="11">
        <v>4.99</v>
      </c>
      <c r="J41" s="22">
        <v>5759</v>
      </c>
      <c r="L41" s="27">
        <v>45873</v>
      </c>
      <c r="M41" s="11">
        <v>7.49</v>
      </c>
      <c r="N41" s="22" t="s">
        <v>447</v>
      </c>
      <c r="O41" s="11"/>
      <c r="P41" s="11"/>
    </row>
    <row r="42" spans="1:16">
      <c r="H42" s="27">
        <v>45857</v>
      </c>
      <c r="I42" s="11">
        <v>4.99</v>
      </c>
      <c r="J42" s="22">
        <v>2856</v>
      </c>
      <c r="L42" s="27">
        <v>45874</v>
      </c>
      <c r="M42" s="11">
        <v>4.99</v>
      </c>
      <c r="N42" s="11" t="s">
        <v>448</v>
      </c>
      <c r="O42" s="11"/>
      <c r="P42" s="11"/>
    </row>
    <row r="43" spans="1:16">
      <c r="A43" s="11" t="s">
        <v>7</v>
      </c>
      <c r="B43" s="11">
        <v>0</v>
      </c>
      <c r="C43" s="11">
        <v>55.08</v>
      </c>
      <c r="D43" s="11" t="s">
        <v>152</v>
      </c>
      <c r="E43" s="22" t="s">
        <v>371</v>
      </c>
      <c r="H43" s="27">
        <v>45858</v>
      </c>
      <c r="I43" s="11">
        <v>4.99</v>
      </c>
      <c r="J43" s="22">
        <v>2571</v>
      </c>
      <c r="L43" s="27"/>
      <c r="M43" s="11"/>
    </row>
    <row r="44" spans="1:16">
      <c r="H44" s="27">
        <v>45858</v>
      </c>
      <c r="I44" s="11">
        <v>4.99</v>
      </c>
      <c r="J44">
        <v>1726</v>
      </c>
      <c r="L44" s="27"/>
      <c r="M44" s="11"/>
    </row>
    <row r="45" spans="1:16">
      <c r="A45" s="11" t="s">
        <v>337</v>
      </c>
      <c r="B45" s="11">
        <v>0</v>
      </c>
      <c r="C45" s="22">
        <v>290</v>
      </c>
      <c r="D45" s="22" t="s">
        <v>364</v>
      </c>
      <c r="H45" s="27">
        <v>45858</v>
      </c>
      <c r="I45" s="11">
        <v>4.99</v>
      </c>
      <c r="J45" s="22">
        <v>8469</v>
      </c>
      <c r="L45" s="27"/>
      <c r="M45" s="11"/>
    </row>
    <row r="46" spans="1:16">
      <c r="A46" s="11" t="s">
        <v>99</v>
      </c>
      <c r="B46" s="22">
        <v>0</v>
      </c>
      <c r="C46" s="22">
        <v>30</v>
      </c>
      <c r="D46" s="22" t="s">
        <v>364</v>
      </c>
      <c r="E46" s="22" t="s">
        <v>388</v>
      </c>
      <c r="F46" s="22">
        <f>SUM(C45:C50)</f>
        <v>439.48</v>
      </c>
      <c r="H46" s="27">
        <v>45859</v>
      </c>
      <c r="I46" s="11">
        <v>11.99</v>
      </c>
      <c r="J46" s="22" t="s">
        <v>436</v>
      </c>
      <c r="L46" s="27"/>
      <c r="M46" s="11"/>
    </row>
    <row r="47" spans="1:16">
      <c r="A47" s="11" t="s">
        <v>116</v>
      </c>
      <c r="B47" s="22">
        <v>0</v>
      </c>
      <c r="C47" s="22">
        <v>10</v>
      </c>
      <c r="D47" s="22" t="s">
        <v>364</v>
      </c>
      <c r="H47" s="27">
        <v>45861</v>
      </c>
      <c r="I47" s="11">
        <v>7.49</v>
      </c>
      <c r="J47" s="22" t="s">
        <v>437</v>
      </c>
      <c r="L47" s="27"/>
      <c r="M47" s="11"/>
    </row>
    <row r="48" spans="1:16">
      <c r="A48" s="11" t="s">
        <v>339</v>
      </c>
      <c r="B48" s="22">
        <v>0</v>
      </c>
      <c r="C48" s="22">
        <v>58</v>
      </c>
      <c r="D48" s="11" t="s">
        <v>364</v>
      </c>
      <c r="G48" s="11"/>
      <c r="H48" s="27">
        <v>45864</v>
      </c>
      <c r="I48" s="11">
        <v>4.99</v>
      </c>
      <c r="J48" s="22" t="s">
        <v>438</v>
      </c>
      <c r="L48" s="27"/>
      <c r="M48" s="11"/>
    </row>
    <row r="49" spans="1:16">
      <c r="A49" s="11" t="s">
        <v>342</v>
      </c>
      <c r="B49" s="22">
        <v>0</v>
      </c>
      <c r="C49" s="22">
        <v>43.48</v>
      </c>
      <c r="D49" s="11" t="s">
        <v>364</v>
      </c>
      <c r="G49" s="11"/>
      <c r="H49" s="27">
        <v>45866</v>
      </c>
      <c r="I49" s="11">
        <v>4.99</v>
      </c>
      <c r="J49" s="22" t="s">
        <v>439</v>
      </c>
      <c r="L49" s="27"/>
      <c r="M49" s="11"/>
    </row>
    <row r="50" spans="1:16">
      <c r="A50" s="22" t="s">
        <v>417</v>
      </c>
      <c r="B50" s="11">
        <v>0</v>
      </c>
      <c r="C50" s="22">
        <v>8</v>
      </c>
      <c r="D50" s="11" t="s">
        <v>364</v>
      </c>
      <c r="G50" s="11"/>
      <c r="H50" s="27">
        <v>45869</v>
      </c>
      <c r="I50" s="11">
        <v>4.99</v>
      </c>
      <c r="J50" s="22">
        <v>109</v>
      </c>
      <c r="L50" s="27"/>
      <c r="M50" s="11"/>
    </row>
    <row r="51" spans="1:16">
      <c r="G51" s="11"/>
    </row>
    <row r="52" spans="1:16">
      <c r="A52" s="11" t="s">
        <v>252</v>
      </c>
      <c r="B52" s="11">
        <v>0</v>
      </c>
      <c r="C52" s="22">
        <v>9</v>
      </c>
      <c r="D52" s="11" t="s">
        <v>365</v>
      </c>
    </row>
    <row r="53" spans="1:16">
      <c r="A53" s="11" t="s">
        <v>349</v>
      </c>
      <c r="B53" s="11">
        <v>0</v>
      </c>
      <c r="C53" s="22">
        <v>23</v>
      </c>
      <c r="D53" s="11" t="s">
        <v>365</v>
      </c>
      <c r="E53" s="22" t="s">
        <v>389</v>
      </c>
      <c r="F53" s="22">
        <f>SUM(C52:C60)</f>
        <v>109.97999999999999</v>
      </c>
      <c r="G53" s="11"/>
    </row>
    <row r="54" spans="1:16">
      <c r="A54" s="11" t="s">
        <v>350</v>
      </c>
      <c r="B54" s="11">
        <v>0</v>
      </c>
      <c r="C54" s="22">
        <v>23</v>
      </c>
      <c r="D54" s="11" t="s">
        <v>365</v>
      </c>
      <c r="G54" s="11"/>
    </row>
    <row r="55" spans="1:16">
      <c r="A55" s="11" t="s">
        <v>121</v>
      </c>
      <c r="B55" s="11">
        <v>0</v>
      </c>
      <c r="C55" s="22">
        <v>12</v>
      </c>
      <c r="D55" s="11" t="s">
        <v>365</v>
      </c>
      <c r="G55" s="50"/>
    </row>
    <row r="56" spans="1:16">
      <c r="A56" s="11" t="s">
        <v>351</v>
      </c>
      <c r="B56" s="11">
        <v>0</v>
      </c>
      <c r="C56" s="22">
        <v>5</v>
      </c>
      <c r="D56" s="11" t="s">
        <v>365</v>
      </c>
      <c r="E56" s="11"/>
      <c r="G56" s="11"/>
    </row>
    <row r="57" spans="1:16">
      <c r="A57" s="11" t="s">
        <v>255</v>
      </c>
      <c r="B57" s="11">
        <v>0</v>
      </c>
      <c r="C57" s="22">
        <v>0</v>
      </c>
      <c r="D57" s="11" t="s">
        <v>365</v>
      </c>
      <c r="G57" s="11"/>
    </row>
    <row r="58" spans="1:16">
      <c r="A58" s="11" t="s">
        <v>384</v>
      </c>
      <c r="B58" s="11">
        <v>0</v>
      </c>
      <c r="C58" s="22">
        <v>10</v>
      </c>
      <c r="D58" s="11" t="s">
        <v>365</v>
      </c>
      <c r="E58" s="22" t="s">
        <v>333</v>
      </c>
    </row>
    <row r="59" spans="1:16">
      <c r="A59" s="11" t="s">
        <v>145</v>
      </c>
      <c r="B59" s="11">
        <v>0</v>
      </c>
      <c r="C59" s="22">
        <v>17.989999999999998</v>
      </c>
      <c r="D59" s="11" t="s">
        <v>365</v>
      </c>
      <c r="E59" s="22" t="s">
        <v>334</v>
      </c>
    </row>
    <row r="60" spans="1:16">
      <c r="A60" s="11" t="s">
        <v>144</v>
      </c>
      <c r="B60" s="11">
        <v>0</v>
      </c>
      <c r="C60" s="22">
        <v>9.99</v>
      </c>
      <c r="D60" s="11" t="s">
        <v>365</v>
      </c>
      <c r="E60" s="22" t="s">
        <v>334</v>
      </c>
    </row>
    <row r="62" spans="1:16">
      <c r="A62" s="22" t="s">
        <v>67</v>
      </c>
      <c r="B62" s="11">
        <v>0</v>
      </c>
      <c r="C62" s="22">
        <v>60</v>
      </c>
      <c r="D62" s="11"/>
      <c r="F62" s="22">
        <f>SUM(C62:C72)</f>
        <v>210</v>
      </c>
      <c r="I62" s="11"/>
      <c r="J62" s="11"/>
      <c r="K62" s="11"/>
      <c r="L62" s="44"/>
      <c r="M62" s="11"/>
      <c r="N62" s="11"/>
      <c r="O62" s="11"/>
      <c r="P62" s="11"/>
    </row>
    <row r="63" spans="1:16">
      <c r="A63" s="22" t="s">
        <v>7</v>
      </c>
      <c r="B63" s="11">
        <v>0</v>
      </c>
      <c r="C63" s="22">
        <v>20</v>
      </c>
      <c r="D63" s="11"/>
      <c r="I63" s="11"/>
      <c r="J63" s="11"/>
      <c r="K63" s="11"/>
      <c r="L63" s="44"/>
      <c r="M63" s="11"/>
      <c r="N63" s="11"/>
      <c r="O63" s="11"/>
      <c r="P63" s="11"/>
    </row>
    <row r="64" spans="1:16">
      <c r="A64" s="22" t="s">
        <v>212</v>
      </c>
      <c r="B64" s="11">
        <v>0</v>
      </c>
      <c r="C64" s="22">
        <v>15</v>
      </c>
      <c r="G64" s="11"/>
      <c r="H64" s="11"/>
      <c r="I64" s="11"/>
      <c r="J64" s="11"/>
      <c r="K64" s="11"/>
      <c r="L64" s="44"/>
      <c r="M64" s="11"/>
      <c r="N64" s="11"/>
      <c r="O64" s="11"/>
      <c r="P64" s="11"/>
    </row>
    <row r="65" spans="1:16">
      <c r="A65" s="22" t="s">
        <v>17</v>
      </c>
      <c r="B65" s="11">
        <v>0</v>
      </c>
      <c r="C65" s="22">
        <v>5</v>
      </c>
      <c r="G65" s="11"/>
      <c r="H65" s="11"/>
      <c r="I65" s="11"/>
      <c r="J65" s="11"/>
      <c r="K65" s="11"/>
      <c r="L65" s="44"/>
      <c r="M65" s="11"/>
      <c r="N65" s="11"/>
      <c r="O65" s="11"/>
      <c r="P65" s="11"/>
    </row>
    <row r="66" spans="1:16">
      <c r="A66" s="22" t="s">
        <v>97</v>
      </c>
      <c r="B66" s="11">
        <v>0</v>
      </c>
      <c r="C66" s="22">
        <v>45</v>
      </c>
      <c r="G66" s="11"/>
      <c r="H66" s="11"/>
      <c r="I66" s="11"/>
      <c r="J66" s="11"/>
      <c r="K66" s="11"/>
      <c r="L66" s="44"/>
      <c r="M66" s="11"/>
      <c r="N66" s="11"/>
      <c r="O66" s="11"/>
      <c r="P66" s="11"/>
    </row>
    <row r="67" spans="1:16">
      <c r="A67" s="22" t="s">
        <v>154</v>
      </c>
      <c r="B67" s="11">
        <v>0</v>
      </c>
      <c r="C67" s="22">
        <v>25</v>
      </c>
      <c r="G67" s="11"/>
      <c r="H67" s="11"/>
      <c r="I67" s="11"/>
      <c r="J67" s="11"/>
      <c r="K67" s="11"/>
      <c r="L67" s="44"/>
      <c r="M67" s="11"/>
      <c r="N67" s="11"/>
      <c r="O67" s="11"/>
      <c r="P67" s="11"/>
    </row>
    <row r="68" spans="1:16">
      <c r="A68" s="22" t="s">
        <v>211</v>
      </c>
      <c r="B68" s="11">
        <v>0</v>
      </c>
      <c r="C68" s="22">
        <v>10</v>
      </c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>
      <c r="A69" s="22" t="s">
        <v>98</v>
      </c>
      <c r="B69" s="11">
        <v>0</v>
      </c>
      <c r="C69" s="22">
        <v>10</v>
      </c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>
      <c r="A70" s="22" t="s">
        <v>358</v>
      </c>
      <c r="B70" s="11">
        <v>0</v>
      </c>
      <c r="C70" s="22">
        <v>5</v>
      </c>
      <c r="G70" s="11"/>
      <c r="H70" s="11"/>
      <c r="I70" s="11"/>
      <c r="J70" s="11"/>
      <c r="K70" s="11"/>
      <c r="L70" s="11"/>
    </row>
    <row r="71" spans="1:16">
      <c r="A71" s="22" t="s">
        <v>319</v>
      </c>
      <c r="B71" s="11">
        <v>0</v>
      </c>
      <c r="C71" s="22">
        <v>5</v>
      </c>
      <c r="E71" s="11"/>
      <c r="G71" s="11"/>
      <c r="H71" s="11"/>
      <c r="I71" s="11"/>
      <c r="J71" s="11"/>
      <c r="K71" s="11"/>
      <c r="L71" s="11"/>
    </row>
    <row r="72" spans="1:16">
      <c r="A72" s="22" t="s">
        <v>397</v>
      </c>
      <c r="B72" s="11">
        <v>0</v>
      </c>
      <c r="C72" s="22">
        <v>10</v>
      </c>
      <c r="E72" s="11"/>
      <c r="G72" s="11"/>
      <c r="H72" s="11"/>
      <c r="I72" s="11"/>
      <c r="J72" s="11"/>
      <c r="K72" s="11"/>
      <c r="L72" s="11"/>
    </row>
    <row r="73" spans="1:16">
      <c r="G73" s="11"/>
      <c r="H73" s="11"/>
      <c r="I73" s="11"/>
      <c r="J73" s="11"/>
      <c r="K73" s="17"/>
      <c r="L73" s="11"/>
    </row>
    <row r="74" spans="1:16">
      <c r="A74" s="22" t="s">
        <v>432</v>
      </c>
      <c r="B74" s="22">
        <v>36.909999999999997</v>
      </c>
      <c r="H74" s="11"/>
      <c r="I74" s="17"/>
      <c r="J74" s="11"/>
      <c r="K74" s="11"/>
      <c r="L74" s="11"/>
    </row>
    <row r="75" spans="1:16">
      <c r="A75" s="22" t="s">
        <v>402</v>
      </c>
      <c r="B75" s="22">
        <v>458</v>
      </c>
      <c r="H75" s="11"/>
      <c r="I75" s="11"/>
      <c r="J75" s="11"/>
      <c r="K75" s="11"/>
      <c r="L75" s="11"/>
    </row>
    <row r="76" spans="1:16">
      <c r="A76" s="22" t="s">
        <v>435</v>
      </c>
      <c r="B76" s="22">
        <v>107.97</v>
      </c>
      <c r="H76" s="11"/>
      <c r="I76" s="11"/>
      <c r="J76" s="11"/>
      <c r="K76" s="11"/>
      <c r="L76" s="11"/>
    </row>
    <row r="77" spans="1:16">
      <c r="H77" s="11"/>
      <c r="I77" s="11"/>
      <c r="J77" s="11"/>
      <c r="K77" s="11"/>
      <c r="L77" s="11"/>
    </row>
    <row r="88" spans="1:2">
      <c r="A88" s="11"/>
      <c r="B88" s="11"/>
    </row>
    <row r="89" spans="1:2">
      <c r="A89" s="11"/>
      <c r="B89" s="11"/>
    </row>
    <row r="90" spans="1:2">
      <c r="A90" s="11"/>
      <c r="B90" s="11"/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99"/>
  <sheetViews>
    <sheetView zoomScale="80" zoomScaleNormal="80" workbookViewId="0">
      <selection activeCell="D46" sqref="D46"/>
    </sheetView>
  </sheetViews>
  <sheetFormatPr baseColWidth="10" defaultRowHeight="15"/>
  <cols>
    <col min="1" max="1" width="38.5703125" style="22" bestFit="1" customWidth="1"/>
    <col min="2" max="2" width="11.42578125" style="22"/>
    <col min="3" max="3" width="12.28515625" style="22" bestFit="1" customWidth="1"/>
    <col min="4" max="4" width="35.5703125" style="22" bestFit="1" customWidth="1"/>
    <col min="5" max="5" width="17.28515625" style="22" bestFit="1" customWidth="1"/>
    <col min="6" max="6" width="26" style="22" bestFit="1" customWidth="1"/>
    <col min="7" max="7" width="23.85546875" style="22" bestFit="1" customWidth="1"/>
    <col min="8" max="8" width="30.5703125" style="22" bestFit="1" customWidth="1"/>
    <col min="9" max="10" width="21.5703125" style="22" bestFit="1" customWidth="1"/>
    <col min="11" max="11" width="15.85546875" style="22" bestFit="1" customWidth="1"/>
    <col min="12" max="12" width="24.28515625" style="22" bestFit="1" customWidth="1"/>
    <col min="13" max="13" width="28.42578125" style="22" customWidth="1"/>
    <col min="14" max="14" width="12.85546875" style="22" customWidth="1"/>
    <col min="15" max="15" width="24.28515625" style="22" bestFit="1" customWidth="1"/>
    <col min="16" max="16" width="11.7109375" style="22" bestFit="1" customWidth="1"/>
    <col min="17" max="17" width="10.85546875" style="22" bestFit="1" customWidth="1"/>
    <col min="18" max="18" width="12.140625" style="22" bestFit="1" customWidth="1"/>
    <col min="19" max="19" width="7.140625" style="22" bestFit="1" customWidth="1"/>
    <col min="20" max="20" width="12" style="22" bestFit="1" customWidth="1"/>
    <col min="21" max="21" width="18" style="22" bestFit="1" customWidth="1"/>
    <col min="22" max="22" width="15.5703125" style="22" bestFit="1" customWidth="1"/>
    <col min="23" max="23" width="12" style="22" bestFit="1" customWidth="1"/>
    <col min="24" max="16384" width="11.42578125" style="22"/>
  </cols>
  <sheetData>
    <row r="1" spans="1:34">
      <c r="G1" s="22" t="s">
        <v>237</v>
      </c>
      <c r="H1" s="27"/>
      <c r="I1" s="11"/>
      <c r="J1" s="11"/>
      <c r="K1" s="11"/>
      <c r="L1" s="11"/>
      <c r="M1" s="11"/>
      <c r="N1" s="11"/>
      <c r="O1" s="11"/>
      <c r="P1" s="11"/>
    </row>
    <row r="2" spans="1:34">
      <c r="A2" s="22" t="s">
        <v>79</v>
      </c>
      <c r="B2" s="22">
        <f>SUM(B4:B700)</f>
        <v>-44.620000000000019</v>
      </c>
      <c r="C2" s="22">
        <f>SUM(C33:C700)</f>
        <v>0</v>
      </c>
      <c r="G2" s="22" t="s">
        <v>335</v>
      </c>
      <c r="H2" s="24">
        <v>-44.55</v>
      </c>
      <c r="I2" s="11"/>
      <c r="J2" s="17"/>
      <c r="K2" s="17"/>
      <c r="L2" s="11"/>
      <c r="M2" s="11"/>
      <c r="N2" s="11"/>
      <c r="O2" s="11"/>
      <c r="P2" s="11"/>
    </row>
    <row r="3" spans="1:34">
      <c r="B3" s="22" t="s">
        <v>94</v>
      </c>
      <c r="C3" s="22" t="s">
        <v>95</v>
      </c>
      <c r="I3" s="11"/>
      <c r="J3" s="11"/>
      <c r="K3" s="11"/>
      <c r="L3" s="11"/>
      <c r="M3" s="11"/>
      <c r="N3" s="11"/>
      <c r="O3" s="11"/>
      <c r="P3" s="11"/>
      <c r="V3" s="22" t="s">
        <v>278</v>
      </c>
      <c r="W3" s="22" t="s">
        <v>279</v>
      </c>
      <c r="X3" s="22" t="s">
        <v>281</v>
      </c>
      <c r="Y3" s="11"/>
      <c r="Z3" s="22" t="s">
        <v>280</v>
      </c>
      <c r="AA3" s="22" t="s">
        <v>281</v>
      </c>
      <c r="AB3" s="11"/>
      <c r="AD3" s="22" t="s">
        <v>282</v>
      </c>
      <c r="AE3" s="22" t="s">
        <v>283</v>
      </c>
      <c r="AF3" s="22" t="s">
        <v>246</v>
      </c>
      <c r="AG3" s="22" t="s">
        <v>275</v>
      </c>
      <c r="AH3" s="22" t="s">
        <v>285</v>
      </c>
    </row>
    <row r="4" spans="1:34">
      <c r="A4" s="11"/>
      <c r="B4" s="11"/>
      <c r="G4" s="22" t="s">
        <v>36</v>
      </c>
      <c r="H4" s="22">
        <f>H2-B2</f>
        <v>7.00000000000216E-2</v>
      </c>
      <c r="I4" s="11"/>
      <c r="L4" s="11"/>
      <c r="M4" s="11"/>
      <c r="N4" s="11"/>
      <c r="P4" s="22" t="s">
        <v>313</v>
      </c>
      <c r="Q4" s="22" t="s">
        <v>315</v>
      </c>
      <c r="R4" s="22" t="s">
        <v>314</v>
      </c>
      <c r="S4" s="43">
        <f>Q5-P5</f>
        <v>220</v>
      </c>
      <c r="V4" s="22">
        <v>60</v>
      </c>
      <c r="W4" s="22">
        <v>775</v>
      </c>
      <c r="X4" s="48">
        <v>618</v>
      </c>
      <c r="Y4" s="17"/>
      <c r="Z4" s="22">
        <v>800</v>
      </c>
      <c r="AA4" s="48">
        <v>638</v>
      </c>
      <c r="AB4" s="17"/>
      <c r="AE4" s="22">
        <v>4765</v>
      </c>
      <c r="AF4" s="22">
        <v>690</v>
      </c>
      <c r="AG4" s="22">
        <f>SUM(AE4:AF4)</f>
        <v>5455</v>
      </c>
      <c r="AH4" s="41">
        <v>3345</v>
      </c>
    </row>
    <row r="5" spans="1:34">
      <c r="A5" s="11" t="s">
        <v>252</v>
      </c>
      <c r="B5" s="11">
        <v>0</v>
      </c>
      <c r="C5" s="22">
        <v>9</v>
      </c>
      <c r="I5" s="11"/>
      <c r="L5" s="11"/>
      <c r="M5" s="11"/>
      <c r="N5" s="11"/>
      <c r="O5" s="25" t="s">
        <v>312</v>
      </c>
      <c r="P5" s="25">
        <f>SUM(P6:P35)</f>
        <v>380</v>
      </c>
      <c r="Q5" s="25">
        <f>SUM(Q6:Q35)</f>
        <v>600</v>
      </c>
      <c r="R5" s="25"/>
      <c r="S5" s="25"/>
      <c r="V5" s="22">
        <v>70</v>
      </c>
      <c r="W5" s="22">
        <v>903</v>
      </c>
      <c r="X5" s="48">
        <v>720</v>
      </c>
      <c r="Y5" s="17"/>
      <c r="Z5" s="22">
        <v>932</v>
      </c>
      <c r="AA5" s="48">
        <v>743</v>
      </c>
      <c r="AB5" s="17"/>
    </row>
    <row r="6" spans="1:34">
      <c r="A6" s="11" t="s">
        <v>349</v>
      </c>
      <c r="B6" s="11">
        <v>0</v>
      </c>
      <c r="C6" s="22">
        <v>23</v>
      </c>
      <c r="D6" s="11"/>
      <c r="I6" s="11"/>
      <c r="L6" s="11"/>
      <c r="M6" s="11"/>
      <c r="N6" s="11"/>
      <c r="O6" s="16">
        <v>45352</v>
      </c>
      <c r="P6" s="1">
        <v>20</v>
      </c>
      <c r="Q6" s="22">
        <v>20</v>
      </c>
      <c r="V6" s="22">
        <v>80</v>
      </c>
      <c r="W6" s="22">
        <v>1032</v>
      </c>
      <c r="X6" s="48">
        <v>823</v>
      </c>
      <c r="Y6" s="17"/>
      <c r="Z6" s="22">
        <v>1065</v>
      </c>
      <c r="AA6" s="48">
        <v>849</v>
      </c>
      <c r="AB6" s="17"/>
    </row>
    <row r="7" spans="1:34">
      <c r="A7" s="11" t="s">
        <v>350</v>
      </c>
      <c r="B7" s="11">
        <v>0</v>
      </c>
      <c r="C7" s="22">
        <v>23</v>
      </c>
      <c r="D7" s="11"/>
      <c r="I7" s="11"/>
      <c r="L7" s="11"/>
      <c r="M7" s="11"/>
      <c r="N7" s="11"/>
      <c r="O7" s="16">
        <v>45383</v>
      </c>
      <c r="P7" s="11">
        <v>0</v>
      </c>
      <c r="Q7" s="22">
        <v>0</v>
      </c>
      <c r="V7" s="22">
        <v>85</v>
      </c>
      <c r="W7" s="22">
        <v>1100</v>
      </c>
      <c r="X7" s="48">
        <v>877</v>
      </c>
      <c r="Y7" s="17"/>
      <c r="Z7" s="22">
        <v>1132</v>
      </c>
      <c r="AA7" s="48">
        <v>903</v>
      </c>
      <c r="AB7" s="17"/>
      <c r="AE7" s="22" t="s">
        <v>284</v>
      </c>
      <c r="AF7" s="22" t="s">
        <v>246</v>
      </c>
      <c r="AG7" s="22" t="s">
        <v>275</v>
      </c>
      <c r="AH7" s="22" t="s">
        <v>285</v>
      </c>
    </row>
    <row r="8" spans="1:34">
      <c r="A8" s="11" t="s">
        <v>121</v>
      </c>
      <c r="B8" s="11">
        <v>12</v>
      </c>
      <c r="C8" s="22">
        <v>12</v>
      </c>
      <c r="D8" s="11"/>
      <c r="H8" s="12"/>
      <c r="I8" s="11"/>
      <c r="L8" s="11"/>
      <c r="M8" s="11"/>
      <c r="N8" s="11"/>
      <c r="O8" s="16">
        <v>45413</v>
      </c>
      <c r="P8" s="11">
        <v>20</v>
      </c>
      <c r="Q8" s="22">
        <v>20</v>
      </c>
      <c r="Y8" s="11"/>
      <c r="AB8" s="11"/>
      <c r="AE8" s="22">
        <v>5151</v>
      </c>
      <c r="AF8" s="22">
        <v>690</v>
      </c>
      <c r="AG8" s="22">
        <f>SUM(AE8:AF8)</f>
        <v>5841</v>
      </c>
      <c r="AH8" s="41">
        <v>3550</v>
      </c>
    </row>
    <row r="9" spans="1:34">
      <c r="A9" s="11" t="s">
        <v>351</v>
      </c>
      <c r="B9" s="11">
        <v>0</v>
      </c>
      <c r="C9" s="22">
        <v>5</v>
      </c>
      <c r="D9" s="11"/>
      <c r="I9" s="11"/>
      <c r="L9" s="11"/>
      <c r="M9" s="11"/>
      <c r="N9" s="11"/>
      <c r="O9" s="16">
        <v>45444</v>
      </c>
      <c r="P9" s="11">
        <v>320</v>
      </c>
      <c r="Q9" s="22">
        <v>320</v>
      </c>
      <c r="Y9" s="11"/>
      <c r="AB9" s="11"/>
    </row>
    <row r="10" spans="1:34">
      <c r="A10" s="11" t="s">
        <v>255</v>
      </c>
      <c r="B10" s="11">
        <v>45</v>
      </c>
      <c r="C10" s="22">
        <v>45</v>
      </c>
      <c r="I10" s="11"/>
      <c r="L10" s="11"/>
      <c r="M10" s="11">
        <v>347</v>
      </c>
      <c r="N10" s="11"/>
      <c r="O10" s="16">
        <v>45474</v>
      </c>
      <c r="P10" s="11">
        <v>20</v>
      </c>
      <c r="Q10" s="22">
        <v>20</v>
      </c>
      <c r="Y10" s="11"/>
      <c r="AB10" s="11"/>
      <c r="AE10" s="22" t="s">
        <v>318</v>
      </c>
      <c r="AF10" s="22" t="s">
        <v>246</v>
      </c>
      <c r="AG10" s="22" t="s">
        <v>275</v>
      </c>
      <c r="AH10" s="22" t="s">
        <v>285</v>
      </c>
    </row>
    <row r="11" spans="1:34">
      <c r="A11" s="11" t="s">
        <v>384</v>
      </c>
      <c r="B11" s="11">
        <v>0</v>
      </c>
      <c r="C11" s="22">
        <v>10</v>
      </c>
      <c r="D11" s="11"/>
      <c r="H11" s="11"/>
      <c r="I11" s="11"/>
      <c r="L11" s="11">
        <v>790</v>
      </c>
      <c r="M11" s="11"/>
      <c r="N11" s="11"/>
      <c r="O11" s="16">
        <v>45505</v>
      </c>
      <c r="P11" s="11"/>
      <c r="Q11" s="22">
        <v>20</v>
      </c>
      <c r="AB11" s="11"/>
      <c r="AE11" s="22">
        <v>5678</v>
      </c>
      <c r="AF11" s="22">
        <v>690</v>
      </c>
      <c r="AG11" s="22">
        <v>6358</v>
      </c>
      <c r="AH11" s="49">
        <v>3815</v>
      </c>
    </row>
    <row r="12" spans="1:34">
      <c r="A12" s="11" t="s">
        <v>145</v>
      </c>
      <c r="B12" s="11">
        <v>17.989999999999998</v>
      </c>
      <c r="C12" s="22">
        <v>17.989999999999998</v>
      </c>
      <c r="D12" s="11"/>
      <c r="G12" s="11"/>
      <c r="H12" s="11"/>
      <c r="I12" s="40"/>
      <c r="J12" s="11"/>
      <c r="K12" s="11"/>
      <c r="L12" s="11"/>
      <c r="M12" s="11"/>
      <c r="N12" s="11"/>
      <c r="O12" s="16">
        <v>45536</v>
      </c>
      <c r="P12" s="11"/>
      <c r="Q12" s="22">
        <v>20</v>
      </c>
      <c r="AB12" s="11"/>
    </row>
    <row r="13" spans="1:34">
      <c r="A13" s="11" t="s">
        <v>144</v>
      </c>
      <c r="B13" s="11">
        <v>9.99</v>
      </c>
      <c r="C13" s="22">
        <v>9.99</v>
      </c>
      <c r="D13" s="11"/>
      <c r="E13" s="16"/>
      <c r="G13" s="11"/>
      <c r="H13" s="11"/>
      <c r="I13" s="40"/>
      <c r="J13" s="11"/>
      <c r="K13" s="17"/>
      <c r="L13" s="11"/>
      <c r="M13" s="11"/>
      <c r="N13" s="11"/>
      <c r="O13" s="16">
        <v>45566</v>
      </c>
      <c r="P13" s="11"/>
      <c r="Q13" s="22">
        <v>20</v>
      </c>
      <c r="AB13" s="11"/>
      <c r="AE13" s="22" t="s">
        <v>316</v>
      </c>
      <c r="AF13" s="22" t="s">
        <v>246</v>
      </c>
      <c r="AG13" s="22" t="s">
        <v>275</v>
      </c>
      <c r="AH13" s="22" t="s">
        <v>285</v>
      </c>
    </row>
    <row r="14" spans="1:34">
      <c r="A14" s="22" t="s">
        <v>446</v>
      </c>
      <c r="B14" s="22">
        <v>8.99</v>
      </c>
      <c r="C14" s="22">
        <v>8.99</v>
      </c>
      <c r="D14" s="11"/>
      <c r="G14" s="11"/>
      <c r="H14" s="11"/>
      <c r="I14" s="17"/>
      <c r="J14" s="11"/>
      <c r="K14" s="11"/>
      <c r="L14" s="11"/>
      <c r="M14" s="11"/>
      <c r="N14" s="11"/>
      <c r="O14" s="16">
        <v>45597</v>
      </c>
      <c r="P14" s="11"/>
      <c r="Q14" s="22">
        <v>160</v>
      </c>
      <c r="AE14" s="22">
        <v>5800</v>
      </c>
      <c r="AF14" s="22">
        <v>690</v>
      </c>
      <c r="AG14" s="22">
        <f>SUM(AE14:AF14)</f>
        <v>6490</v>
      </c>
      <c r="AH14" s="41">
        <v>3970</v>
      </c>
    </row>
    <row r="15" spans="1:34">
      <c r="A15" s="11"/>
      <c r="B15" s="11"/>
      <c r="D15" s="11"/>
      <c r="G15" s="11"/>
      <c r="H15" s="22" t="s">
        <v>185</v>
      </c>
      <c r="I15" s="41" t="s">
        <v>261</v>
      </c>
      <c r="J15" s="42">
        <v>5.5</v>
      </c>
      <c r="K15" s="41"/>
      <c r="L15" s="11"/>
      <c r="M15" s="11" t="s">
        <v>387</v>
      </c>
      <c r="N15" s="21"/>
      <c r="O15" s="16"/>
      <c r="P15" s="11"/>
    </row>
    <row r="16" spans="1:34">
      <c r="A16" s="11" t="s">
        <v>450</v>
      </c>
      <c r="B16" s="11">
        <v>-49.59</v>
      </c>
      <c r="D16" s="11"/>
      <c r="G16" s="17"/>
      <c r="H16" s="22">
        <f>SUM(J15:J20)</f>
        <v>107.5</v>
      </c>
      <c r="I16" s="41" t="s">
        <v>260</v>
      </c>
      <c r="J16" s="42">
        <v>5.5</v>
      </c>
      <c r="K16" s="41"/>
      <c r="L16" s="11"/>
      <c r="M16" s="11" t="s">
        <v>268</v>
      </c>
      <c r="N16" s="21">
        <f>11.5*13</f>
        <v>149.5</v>
      </c>
      <c r="O16" s="16"/>
      <c r="P16" s="11"/>
      <c r="T16" s="11"/>
      <c r="Y16" s="22" t="s">
        <v>276</v>
      </c>
      <c r="AE16" s="22" t="s">
        <v>317</v>
      </c>
      <c r="AF16" s="22" t="s">
        <v>246</v>
      </c>
      <c r="AG16" s="22" t="s">
        <v>275</v>
      </c>
      <c r="AH16" s="22" t="s">
        <v>285</v>
      </c>
    </row>
    <row r="17" spans="1:34">
      <c r="A17" s="11" t="s">
        <v>451</v>
      </c>
      <c r="B17" s="11">
        <v>-48</v>
      </c>
      <c r="D17" s="11"/>
      <c r="I17" s="41" t="s">
        <v>259</v>
      </c>
      <c r="J17" s="42">
        <v>25</v>
      </c>
      <c r="K17" s="41"/>
      <c r="L17" s="11"/>
      <c r="M17" s="11" t="s">
        <v>269</v>
      </c>
      <c r="N17" s="21">
        <f>11.5*13</f>
        <v>149.5</v>
      </c>
      <c r="O17" s="16"/>
      <c r="P17" s="11"/>
      <c r="Z17" s="22">
        <v>3127</v>
      </c>
      <c r="AE17" s="22">
        <v>6335</v>
      </c>
      <c r="AF17" s="22">
        <v>690</v>
      </c>
      <c r="AG17" s="22">
        <v>7025</v>
      </c>
      <c r="AH17" s="49">
        <v>4120</v>
      </c>
    </row>
    <row r="18" spans="1:34">
      <c r="A18" s="11"/>
      <c r="B18" s="11"/>
      <c r="G18" s="11"/>
      <c r="I18" s="41" t="s">
        <v>258</v>
      </c>
      <c r="J18" s="42">
        <v>50</v>
      </c>
      <c r="K18" s="41"/>
      <c r="L18" s="11"/>
      <c r="M18" s="11" t="s">
        <v>270</v>
      </c>
      <c r="N18" s="11">
        <f>11.5*13</f>
        <v>149.5</v>
      </c>
      <c r="O18" s="16"/>
      <c r="P18" s="11"/>
      <c r="Z18" s="22">
        <v>2091</v>
      </c>
    </row>
    <row r="19" spans="1:34">
      <c r="I19" s="41" t="s">
        <v>257</v>
      </c>
      <c r="J19" s="41">
        <v>7.5</v>
      </c>
      <c r="K19" s="41"/>
      <c r="L19" s="11"/>
      <c r="M19" s="11" t="s">
        <v>271</v>
      </c>
      <c r="N19" s="21">
        <f>11.5*13</f>
        <v>149.5</v>
      </c>
      <c r="O19" s="16"/>
      <c r="P19" s="11"/>
    </row>
    <row r="20" spans="1:34">
      <c r="A20" s="11"/>
      <c r="B20" s="11"/>
      <c r="I20" s="41" t="s">
        <v>264</v>
      </c>
      <c r="J20" s="41">
        <v>14</v>
      </c>
      <c r="L20" s="11"/>
      <c r="M20" s="11" t="s">
        <v>266</v>
      </c>
      <c r="N20" s="21">
        <f>11.5*13</f>
        <v>149.5</v>
      </c>
      <c r="O20" s="16"/>
      <c r="P20" s="11"/>
      <c r="Y20" s="22" t="s">
        <v>277</v>
      </c>
    </row>
    <row r="21" spans="1:34">
      <c r="D21" s="11"/>
      <c r="G21" s="11"/>
      <c r="I21" s="21"/>
      <c r="J21" s="11"/>
      <c r="K21" s="11"/>
      <c r="L21" s="11"/>
      <c r="M21" s="11" t="s">
        <v>267</v>
      </c>
      <c r="N21" s="21">
        <f>11.5*24</f>
        <v>276</v>
      </c>
      <c r="O21" s="16"/>
      <c r="P21" s="11"/>
      <c r="Z21" s="22">
        <v>2676</v>
      </c>
    </row>
    <row r="22" spans="1:34">
      <c r="B22" s="11"/>
      <c r="D22" s="11"/>
      <c r="G22" s="11"/>
      <c r="I22" s="21"/>
      <c r="J22" s="11"/>
      <c r="K22" s="11"/>
      <c r="L22" s="11"/>
      <c r="M22" s="11" t="s">
        <v>408</v>
      </c>
      <c r="N22" s="21">
        <f>11.5*24</f>
        <v>276</v>
      </c>
      <c r="O22" s="16"/>
      <c r="P22" s="11"/>
    </row>
    <row r="23" spans="1:34">
      <c r="A23" s="22" t="s">
        <v>434</v>
      </c>
      <c r="B23" s="22">
        <v>-4.99</v>
      </c>
      <c r="D23" s="11"/>
      <c r="G23" s="11"/>
      <c r="H23" s="11"/>
      <c r="I23" s="21"/>
      <c r="J23" s="11"/>
      <c r="K23" s="11"/>
      <c r="L23" s="11"/>
      <c r="M23" s="11" t="s">
        <v>275</v>
      </c>
      <c r="N23" s="17">
        <f>SUM(N16:N22)</f>
        <v>1299.5</v>
      </c>
      <c r="O23" s="16"/>
      <c r="P23" s="11"/>
    </row>
    <row r="24" spans="1:34">
      <c r="A24" s="22" t="s">
        <v>434</v>
      </c>
      <c r="B24" s="11">
        <v>-3.09</v>
      </c>
      <c r="D24" s="11"/>
      <c r="G24" s="11"/>
      <c r="H24" s="11"/>
      <c r="I24" s="21"/>
      <c r="J24" s="11"/>
      <c r="K24" s="11"/>
      <c r="L24" s="11"/>
      <c r="M24" s="11" t="s">
        <v>249</v>
      </c>
      <c r="N24" s="17">
        <v>1036</v>
      </c>
      <c r="O24" s="16"/>
      <c r="P24" s="11"/>
    </row>
    <row r="25" spans="1:34">
      <c r="A25" s="22" t="s">
        <v>434</v>
      </c>
      <c r="B25" s="11">
        <v>-3.09</v>
      </c>
      <c r="D25" s="11"/>
      <c r="G25" s="11"/>
      <c r="H25" s="11"/>
      <c r="I25" s="21"/>
      <c r="J25" s="11"/>
      <c r="K25" s="11"/>
      <c r="L25" s="17"/>
      <c r="M25" s="11"/>
      <c r="N25" s="17"/>
      <c r="O25" s="16"/>
      <c r="P25" s="11"/>
    </row>
    <row r="26" spans="1:34">
      <c r="A26" s="22" t="s">
        <v>434</v>
      </c>
      <c r="B26" s="11">
        <v>-3.09</v>
      </c>
      <c r="D26" s="11"/>
      <c r="G26" s="11"/>
      <c r="H26" s="11" t="s">
        <v>405</v>
      </c>
      <c r="I26" s="21">
        <v>-9000</v>
      </c>
      <c r="J26" s="11"/>
      <c r="K26" s="11"/>
      <c r="L26" s="11"/>
      <c r="M26" s="11" t="s">
        <v>406</v>
      </c>
      <c r="N26" s="17">
        <v>-7011</v>
      </c>
      <c r="O26" s="16"/>
      <c r="P26" s="11"/>
      <c r="U26" s="22" t="s">
        <v>407</v>
      </c>
      <c r="V26" s="22">
        <v>-10439</v>
      </c>
    </row>
    <row r="27" spans="1:34">
      <c r="A27" s="22" t="s">
        <v>434</v>
      </c>
      <c r="B27" s="11">
        <v>-3.09</v>
      </c>
      <c r="G27" s="11"/>
      <c r="H27" s="44">
        <v>45658</v>
      </c>
      <c r="I27" s="21">
        <f>I26+J27</f>
        <v>-8700</v>
      </c>
      <c r="J27" s="22">
        <v>300</v>
      </c>
      <c r="K27" s="11"/>
      <c r="L27" s="11"/>
      <c r="M27" s="44">
        <v>45658</v>
      </c>
      <c r="N27" s="56">
        <f>N26+O27</f>
        <v>-6885</v>
      </c>
      <c r="O27" s="55">
        <v>126</v>
      </c>
      <c r="P27" s="11"/>
      <c r="U27" s="16">
        <v>45658</v>
      </c>
      <c r="V27" s="22">
        <f>V26+W27</f>
        <v>-10313</v>
      </c>
      <c r="W27" s="22">
        <v>126</v>
      </c>
    </row>
    <row r="28" spans="1:34">
      <c r="A28" s="22" t="s">
        <v>434</v>
      </c>
      <c r="B28" s="11">
        <v>-3.09</v>
      </c>
      <c r="D28" s="11"/>
      <c r="H28" s="44">
        <v>45689</v>
      </c>
      <c r="I28" s="21">
        <f>I27+J28</f>
        <v>-8600</v>
      </c>
      <c r="J28" s="22">
        <v>100</v>
      </c>
      <c r="K28" s="11"/>
      <c r="L28" s="11"/>
      <c r="M28" s="44">
        <v>45689</v>
      </c>
      <c r="N28" s="56">
        <f t="shared" ref="N28:N62" si="0">N27+O28</f>
        <v>-6759</v>
      </c>
      <c r="O28" s="55">
        <v>126</v>
      </c>
      <c r="P28" s="11"/>
      <c r="U28" s="16">
        <v>45689</v>
      </c>
      <c r="V28" s="22">
        <f t="shared" ref="V28:V79" si="1">V27+W28</f>
        <v>-10187</v>
      </c>
      <c r="W28" s="22">
        <v>126</v>
      </c>
    </row>
    <row r="29" spans="1:34">
      <c r="A29" s="22" t="s">
        <v>434</v>
      </c>
      <c r="B29" s="11">
        <v>-3.09</v>
      </c>
      <c r="D29" s="11"/>
      <c r="H29" s="44">
        <v>45717</v>
      </c>
      <c r="I29" s="21">
        <f t="shared" ref="I29:I50" si="2">I28+J29</f>
        <v>-8000</v>
      </c>
      <c r="J29" s="22">
        <v>600</v>
      </c>
      <c r="K29" s="11"/>
      <c r="L29" s="11"/>
      <c r="M29" s="44">
        <v>45717</v>
      </c>
      <c r="N29" s="56">
        <f t="shared" si="0"/>
        <v>-6633</v>
      </c>
      <c r="O29" s="55">
        <v>126</v>
      </c>
      <c r="P29" s="11"/>
      <c r="U29" s="16">
        <v>45717</v>
      </c>
      <c r="V29" s="22">
        <f t="shared" si="1"/>
        <v>-10061</v>
      </c>
      <c r="W29" s="22">
        <v>126</v>
      </c>
    </row>
    <row r="30" spans="1:34">
      <c r="A30" s="11" t="s">
        <v>434</v>
      </c>
      <c r="B30" s="11">
        <v>-7.49</v>
      </c>
      <c r="D30" s="11"/>
      <c r="H30" s="44">
        <v>45748</v>
      </c>
      <c r="I30" s="21">
        <f t="shared" si="2"/>
        <v>-7200</v>
      </c>
      <c r="J30" s="54">
        <v>800</v>
      </c>
      <c r="K30" s="11"/>
      <c r="L30" s="11"/>
      <c r="M30" s="44">
        <v>45748</v>
      </c>
      <c r="N30" s="56">
        <f t="shared" si="0"/>
        <v>-6507</v>
      </c>
      <c r="O30" s="55">
        <v>126</v>
      </c>
      <c r="P30" s="11"/>
      <c r="U30" s="16">
        <v>45748</v>
      </c>
      <c r="V30" s="22">
        <f t="shared" si="1"/>
        <v>-9935</v>
      </c>
      <c r="W30" s="22">
        <v>126</v>
      </c>
    </row>
    <row r="31" spans="1:34">
      <c r="A31" s="44" t="s">
        <v>434</v>
      </c>
      <c r="B31" s="11">
        <v>-4.99</v>
      </c>
      <c r="H31" s="44">
        <v>45778</v>
      </c>
      <c r="I31" s="21">
        <f t="shared" si="2"/>
        <v>-6600</v>
      </c>
      <c r="J31" s="54">
        <v>600</v>
      </c>
      <c r="K31" s="11"/>
      <c r="L31" s="11"/>
      <c r="M31" s="44">
        <v>45778</v>
      </c>
      <c r="N31" s="56">
        <f t="shared" si="0"/>
        <v>-6381</v>
      </c>
      <c r="O31" s="55">
        <v>126</v>
      </c>
      <c r="P31" s="11"/>
      <c r="U31" s="16">
        <v>45778</v>
      </c>
      <c r="V31" s="22">
        <f t="shared" si="1"/>
        <v>-9809</v>
      </c>
      <c r="W31" s="22">
        <v>126</v>
      </c>
    </row>
    <row r="32" spans="1:34">
      <c r="A32" s="11" t="s">
        <v>434</v>
      </c>
      <c r="B32" s="11">
        <v>-4.99</v>
      </c>
      <c r="C32" s="11"/>
      <c r="D32" s="11"/>
      <c r="H32" s="44">
        <v>45809</v>
      </c>
      <c r="I32" s="21">
        <f t="shared" si="2"/>
        <v>-6000</v>
      </c>
      <c r="J32" s="54">
        <v>600</v>
      </c>
      <c r="K32" s="11"/>
      <c r="L32" s="11"/>
      <c r="M32" s="44">
        <v>45809</v>
      </c>
      <c r="N32" s="56">
        <f t="shared" si="0"/>
        <v>-6255</v>
      </c>
      <c r="O32" s="55">
        <v>126</v>
      </c>
      <c r="P32" s="11"/>
      <c r="U32" s="16">
        <v>45809</v>
      </c>
      <c r="V32" s="22">
        <f t="shared" si="1"/>
        <v>-9683</v>
      </c>
      <c r="W32" s="22">
        <v>126</v>
      </c>
    </row>
    <row r="33" spans="1:23">
      <c r="A33" s="11"/>
      <c r="B33" s="11"/>
      <c r="H33" s="44">
        <v>45839</v>
      </c>
      <c r="I33" s="21">
        <f t="shared" si="2"/>
        <v>-5400</v>
      </c>
      <c r="J33" s="54">
        <v>600</v>
      </c>
      <c r="K33" s="11"/>
      <c r="L33" s="11"/>
      <c r="M33" s="44">
        <v>45839</v>
      </c>
      <c r="N33" s="56">
        <f t="shared" si="0"/>
        <v>-6129</v>
      </c>
      <c r="O33" s="55">
        <v>126</v>
      </c>
      <c r="P33" s="11"/>
      <c r="U33" s="16">
        <v>45839</v>
      </c>
      <c r="V33" s="22">
        <f t="shared" si="1"/>
        <v>-9557</v>
      </c>
      <c r="W33" s="22">
        <v>126</v>
      </c>
    </row>
    <row r="34" spans="1:23">
      <c r="A34" s="11"/>
      <c r="B34" s="11"/>
      <c r="H34" s="44">
        <v>45870</v>
      </c>
      <c r="I34" s="21">
        <f t="shared" si="2"/>
        <v>-4800</v>
      </c>
      <c r="J34" s="54">
        <v>600</v>
      </c>
      <c r="K34" s="11"/>
      <c r="L34" s="11"/>
      <c r="M34" s="44">
        <v>45870</v>
      </c>
      <c r="N34" s="56">
        <f t="shared" si="0"/>
        <v>-6003</v>
      </c>
      <c r="O34" s="55">
        <v>126</v>
      </c>
      <c r="P34" s="11"/>
      <c r="U34" s="16">
        <v>45870</v>
      </c>
      <c r="V34" s="22">
        <f t="shared" si="1"/>
        <v>-9431</v>
      </c>
      <c r="W34" s="22">
        <v>126</v>
      </c>
    </row>
    <row r="35" spans="1:23">
      <c r="A35" s="11"/>
      <c r="B35" s="11"/>
      <c r="H35" s="44">
        <v>45901</v>
      </c>
      <c r="I35" s="21">
        <f t="shared" si="2"/>
        <v>-4200</v>
      </c>
      <c r="J35" s="54">
        <v>600</v>
      </c>
      <c r="K35" s="11"/>
      <c r="L35" s="11"/>
      <c r="M35" s="44">
        <v>45901</v>
      </c>
      <c r="N35" s="56">
        <f t="shared" si="0"/>
        <v>-5877</v>
      </c>
      <c r="O35" s="55">
        <v>126</v>
      </c>
      <c r="P35" s="11"/>
      <c r="U35" s="16">
        <v>45901</v>
      </c>
      <c r="V35" s="22">
        <f t="shared" si="1"/>
        <v>-9305</v>
      </c>
      <c r="W35" s="22">
        <v>126</v>
      </c>
    </row>
    <row r="36" spans="1:23">
      <c r="H36" s="44">
        <v>45931</v>
      </c>
      <c r="I36" s="21">
        <f t="shared" si="2"/>
        <v>-3600</v>
      </c>
      <c r="J36" s="54">
        <v>600</v>
      </c>
      <c r="K36" s="11"/>
      <c r="L36" s="11"/>
      <c r="M36" s="44">
        <v>45931</v>
      </c>
      <c r="N36" s="56">
        <f t="shared" si="0"/>
        <v>-5751</v>
      </c>
      <c r="O36" s="55">
        <v>126</v>
      </c>
      <c r="P36" s="11"/>
      <c r="U36" s="16">
        <v>45931</v>
      </c>
      <c r="V36" s="22">
        <f t="shared" si="1"/>
        <v>-9179</v>
      </c>
      <c r="W36" s="22">
        <v>126</v>
      </c>
    </row>
    <row r="37" spans="1:23">
      <c r="H37" s="44">
        <v>45962</v>
      </c>
      <c r="I37" s="21">
        <f t="shared" si="2"/>
        <v>-3000</v>
      </c>
      <c r="J37" s="54">
        <v>600</v>
      </c>
      <c r="K37" s="11"/>
      <c r="M37" s="44">
        <v>45962</v>
      </c>
      <c r="N37" s="56">
        <f t="shared" si="0"/>
        <v>-5625</v>
      </c>
      <c r="O37" s="54">
        <v>126</v>
      </c>
      <c r="P37" s="11"/>
      <c r="U37" s="16">
        <v>45962</v>
      </c>
      <c r="V37" s="22">
        <f t="shared" si="1"/>
        <v>-9053</v>
      </c>
      <c r="W37" s="22">
        <v>126</v>
      </c>
    </row>
    <row r="38" spans="1:23">
      <c r="H38" s="44">
        <v>45992</v>
      </c>
      <c r="I38" s="21">
        <f t="shared" si="2"/>
        <v>-2400</v>
      </c>
      <c r="J38" s="54">
        <v>600</v>
      </c>
      <c r="K38" s="11"/>
      <c r="M38" s="44">
        <v>45992</v>
      </c>
      <c r="N38" s="56">
        <f t="shared" si="0"/>
        <v>-5499</v>
      </c>
      <c r="O38" s="54">
        <v>126</v>
      </c>
      <c r="P38" s="11"/>
      <c r="U38" s="16">
        <v>45992</v>
      </c>
      <c r="V38" s="22">
        <f t="shared" si="1"/>
        <v>-8927</v>
      </c>
      <c r="W38" s="22">
        <v>126</v>
      </c>
    </row>
    <row r="39" spans="1:23">
      <c r="H39" s="44">
        <v>46023</v>
      </c>
      <c r="I39" s="21">
        <f t="shared" si="2"/>
        <v>-1800</v>
      </c>
      <c r="J39" s="54">
        <v>600</v>
      </c>
      <c r="K39" s="11"/>
      <c r="M39" s="44">
        <v>46023</v>
      </c>
      <c r="N39" s="56">
        <f t="shared" si="0"/>
        <v>-5373</v>
      </c>
      <c r="O39" s="54">
        <v>126</v>
      </c>
      <c r="P39" s="11"/>
      <c r="U39" s="16">
        <v>46023</v>
      </c>
      <c r="V39" s="22">
        <f t="shared" si="1"/>
        <v>-8801</v>
      </c>
      <c r="W39" s="22">
        <v>126</v>
      </c>
    </row>
    <row r="40" spans="1:23">
      <c r="H40" s="44">
        <v>46054</v>
      </c>
      <c r="I40" s="21">
        <f t="shared" si="2"/>
        <v>-1200</v>
      </c>
      <c r="J40" s="54">
        <v>600</v>
      </c>
      <c r="K40" s="11"/>
      <c r="M40" s="44">
        <v>46054</v>
      </c>
      <c r="N40" s="56">
        <f t="shared" si="0"/>
        <v>-5247</v>
      </c>
      <c r="O40" s="54">
        <v>126</v>
      </c>
      <c r="P40" s="11"/>
      <c r="U40" s="16">
        <v>46054</v>
      </c>
      <c r="V40" s="22">
        <f t="shared" si="1"/>
        <v>-8675</v>
      </c>
      <c r="W40" s="22">
        <v>126</v>
      </c>
    </row>
    <row r="41" spans="1:23">
      <c r="H41" s="44">
        <v>46082</v>
      </c>
      <c r="I41" s="21">
        <f t="shared" si="2"/>
        <v>-600</v>
      </c>
      <c r="J41" s="54">
        <v>600</v>
      </c>
      <c r="K41" s="11"/>
      <c r="M41" s="44">
        <v>46082</v>
      </c>
      <c r="N41" s="56">
        <f t="shared" si="0"/>
        <v>-5121</v>
      </c>
      <c r="O41" s="54">
        <v>126</v>
      </c>
      <c r="P41" s="11"/>
      <c r="U41" s="16">
        <v>46082</v>
      </c>
      <c r="V41" s="22">
        <f t="shared" si="1"/>
        <v>-8549</v>
      </c>
      <c r="W41" s="22">
        <v>126</v>
      </c>
    </row>
    <row r="42" spans="1:23">
      <c r="H42" s="57">
        <v>46113</v>
      </c>
      <c r="I42" s="18">
        <f t="shared" si="2"/>
        <v>0</v>
      </c>
      <c r="J42" s="58">
        <v>600</v>
      </c>
      <c r="K42" s="11"/>
      <c r="M42" s="44">
        <v>46113</v>
      </c>
      <c r="N42" s="56">
        <f t="shared" si="0"/>
        <v>-4995</v>
      </c>
      <c r="O42" s="54">
        <v>126</v>
      </c>
      <c r="P42" s="11"/>
      <c r="U42" s="16">
        <v>46113</v>
      </c>
      <c r="V42" s="22">
        <f t="shared" si="1"/>
        <v>-8423</v>
      </c>
      <c r="W42" s="22">
        <v>126</v>
      </c>
    </row>
    <row r="43" spans="1:23">
      <c r="H43" s="44">
        <v>46143</v>
      </c>
      <c r="I43" s="21">
        <f t="shared" si="2"/>
        <v>0</v>
      </c>
      <c r="J43" s="54"/>
      <c r="M43" s="44">
        <v>46143</v>
      </c>
      <c r="N43" s="56">
        <f t="shared" si="0"/>
        <v>-4869</v>
      </c>
      <c r="O43" s="54">
        <v>126</v>
      </c>
      <c r="P43" s="11">
        <v>500</v>
      </c>
      <c r="U43" s="16">
        <v>46143</v>
      </c>
      <c r="V43" s="22">
        <f t="shared" si="1"/>
        <v>-8297</v>
      </c>
      <c r="W43" s="22">
        <v>126</v>
      </c>
    </row>
    <row r="44" spans="1:23">
      <c r="H44" s="44">
        <v>46174</v>
      </c>
      <c r="I44" s="21">
        <f t="shared" si="2"/>
        <v>0</v>
      </c>
      <c r="J44" s="54"/>
      <c r="M44" s="44">
        <v>46174</v>
      </c>
      <c r="N44" s="56">
        <f t="shared" si="0"/>
        <v>-3743</v>
      </c>
      <c r="O44" s="54">
        <v>1126</v>
      </c>
      <c r="P44" s="11">
        <v>1000</v>
      </c>
      <c r="Q44" s="11"/>
      <c r="U44" s="16">
        <v>46174</v>
      </c>
      <c r="V44" s="22">
        <f t="shared" si="1"/>
        <v>-8171</v>
      </c>
      <c r="W44" s="22">
        <v>126</v>
      </c>
    </row>
    <row r="45" spans="1:23">
      <c r="H45" s="44">
        <v>46204</v>
      </c>
      <c r="I45" s="21">
        <f t="shared" si="2"/>
        <v>0</v>
      </c>
      <c r="J45" s="54"/>
      <c r="M45" s="44">
        <v>46204</v>
      </c>
      <c r="N45" s="56">
        <f t="shared" si="0"/>
        <v>-3617</v>
      </c>
      <c r="O45" s="54">
        <v>126</v>
      </c>
      <c r="P45" s="11">
        <v>500</v>
      </c>
      <c r="U45" s="16">
        <v>46204</v>
      </c>
      <c r="V45" s="22">
        <f t="shared" si="1"/>
        <v>-8045</v>
      </c>
      <c r="W45" s="22">
        <v>126</v>
      </c>
    </row>
    <row r="46" spans="1:23">
      <c r="A46" s="11"/>
      <c r="B46" s="11"/>
      <c r="C46" s="11"/>
      <c r="D46" s="11"/>
      <c r="H46" s="44">
        <v>46235</v>
      </c>
      <c r="I46" s="21">
        <f t="shared" si="2"/>
        <v>0</v>
      </c>
      <c r="J46" s="54"/>
      <c r="M46" s="44">
        <v>46235</v>
      </c>
      <c r="N46" s="56">
        <f t="shared" si="0"/>
        <v>-2491</v>
      </c>
      <c r="O46" s="54">
        <v>1126</v>
      </c>
      <c r="P46" s="11">
        <v>1000</v>
      </c>
      <c r="Q46" s="11"/>
      <c r="U46" s="16">
        <v>46235</v>
      </c>
      <c r="V46" s="22">
        <f t="shared" si="1"/>
        <v>-7919</v>
      </c>
      <c r="W46" s="22">
        <v>126</v>
      </c>
    </row>
    <row r="47" spans="1:23">
      <c r="A47" s="11"/>
      <c r="B47" s="11"/>
      <c r="C47" s="11"/>
      <c r="D47" s="11"/>
      <c r="H47" s="44">
        <v>46266</v>
      </c>
      <c r="I47" s="21">
        <f t="shared" si="2"/>
        <v>0</v>
      </c>
      <c r="J47" s="54"/>
      <c r="M47" s="44">
        <v>46266</v>
      </c>
      <c r="N47" s="56">
        <f t="shared" si="0"/>
        <v>-2365</v>
      </c>
      <c r="O47" s="54">
        <v>126</v>
      </c>
      <c r="P47" s="11">
        <v>500</v>
      </c>
      <c r="U47" s="16">
        <v>46266</v>
      </c>
      <c r="V47" s="22">
        <f t="shared" si="1"/>
        <v>-7793</v>
      </c>
      <c r="W47" s="22">
        <v>126</v>
      </c>
    </row>
    <row r="48" spans="1:23">
      <c r="H48" s="44">
        <v>46296</v>
      </c>
      <c r="I48" s="21">
        <f t="shared" si="2"/>
        <v>0</v>
      </c>
      <c r="J48" s="54"/>
      <c r="M48" s="44">
        <v>46296</v>
      </c>
      <c r="N48" s="56">
        <f t="shared" si="0"/>
        <v>-1239</v>
      </c>
      <c r="O48" s="54">
        <v>1126</v>
      </c>
      <c r="P48" s="11">
        <v>1000</v>
      </c>
      <c r="U48" s="16">
        <v>46296</v>
      </c>
      <c r="V48" s="22">
        <f t="shared" si="1"/>
        <v>-7667</v>
      </c>
      <c r="W48" s="22">
        <v>126</v>
      </c>
    </row>
    <row r="49" spans="1:24">
      <c r="A49" s="11"/>
      <c r="B49" s="11"/>
      <c r="H49" s="44">
        <v>46327</v>
      </c>
      <c r="I49" s="21">
        <f t="shared" si="2"/>
        <v>0</v>
      </c>
      <c r="J49" s="54"/>
      <c r="M49" s="44">
        <v>46327</v>
      </c>
      <c r="N49" s="56">
        <f t="shared" si="0"/>
        <v>-1113</v>
      </c>
      <c r="O49" s="54">
        <v>126</v>
      </c>
      <c r="P49" s="11">
        <v>500</v>
      </c>
      <c r="U49" s="16">
        <v>46327</v>
      </c>
      <c r="V49" s="22">
        <f t="shared" si="1"/>
        <v>-7541</v>
      </c>
      <c r="W49" s="22">
        <v>126</v>
      </c>
    </row>
    <row r="50" spans="1:24">
      <c r="A50" s="11"/>
      <c r="H50" s="44">
        <v>46357</v>
      </c>
      <c r="I50" s="21">
        <f t="shared" si="2"/>
        <v>0</v>
      </c>
      <c r="J50" s="55"/>
      <c r="M50" s="57">
        <v>46357</v>
      </c>
      <c r="N50" s="59">
        <f t="shared" si="0"/>
        <v>0</v>
      </c>
      <c r="O50" s="58">
        <v>1113</v>
      </c>
      <c r="P50" s="11">
        <v>1000</v>
      </c>
      <c r="U50" s="16">
        <v>46357</v>
      </c>
      <c r="V50" s="22">
        <f t="shared" si="1"/>
        <v>-7415</v>
      </c>
      <c r="W50" s="22">
        <v>126</v>
      </c>
    </row>
    <row r="51" spans="1:24">
      <c r="A51" s="11"/>
      <c r="H51" s="44">
        <v>46388</v>
      </c>
      <c r="M51" s="44">
        <v>46388</v>
      </c>
      <c r="N51" s="56">
        <f t="shared" si="0"/>
        <v>0</v>
      </c>
      <c r="O51" s="55"/>
      <c r="U51" s="16">
        <v>46388</v>
      </c>
      <c r="V51" s="22">
        <f t="shared" si="1"/>
        <v>-7289</v>
      </c>
      <c r="W51" s="22">
        <v>126</v>
      </c>
      <c r="X51" s="22">
        <v>500</v>
      </c>
    </row>
    <row r="52" spans="1:24">
      <c r="A52" s="11"/>
      <c r="D52" s="11"/>
      <c r="H52" s="44">
        <v>46419</v>
      </c>
      <c r="M52" s="44">
        <v>46419</v>
      </c>
      <c r="N52" s="56">
        <f t="shared" si="0"/>
        <v>0</v>
      </c>
      <c r="O52" s="55"/>
      <c r="U52" s="16">
        <v>46419</v>
      </c>
      <c r="V52" s="22">
        <f t="shared" si="1"/>
        <v>-6163</v>
      </c>
      <c r="W52" s="22">
        <v>1126</v>
      </c>
      <c r="X52" s="22">
        <v>1000</v>
      </c>
    </row>
    <row r="53" spans="1:24">
      <c r="A53" s="11"/>
      <c r="D53" s="11"/>
      <c r="H53" s="44">
        <v>46447</v>
      </c>
      <c r="M53" s="44">
        <v>46447</v>
      </c>
      <c r="N53" s="56">
        <f t="shared" si="0"/>
        <v>0</v>
      </c>
      <c r="O53" s="55"/>
      <c r="U53" s="16">
        <v>46447</v>
      </c>
      <c r="V53" s="22">
        <f t="shared" si="1"/>
        <v>-6037</v>
      </c>
      <c r="W53" s="22">
        <v>126</v>
      </c>
      <c r="X53" s="22">
        <v>500</v>
      </c>
    </row>
    <row r="54" spans="1:24">
      <c r="A54" s="11"/>
      <c r="D54" s="11"/>
      <c r="G54" s="11"/>
      <c r="H54" s="44">
        <v>46478</v>
      </c>
      <c r="M54" s="44">
        <v>46478</v>
      </c>
      <c r="N54" s="56">
        <f t="shared" si="0"/>
        <v>0</v>
      </c>
      <c r="O54" s="55"/>
      <c r="U54" s="16">
        <v>46478</v>
      </c>
      <c r="V54" s="22">
        <f t="shared" si="1"/>
        <v>-4911</v>
      </c>
      <c r="W54" s="22">
        <v>1126</v>
      </c>
      <c r="X54" s="22">
        <v>1000</v>
      </c>
    </row>
    <row r="55" spans="1:24">
      <c r="G55" s="11"/>
      <c r="H55" s="44">
        <v>46508</v>
      </c>
      <c r="M55" s="44">
        <v>46508</v>
      </c>
      <c r="N55" s="56">
        <f t="shared" si="0"/>
        <v>0</v>
      </c>
      <c r="O55" s="55"/>
      <c r="U55" s="16">
        <v>46508</v>
      </c>
      <c r="V55" s="22">
        <f t="shared" si="1"/>
        <v>-4785</v>
      </c>
      <c r="W55" s="22">
        <v>126</v>
      </c>
    </row>
    <row r="56" spans="1:24">
      <c r="D56" s="11"/>
      <c r="G56" s="11"/>
      <c r="H56" s="44">
        <v>46539</v>
      </c>
      <c r="M56" s="44">
        <v>46539</v>
      </c>
      <c r="N56" s="56">
        <f t="shared" si="0"/>
        <v>0</v>
      </c>
      <c r="O56" s="55"/>
      <c r="U56" s="16">
        <v>46539</v>
      </c>
      <c r="V56" s="22">
        <f t="shared" si="1"/>
        <v>-3659</v>
      </c>
      <c r="W56" s="22">
        <v>1126</v>
      </c>
    </row>
    <row r="57" spans="1:24">
      <c r="D57" s="11"/>
      <c r="G57" s="11"/>
      <c r="H57" s="44">
        <v>46569</v>
      </c>
      <c r="M57" s="44">
        <v>46569</v>
      </c>
      <c r="N57" s="56">
        <f t="shared" si="0"/>
        <v>0</v>
      </c>
      <c r="O57" s="55"/>
      <c r="U57" s="16">
        <v>46569</v>
      </c>
      <c r="V57" s="22">
        <f t="shared" si="1"/>
        <v>-3533</v>
      </c>
      <c r="W57" s="22">
        <v>126</v>
      </c>
    </row>
    <row r="58" spans="1:24">
      <c r="D58" s="11"/>
      <c r="G58" s="11"/>
      <c r="H58" s="44">
        <v>46600</v>
      </c>
      <c r="M58" s="44">
        <v>46600</v>
      </c>
      <c r="N58" s="56">
        <f t="shared" si="0"/>
        <v>0</v>
      </c>
      <c r="O58" s="55"/>
      <c r="U58" s="16">
        <v>46600</v>
      </c>
      <c r="V58" s="22">
        <f t="shared" si="1"/>
        <v>-2407</v>
      </c>
      <c r="W58" s="22">
        <v>1126</v>
      </c>
    </row>
    <row r="59" spans="1:24">
      <c r="D59" s="11"/>
      <c r="G59" s="11"/>
      <c r="M59" s="44">
        <v>46631</v>
      </c>
      <c r="N59" s="56">
        <f t="shared" si="0"/>
        <v>0</v>
      </c>
      <c r="O59" s="55"/>
      <c r="U59" s="16">
        <v>46631</v>
      </c>
      <c r="V59" s="22">
        <f>V58+W59</f>
        <v>-2281</v>
      </c>
      <c r="W59" s="22">
        <v>126</v>
      </c>
    </row>
    <row r="60" spans="1:24">
      <c r="D60" s="11"/>
      <c r="E60" s="11"/>
      <c r="G60" s="50"/>
      <c r="M60" s="44">
        <v>46661</v>
      </c>
      <c r="N60" s="56">
        <f t="shared" si="0"/>
        <v>0</v>
      </c>
      <c r="O60" s="55"/>
      <c r="U60" s="16">
        <v>46661</v>
      </c>
      <c r="V60" s="22">
        <f t="shared" si="1"/>
        <v>-1155</v>
      </c>
      <c r="W60" s="22">
        <v>1126</v>
      </c>
    </row>
    <row r="61" spans="1:24">
      <c r="D61" s="11"/>
      <c r="G61" s="11"/>
      <c r="M61" s="44">
        <v>46692</v>
      </c>
      <c r="N61" s="56">
        <f t="shared" si="0"/>
        <v>0</v>
      </c>
      <c r="O61" s="55"/>
      <c r="T61" s="11"/>
      <c r="U61" s="44">
        <v>46692</v>
      </c>
      <c r="V61" s="11">
        <f t="shared" si="1"/>
        <v>-1029</v>
      </c>
      <c r="W61" s="11">
        <v>126</v>
      </c>
      <c r="X61" s="11"/>
    </row>
    <row r="62" spans="1:24">
      <c r="D62" s="11"/>
      <c r="G62" s="11"/>
      <c r="I62" s="11"/>
      <c r="J62" s="11"/>
      <c r="K62" s="11"/>
      <c r="L62" s="44"/>
      <c r="M62" s="44">
        <v>46722</v>
      </c>
      <c r="N62" s="56">
        <f t="shared" si="0"/>
        <v>0</v>
      </c>
      <c r="O62" s="54"/>
      <c r="P62" s="11"/>
      <c r="T62" s="11"/>
      <c r="U62" s="57">
        <v>46722</v>
      </c>
      <c r="V62" s="1">
        <f t="shared" si="1"/>
        <v>0</v>
      </c>
      <c r="W62" s="1">
        <v>1029</v>
      </c>
      <c r="X62" s="11"/>
    </row>
    <row r="63" spans="1:24">
      <c r="D63" s="11"/>
      <c r="I63" s="11"/>
      <c r="J63" s="11"/>
      <c r="K63" s="11"/>
      <c r="L63" s="44"/>
      <c r="M63" s="44"/>
      <c r="N63" s="54"/>
      <c r="O63" s="54"/>
      <c r="P63" s="11"/>
      <c r="T63" s="11"/>
      <c r="U63" s="44">
        <v>46753</v>
      </c>
      <c r="V63" s="11">
        <f t="shared" si="1"/>
        <v>0</v>
      </c>
      <c r="W63" s="11"/>
      <c r="X63" s="11"/>
    </row>
    <row r="64" spans="1:24">
      <c r="D64" s="11"/>
      <c r="H64" s="11"/>
      <c r="I64" s="11"/>
      <c r="J64" s="11"/>
      <c r="K64" s="11"/>
      <c r="L64" s="44"/>
      <c r="M64" s="44"/>
      <c r="N64" s="11"/>
      <c r="O64" s="11"/>
      <c r="P64" s="11"/>
      <c r="U64" s="16">
        <v>46784</v>
      </c>
      <c r="V64" s="22">
        <f t="shared" si="1"/>
        <v>0</v>
      </c>
    </row>
    <row r="65" spans="2:22">
      <c r="H65" s="11"/>
      <c r="I65" s="11"/>
      <c r="J65" s="11"/>
      <c r="K65" s="11"/>
      <c r="L65" s="44"/>
      <c r="M65" s="44"/>
      <c r="N65" s="11"/>
      <c r="O65" s="11"/>
      <c r="P65" s="11"/>
      <c r="U65" s="16">
        <v>46813</v>
      </c>
      <c r="V65" s="22">
        <f t="shared" si="1"/>
        <v>0</v>
      </c>
    </row>
    <row r="66" spans="2:22">
      <c r="B66" s="11"/>
      <c r="D66" s="11"/>
      <c r="H66" s="11"/>
      <c r="I66" s="11"/>
      <c r="J66" s="11"/>
      <c r="K66" s="11"/>
      <c r="L66" s="44"/>
      <c r="M66" s="44"/>
      <c r="N66" s="11"/>
      <c r="O66" s="11"/>
      <c r="P66" s="11"/>
      <c r="U66" s="16">
        <v>46844</v>
      </c>
      <c r="V66" s="22">
        <f t="shared" si="1"/>
        <v>0</v>
      </c>
    </row>
    <row r="67" spans="2:22">
      <c r="B67" s="11"/>
      <c r="D67" s="11"/>
      <c r="H67" s="11"/>
      <c r="I67" s="11"/>
      <c r="J67" s="11"/>
      <c r="K67" s="11"/>
      <c r="L67" s="44"/>
      <c r="M67" s="44"/>
      <c r="N67" s="11"/>
      <c r="O67" s="11"/>
      <c r="P67" s="11"/>
      <c r="U67" s="16">
        <v>46874</v>
      </c>
      <c r="V67" s="22">
        <f t="shared" si="1"/>
        <v>0</v>
      </c>
    </row>
    <row r="68" spans="2:22">
      <c r="B68" s="11"/>
      <c r="H68" s="11"/>
      <c r="I68" s="11"/>
      <c r="J68" s="11"/>
      <c r="K68" s="11"/>
      <c r="L68" s="11"/>
      <c r="M68" s="44"/>
      <c r="N68" s="11"/>
      <c r="O68" s="11"/>
      <c r="P68" s="11"/>
      <c r="U68" s="16">
        <v>46905</v>
      </c>
      <c r="V68" s="22">
        <f t="shared" si="1"/>
        <v>0</v>
      </c>
    </row>
    <row r="69" spans="2:22">
      <c r="B69" s="11"/>
      <c r="H69" s="11"/>
      <c r="I69" s="11"/>
      <c r="J69" s="11"/>
      <c r="K69" s="11"/>
      <c r="L69" s="11"/>
      <c r="M69" s="11"/>
      <c r="N69" s="11"/>
      <c r="O69" s="11"/>
      <c r="P69" s="11"/>
      <c r="U69" s="16">
        <v>46935</v>
      </c>
      <c r="V69" s="22">
        <f t="shared" si="1"/>
        <v>0</v>
      </c>
    </row>
    <row r="70" spans="2:22">
      <c r="B70" s="11"/>
      <c r="U70" s="16">
        <v>46966</v>
      </c>
      <c r="V70" s="22">
        <f t="shared" si="1"/>
        <v>0</v>
      </c>
    </row>
    <row r="71" spans="2:22">
      <c r="B71" s="11"/>
      <c r="U71" s="16">
        <v>46997</v>
      </c>
      <c r="V71" s="22">
        <f t="shared" si="1"/>
        <v>0</v>
      </c>
    </row>
    <row r="72" spans="2:22">
      <c r="B72" s="11"/>
      <c r="U72" s="16">
        <v>47027</v>
      </c>
      <c r="V72" s="22">
        <f t="shared" si="1"/>
        <v>0</v>
      </c>
    </row>
    <row r="73" spans="2:22">
      <c r="B73" s="11"/>
      <c r="U73" s="16">
        <v>47058</v>
      </c>
      <c r="V73" s="22">
        <f t="shared" si="1"/>
        <v>0</v>
      </c>
    </row>
    <row r="74" spans="2:22">
      <c r="B74" s="11"/>
      <c r="U74" s="16">
        <v>47088</v>
      </c>
      <c r="V74" s="22">
        <f t="shared" si="1"/>
        <v>0</v>
      </c>
    </row>
    <row r="75" spans="2:22">
      <c r="B75" s="11"/>
      <c r="E75" s="11"/>
      <c r="U75" s="16">
        <v>47119</v>
      </c>
      <c r="V75" s="22">
        <f t="shared" si="1"/>
        <v>0</v>
      </c>
    </row>
    <row r="76" spans="2:22">
      <c r="B76" s="11"/>
      <c r="E76" s="11"/>
      <c r="U76" s="16">
        <v>47150</v>
      </c>
      <c r="V76" s="22">
        <f t="shared" si="1"/>
        <v>0</v>
      </c>
    </row>
    <row r="77" spans="2:22">
      <c r="U77" s="16">
        <v>47178</v>
      </c>
      <c r="V77" s="22">
        <f t="shared" si="1"/>
        <v>0</v>
      </c>
    </row>
    <row r="78" spans="2:22">
      <c r="U78" s="16">
        <v>47209</v>
      </c>
      <c r="V78" s="22">
        <f t="shared" si="1"/>
        <v>0</v>
      </c>
    </row>
    <row r="79" spans="2:22">
      <c r="U79" s="16">
        <v>47239</v>
      </c>
      <c r="V79" s="22">
        <f t="shared" si="1"/>
        <v>0</v>
      </c>
    </row>
    <row r="81" spans="1:11">
      <c r="G81" s="22">
        <v>11.5</v>
      </c>
    </row>
    <row r="82" spans="1:11">
      <c r="G82" s="22">
        <v>22.5</v>
      </c>
    </row>
    <row r="84" spans="1:11">
      <c r="F84" s="22" t="s">
        <v>419</v>
      </c>
      <c r="H84" s="22">
        <v>14</v>
      </c>
    </row>
    <row r="85" spans="1:11">
      <c r="F85" s="22" t="s">
        <v>420</v>
      </c>
      <c r="H85" s="22">
        <v>14</v>
      </c>
    </row>
    <row r="86" spans="1:11">
      <c r="F86" s="22" t="s">
        <v>421</v>
      </c>
      <c r="H86" s="22">
        <v>14</v>
      </c>
      <c r="J86" s="22" t="s">
        <v>377</v>
      </c>
      <c r="K86" s="22">
        <v>6691.16</v>
      </c>
    </row>
    <row r="87" spans="1:11">
      <c r="J87" s="22" t="s">
        <v>418</v>
      </c>
      <c r="K87" s="22">
        <v>1288</v>
      </c>
    </row>
    <row r="88" spans="1:11">
      <c r="A88" s="11"/>
      <c r="F88" s="22" t="s">
        <v>422</v>
      </c>
      <c r="H88" s="22">
        <v>14</v>
      </c>
    </row>
    <row r="89" spans="1:11">
      <c r="A89" s="11"/>
      <c r="F89" s="22" t="s">
        <v>423</v>
      </c>
      <c r="H89" s="22">
        <v>14</v>
      </c>
      <c r="J89" s="22" t="s">
        <v>275</v>
      </c>
      <c r="K89" s="22">
        <f>SUM(K86:K87)</f>
        <v>7979.16</v>
      </c>
    </row>
    <row r="90" spans="1:11">
      <c r="A90" s="11"/>
      <c r="B90" s="11"/>
      <c r="F90" s="22" t="s">
        <v>424</v>
      </c>
      <c r="H90" s="22">
        <v>14</v>
      </c>
      <c r="J90" s="22" t="s">
        <v>249</v>
      </c>
      <c r="K90" s="24">
        <v>4500</v>
      </c>
    </row>
    <row r="91" spans="1:11">
      <c r="A91" s="11"/>
      <c r="B91" s="11"/>
      <c r="F91" s="22" t="s">
        <v>425</v>
      </c>
      <c r="H91" s="22">
        <v>14</v>
      </c>
    </row>
    <row r="92" spans="1:11">
      <c r="A92" s="11"/>
      <c r="B92" s="11"/>
      <c r="C92" s="11"/>
      <c r="D92" s="11"/>
      <c r="F92" s="22" t="s">
        <v>426</v>
      </c>
      <c r="H92" s="22">
        <v>14</v>
      </c>
    </row>
    <row r="93" spans="1:11">
      <c r="A93" s="11"/>
      <c r="B93" s="11"/>
      <c r="C93" s="11"/>
      <c r="D93" s="11"/>
    </row>
    <row r="94" spans="1:11">
      <c r="A94" s="11"/>
      <c r="H94" s="22">
        <f>SUM(H84:H92)</f>
        <v>112</v>
      </c>
    </row>
    <row r="95" spans="1:11">
      <c r="A95" s="11"/>
      <c r="H95" s="24">
        <f>H94*G81</f>
        <v>1288</v>
      </c>
    </row>
    <row r="96" spans="1:11">
      <c r="A96" s="11"/>
    </row>
    <row r="99" spans="8:8">
      <c r="H99" s="24"/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72"/>
  <sheetViews>
    <sheetView tabSelected="1" zoomScale="80" zoomScaleNormal="80" workbookViewId="0">
      <selection activeCell="F25" sqref="F25"/>
    </sheetView>
  </sheetViews>
  <sheetFormatPr baseColWidth="10" defaultRowHeight="15"/>
  <cols>
    <col min="1" max="1" width="38.5703125" style="22" bestFit="1" customWidth="1"/>
    <col min="2" max="3" width="11.42578125" style="22"/>
    <col min="4" max="4" width="35.5703125" style="22" bestFit="1" customWidth="1"/>
    <col min="5" max="5" width="13.42578125" style="22" customWidth="1"/>
    <col min="6" max="6" width="26" style="22" bestFit="1" customWidth="1"/>
    <col min="7" max="7" width="23.85546875" style="22" bestFit="1" customWidth="1"/>
    <col min="8" max="8" width="41.5703125" style="22" bestFit="1" customWidth="1"/>
    <col min="9" max="9" width="19.85546875" style="22" bestFit="1" customWidth="1"/>
    <col min="10" max="10" width="19.42578125" style="22" customWidth="1"/>
    <col min="11" max="11" width="9.28515625" style="22" customWidth="1"/>
    <col min="12" max="12" width="9.5703125" style="22" customWidth="1"/>
    <col min="13" max="15" width="11.42578125" style="22"/>
    <col min="16" max="16" width="15.85546875" style="22" bestFit="1" customWidth="1"/>
    <col min="17" max="17" width="11.42578125" style="22"/>
    <col min="18" max="18" width="7.28515625" style="22" bestFit="1" customWidth="1"/>
    <col min="19" max="19" width="30.7109375" style="22" bestFit="1" customWidth="1"/>
    <col min="20" max="16384" width="11.42578125" style="22"/>
  </cols>
  <sheetData>
    <row r="1" spans="1:20">
      <c r="F1" s="22" t="s">
        <v>237</v>
      </c>
      <c r="G1" s="27" t="s">
        <v>472</v>
      </c>
      <c r="H1" s="11"/>
      <c r="I1" s="11"/>
      <c r="J1" s="11"/>
    </row>
    <row r="2" spans="1:20">
      <c r="A2" s="22" t="s">
        <v>79</v>
      </c>
      <c r="B2" s="22">
        <f>SUM(B4:B700)</f>
        <v>4712.25</v>
      </c>
      <c r="C2" s="22">
        <f>SUM(C4:C700)</f>
        <v>1688.08</v>
      </c>
      <c r="F2" s="22" t="s">
        <v>85</v>
      </c>
      <c r="G2" s="24">
        <v>17950.240000000002</v>
      </c>
      <c r="H2" s="11"/>
      <c r="I2" s="17"/>
      <c r="J2" s="17"/>
    </row>
    <row r="3" spans="1:20">
      <c r="B3" s="22" t="s">
        <v>94</v>
      </c>
      <c r="C3" s="22" t="s">
        <v>95</v>
      </c>
      <c r="H3" s="11"/>
    </row>
    <row r="4" spans="1:20">
      <c r="F4" s="22" t="s">
        <v>36</v>
      </c>
      <c r="G4" s="22">
        <f>G2-B2</f>
        <v>13237.990000000002</v>
      </c>
      <c r="H4" s="11"/>
    </row>
    <row r="5" spans="1:20">
      <c r="A5" s="22" t="s">
        <v>67</v>
      </c>
      <c r="B5" s="11">
        <v>180</v>
      </c>
      <c r="C5" s="22">
        <v>357</v>
      </c>
      <c r="H5" s="11"/>
      <c r="K5" s="22" t="s">
        <v>413</v>
      </c>
      <c r="L5" s="22" t="s">
        <v>275</v>
      </c>
    </row>
    <row r="6" spans="1:20">
      <c r="A6" s="22" t="s">
        <v>7</v>
      </c>
      <c r="B6" s="11">
        <v>0</v>
      </c>
      <c r="C6" s="22">
        <v>55.08</v>
      </c>
      <c r="H6" s="11"/>
      <c r="J6" s="16">
        <v>45658</v>
      </c>
      <c r="K6" s="22">
        <f>4*14</f>
        <v>56</v>
      </c>
      <c r="L6" s="22">
        <f>56*11.5</f>
        <v>644</v>
      </c>
    </row>
    <row r="7" spans="1:20">
      <c r="A7" s="22" t="s">
        <v>212</v>
      </c>
      <c r="B7" s="11">
        <v>43</v>
      </c>
      <c r="C7" s="22">
        <v>90</v>
      </c>
      <c r="J7" s="16">
        <v>45689</v>
      </c>
      <c r="K7" s="22">
        <v>118</v>
      </c>
      <c r="L7" s="22">
        <f>118*11.5</f>
        <v>1357</v>
      </c>
    </row>
    <row r="8" spans="1:20">
      <c r="A8" s="22" t="s">
        <v>17</v>
      </c>
      <c r="B8" s="11">
        <v>40</v>
      </c>
      <c r="C8" s="22">
        <v>50</v>
      </c>
      <c r="F8" s="12"/>
      <c r="G8" s="12"/>
      <c r="J8" s="16">
        <v>45717</v>
      </c>
      <c r="K8" s="22">
        <v>104</v>
      </c>
      <c r="L8" s="22">
        <f>104*11.5</f>
        <v>1196</v>
      </c>
    </row>
    <row r="9" spans="1:20">
      <c r="A9" s="22" t="s">
        <v>97</v>
      </c>
      <c r="B9" s="11">
        <v>320</v>
      </c>
      <c r="C9" s="22">
        <v>400</v>
      </c>
      <c r="J9" s="16">
        <v>45748</v>
      </c>
      <c r="K9" s="22">
        <v>80</v>
      </c>
      <c r="L9" s="22">
        <f>80*11.5</f>
        <v>920</v>
      </c>
    </row>
    <row r="10" spans="1:20">
      <c r="A10" s="22" t="s">
        <v>154</v>
      </c>
      <c r="B10" s="11">
        <v>150</v>
      </c>
      <c r="C10" s="22">
        <v>300</v>
      </c>
      <c r="J10" s="16">
        <v>45778</v>
      </c>
      <c r="K10" s="22">
        <v>118</v>
      </c>
      <c r="L10" s="22">
        <f>118*11.5</f>
        <v>1357</v>
      </c>
    </row>
    <row r="11" spans="1:20">
      <c r="A11" s="22" t="s">
        <v>211</v>
      </c>
      <c r="B11" s="11">
        <v>105</v>
      </c>
      <c r="C11" s="22">
        <v>120</v>
      </c>
      <c r="F11" s="27"/>
      <c r="G11" s="11"/>
      <c r="J11" s="16">
        <v>45809</v>
      </c>
      <c r="K11" s="22">
        <v>118</v>
      </c>
      <c r="L11" s="22">
        <f>118*11.5</f>
        <v>1357</v>
      </c>
    </row>
    <row r="12" spans="1:20">
      <c r="A12" s="22" t="s">
        <v>98</v>
      </c>
      <c r="B12" s="11">
        <v>80</v>
      </c>
      <c r="C12" s="22">
        <v>180</v>
      </c>
      <c r="F12" s="53"/>
      <c r="G12" s="11"/>
      <c r="J12" s="16">
        <v>45839</v>
      </c>
      <c r="K12" s="22">
        <v>118</v>
      </c>
      <c r="L12" s="22">
        <f>118*11.5</f>
        <v>1357</v>
      </c>
    </row>
    <row r="13" spans="1:20">
      <c r="A13" s="22" t="s">
        <v>358</v>
      </c>
      <c r="B13" s="11">
        <v>25</v>
      </c>
      <c r="C13" s="22">
        <v>50</v>
      </c>
      <c r="F13" s="45"/>
      <c r="G13" s="11"/>
    </row>
    <row r="14" spans="1:20">
      <c r="A14" s="22" t="s">
        <v>319</v>
      </c>
      <c r="B14" s="11">
        <v>5</v>
      </c>
      <c r="C14" s="22">
        <v>30</v>
      </c>
      <c r="D14" s="11"/>
      <c r="F14" s="45"/>
      <c r="G14" s="11"/>
    </row>
    <row r="15" spans="1:20">
      <c r="A15" s="22" t="s">
        <v>398</v>
      </c>
      <c r="B15" s="11">
        <v>40</v>
      </c>
      <c r="C15" s="22">
        <v>56</v>
      </c>
      <c r="D15" s="11"/>
      <c r="F15" s="45"/>
      <c r="G15" s="11"/>
      <c r="J15" s="11"/>
      <c r="K15" s="11"/>
      <c r="R15" s="16"/>
      <c r="S15" s="16"/>
    </row>
    <row r="16" spans="1:20">
      <c r="B16" s="11"/>
      <c r="F16" s="27"/>
      <c r="G16" s="11"/>
      <c r="J16" s="11"/>
      <c r="K16" s="11"/>
      <c r="S16" s="16"/>
      <c r="T16" s="11"/>
    </row>
    <row r="17" spans="1:25">
      <c r="F17" s="27"/>
      <c r="G17" s="11"/>
      <c r="J17" s="11"/>
      <c r="K17" s="11"/>
      <c r="L17" s="11"/>
      <c r="S17" s="16"/>
    </row>
    <row r="18" spans="1:25">
      <c r="A18" s="11" t="s">
        <v>416</v>
      </c>
      <c r="B18" s="11">
        <v>600</v>
      </c>
      <c r="F18" s="45"/>
      <c r="G18" s="11"/>
      <c r="I18" s="11"/>
      <c r="J18" s="11"/>
      <c r="K18" s="11"/>
      <c r="L18" s="11"/>
      <c r="M18" s="11"/>
      <c r="N18" s="11"/>
      <c r="O18" s="11"/>
      <c r="P18" s="11"/>
      <c r="S18" s="16"/>
    </row>
    <row r="19" spans="1:25">
      <c r="F19" s="27"/>
      <c r="G19" s="11"/>
      <c r="I19" s="11"/>
      <c r="J19" s="11"/>
      <c r="K19" s="21"/>
      <c r="L19" s="11"/>
      <c r="M19" s="11"/>
      <c r="N19" s="11"/>
      <c r="O19" s="11" t="s">
        <v>406</v>
      </c>
      <c r="P19" s="17">
        <v>-7011</v>
      </c>
      <c r="Q19" s="16"/>
      <c r="R19" s="11"/>
      <c r="W19" s="22" t="s">
        <v>407</v>
      </c>
      <c r="X19" s="22">
        <v>-10439</v>
      </c>
    </row>
    <row r="20" spans="1:25">
      <c r="A20" s="22" t="s">
        <v>206</v>
      </c>
      <c r="B20" s="22">
        <v>150</v>
      </c>
      <c r="F20" s="11"/>
      <c r="G20" s="11"/>
      <c r="H20" s="11"/>
      <c r="I20" s="11"/>
      <c r="J20" s="44"/>
      <c r="K20" s="21"/>
      <c r="L20" s="11"/>
      <c r="M20" s="11"/>
      <c r="N20" s="11"/>
      <c r="O20" s="44">
        <v>45658</v>
      </c>
      <c r="P20" s="56">
        <f>P19+Q20</f>
        <v>-6885</v>
      </c>
      <c r="Q20" s="55">
        <v>126</v>
      </c>
      <c r="R20" s="11"/>
      <c r="W20" s="16">
        <v>45658</v>
      </c>
      <c r="X20" s="22">
        <f>X19+Y20</f>
        <v>-10313</v>
      </c>
      <c r="Y20" s="22">
        <v>126</v>
      </c>
    </row>
    <row r="21" spans="1:25">
      <c r="A21" s="22" t="s">
        <v>207</v>
      </c>
      <c r="B21" s="22">
        <v>100</v>
      </c>
      <c r="F21" s="11"/>
      <c r="G21" s="11"/>
      <c r="H21" s="11"/>
      <c r="I21" s="11"/>
      <c r="J21" s="44"/>
      <c r="K21" s="21"/>
      <c r="L21" s="11"/>
      <c r="M21" s="11"/>
      <c r="N21" s="11"/>
      <c r="O21" s="44">
        <v>45689</v>
      </c>
      <c r="P21" s="56">
        <f t="shared" ref="P21:P55" si="0">P20+Q21</f>
        <v>-6759</v>
      </c>
      <c r="Q21" s="55">
        <v>126</v>
      </c>
      <c r="R21" s="11"/>
      <c r="W21" s="16">
        <v>45689</v>
      </c>
      <c r="X21" s="22">
        <f t="shared" ref="X21:X72" si="1">X20+Y21</f>
        <v>-10187</v>
      </c>
      <c r="Y21" s="22">
        <v>126</v>
      </c>
    </row>
    <row r="22" spans="1:25">
      <c r="A22" s="22" t="s">
        <v>328</v>
      </c>
      <c r="B22" s="22">
        <v>150</v>
      </c>
      <c r="F22" s="11"/>
      <c r="G22" s="11"/>
      <c r="H22" s="11"/>
      <c r="I22" s="21"/>
      <c r="J22" s="44"/>
      <c r="K22" s="21"/>
      <c r="L22" s="11"/>
      <c r="M22" s="11"/>
      <c r="N22" s="11"/>
      <c r="O22" s="44">
        <v>45717</v>
      </c>
      <c r="P22" s="56">
        <f t="shared" si="0"/>
        <v>-6633</v>
      </c>
      <c r="Q22" s="55">
        <v>126</v>
      </c>
      <c r="R22" s="11"/>
      <c r="W22" s="16">
        <v>45717</v>
      </c>
      <c r="X22" s="22">
        <f t="shared" si="1"/>
        <v>-10061</v>
      </c>
      <c r="Y22" s="22">
        <v>126</v>
      </c>
    </row>
    <row r="23" spans="1:25">
      <c r="F23" s="11"/>
      <c r="G23" s="11"/>
      <c r="H23" s="11"/>
      <c r="I23" s="21"/>
      <c r="J23" s="44"/>
      <c r="K23" s="21"/>
      <c r="L23" s="54"/>
      <c r="M23" s="11"/>
      <c r="N23" s="11"/>
      <c r="O23" s="61">
        <v>45748</v>
      </c>
      <c r="P23" s="64">
        <f t="shared" si="0"/>
        <v>-6507</v>
      </c>
      <c r="Q23" s="62">
        <v>126</v>
      </c>
      <c r="R23" s="63"/>
      <c r="S23" s="63"/>
      <c r="T23" s="63"/>
      <c r="U23" s="63"/>
      <c r="V23" s="63"/>
      <c r="W23" s="61">
        <v>45748</v>
      </c>
      <c r="X23" s="63">
        <f t="shared" si="1"/>
        <v>-9935</v>
      </c>
      <c r="Y23" s="63">
        <v>126</v>
      </c>
    </row>
    <row r="24" spans="1:25">
      <c r="A24" s="11" t="s">
        <v>412</v>
      </c>
      <c r="B24" s="21">
        <v>600</v>
      </c>
      <c r="F24" s="11"/>
      <c r="G24" s="11"/>
      <c r="H24" s="11" t="s">
        <v>468</v>
      </c>
      <c r="I24" s="24">
        <f>I33-(SUM(I25:I31))</f>
        <v>32237.990000000005</v>
      </c>
      <c r="J24" s="44"/>
      <c r="K24" s="21"/>
      <c r="L24" s="54"/>
      <c r="M24" s="11"/>
      <c r="N24" s="11"/>
      <c r="O24" s="44">
        <v>45778</v>
      </c>
      <c r="P24" s="56">
        <f t="shared" si="0"/>
        <v>-6381</v>
      </c>
      <c r="Q24" s="55">
        <v>126</v>
      </c>
      <c r="R24" s="11"/>
      <c r="W24" s="16">
        <v>45778</v>
      </c>
      <c r="X24" s="22">
        <f t="shared" si="1"/>
        <v>-9809</v>
      </c>
      <c r="Y24" s="22">
        <v>126</v>
      </c>
    </row>
    <row r="25" spans="1:25">
      <c r="F25" s="11"/>
      <c r="G25" s="11"/>
      <c r="H25" s="11" t="s">
        <v>469</v>
      </c>
      <c r="I25" s="21">
        <v>6916.96</v>
      </c>
      <c r="J25" s="44"/>
      <c r="K25" s="21"/>
      <c r="L25" s="54"/>
      <c r="M25" s="11"/>
      <c r="N25" s="11"/>
      <c r="O25" s="44">
        <v>45809</v>
      </c>
      <c r="P25" s="56">
        <f t="shared" si="0"/>
        <v>-6255</v>
      </c>
      <c r="Q25" s="55">
        <v>126</v>
      </c>
      <c r="R25" s="11"/>
      <c r="W25" s="16">
        <v>45809</v>
      </c>
      <c r="X25" s="22">
        <f t="shared" si="1"/>
        <v>-9683</v>
      </c>
      <c r="Y25" s="22">
        <v>126</v>
      </c>
    </row>
    <row r="26" spans="1:25">
      <c r="A26" s="22" t="s">
        <v>449</v>
      </c>
      <c r="B26" s="22">
        <v>120</v>
      </c>
      <c r="F26" s="11"/>
      <c r="G26" s="11"/>
      <c r="H26" s="11" t="s">
        <v>340</v>
      </c>
      <c r="I26" s="21">
        <v>6284.27</v>
      </c>
      <c r="J26" s="44"/>
      <c r="K26" s="21"/>
      <c r="L26" s="54"/>
      <c r="M26" s="11"/>
      <c r="N26" s="11"/>
      <c r="O26" s="44">
        <v>45839</v>
      </c>
      <c r="P26" s="56">
        <f t="shared" si="0"/>
        <v>-6129</v>
      </c>
      <c r="Q26" s="55">
        <v>126</v>
      </c>
      <c r="R26" s="11"/>
      <c r="W26" s="16">
        <v>45839</v>
      </c>
      <c r="X26" s="22">
        <f t="shared" si="1"/>
        <v>-9557</v>
      </c>
      <c r="Y26" s="22">
        <v>126</v>
      </c>
    </row>
    <row r="27" spans="1:25">
      <c r="F27" s="11"/>
      <c r="G27" s="11"/>
      <c r="H27" s="11" t="s">
        <v>341</v>
      </c>
      <c r="I27" s="21">
        <v>9918.94</v>
      </c>
      <c r="J27" s="44"/>
      <c r="K27" s="21"/>
      <c r="L27" s="54"/>
      <c r="M27" s="11"/>
      <c r="N27" s="11"/>
      <c r="O27" s="44">
        <v>45870</v>
      </c>
      <c r="P27" s="56">
        <f t="shared" si="0"/>
        <v>-6003</v>
      </c>
      <c r="Q27" s="55">
        <v>126</v>
      </c>
      <c r="R27" s="11"/>
      <c r="W27" s="16">
        <v>45870</v>
      </c>
      <c r="X27" s="22">
        <f t="shared" si="1"/>
        <v>-9431</v>
      </c>
      <c r="Y27" s="22">
        <v>126</v>
      </c>
    </row>
    <row r="28" spans="1:25">
      <c r="A28" s="22" t="s">
        <v>452</v>
      </c>
      <c r="B28" s="22">
        <v>-152</v>
      </c>
      <c r="D28" s="22" t="s">
        <v>453</v>
      </c>
      <c r="F28" s="11"/>
      <c r="G28" s="11"/>
      <c r="H28" s="11" t="s">
        <v>460</v>
      </c>
      <c r="I28" s="21">
        <v>2156.25</v>
      </c>
      <c r="J28" s="44"/>
      <c r="K28" s="21"/>
      <c r="L28" s="54"/>
      <c r="M28" s="11"/>
      <c r="N28" s="11"/>
      <c r="O28" s="44">
        <v>45901</v>
      </c>
      <c r="P28" s="56">
        <f t="shared" si="0"/>
        <v>-5877</v>
      </c>
      <c r="Q28" s="55">
        <v>126</v>
      </c>
      <c r="R28" s="11"/>
      <c r="W28" s="16">
        <v>45901</v>
      </c>
      <c r="X28" s="22">
        <f t="shared" si="1"/>
        <v>-9305</v>
      </c>
      <c r="Y28" s="22">
        <v>126</v>
      </c>
    </row>
    <row r="29" spans="1:25">
      <c r="F29" s="11"/>
      <c r="G29" s="11"/>
      <c r="H29" s="11" t="s">
        <v>470</v>
      </c>
      <c r="I29" s="21">
        <v>100.75</v>
      </c>
      <c r="J29" s="44"/>
      <c r="K29" s="21"/>
      <c r="L29" s="54"/>
      <c r="M29" s="11"/>
      <c r="N29" s="11"/>
      <c r="O29" s="44">
        <v>45931</v>
      </c>
      <c r="P29" s="56">
        <f t="shared" si="0"/>
        <v>-5751</v>
      </c>
      <c r="Q29" s="55">
        <v>126</v>
      </c>
      <c r="R29" s="11"/>
      <c r="W29" s="16">
        <v>45931</v>
      </c>
      <c r="X29" s="22">
        <f t="shared" si="1"/>
        <v>-9179</v>
      </c>
      <c r="Y29" s="22">
        <v>126</v>
      </c>
    </row>
    <row r="30" spans="1:25">
      <c r="A30" s="22" t="s">
        <v>460</v>
      </c>
      <c r="B30">
        <v>2156.25</v>
      </c>
      <c r="F30" s="11"/>
      <c r="G30" s="11"/>
      <c r="H30" s="11"/>
      <c r="I30" s="21"/>
      <c r="J30" s="44"/>
      <c r="K30" s="21"/>
      <c r="L30" s="54"/>
      <c r="M30" s="11"/>
      <c r="N30" s="11"/>
      <c r="O30" s="44">
        <v>45962</v>
      </c>
      <c r="P30" s="56">
        <f t="shared" si="0"/>
        <v>-5625</v>
      </c>
      <c r="Q30" s="54">
        <v>126</v>
      </c>
      <c r="R30" s="11"/>
      <c r="W30" s="16">
        <v>45962</v>
      </c>
      <c r="X30" s="22">
        <f t="shared" si="1"/>
        <v>-9053</v>
      </c>
      <c r="Y30" s="22">
        <v>126</v>
      </c>
    </row>
    <row r="31" spans="1:25">
      <c r="F31" s="11"/>
      <c r="G31" s="11"/>
      <c r="H31" s="11"/>
      <c r="I31" s="21"/>
      <c r="J31" s="44"/>
      <c r="K31" s="21"/>
      <c r="L31" s="54"/>
      <c r="M31" s="11"/>
      <c r="N31" s="11"/>
      <c r="O31" s="44">
        <v>45992</v>
      </c>
      <c r="P31" s="56">
        <f t="shared" si="0"/>
        <v>-5499</v>
      </c>
      <c r="Q31" s="54">
        <v>126</v>
      </c>
      <c r="R31" s="11"/>
      <c r="W31" s="16">
        <v>45992</v>
      </c>
      <c r="X31" s="22">
        <f t="shared" si="1"/>
        <v>-8927</v>
      </c>
      <c r="Y31" s="22">
        <v>126</v>
      </c>
    </row>
    <row r="32" spans="1:25">
      <c r="F32" s="11"/>
      <c r="G32" s="11"/>
      <c r="H32" s="11"/>
      <c r="I32" s="21"/>
      <c r="J32" s="44"/>
      <c r="K32" s="21"/>
      <c r="L32" s="54"/>
      <c r="M32" s="11"/>
      <c r="N32" s="11"/>
      <c r="O32" s="44">
        <v>46023</v>
      </c>
      <c r="P32" s="56">
        <f t="shared" si="0"/>
        <v>-5373</v>
      </c>
      <c r="Q32" s="54">
        <v>126</v>
      </c>
      <c r="R32" s="11"/>
      <c r="W32" s="16">
        <v>46023</v>
      </c>
      <c r="X32" s="22">
        <f t="shared" si="1"/>
        <v>-8801</v>
      </c>
      <c r="Y32" s="22">
        <v>126</v>
      </c>
    </row>
    <row r="33" spans="1:26">
      <c r="A33" s="11"/>
      <c r="B33" s="21"/>
      <c r="F33" s="11"/>
      <c r="G33" s="11"/>
      <c r="H33" s="11" t="s">
        <v>461</v>
      </c>
      <c r="I33" s="24">
        <f>SUM(I34:I51)</f>
        <v>57615.16</v>
      </c>
      <c r="J33" s="44"/>
      <c r="K33" s="21"/>
      <c r="L33" s="54"/>
      <c r="M33" s="11"/>
      <c r="N33" s="11"/>
      <c r="O33" s="44">
        <v>46054</v>
      </c>
      <c r="P33" s="56">
        <f t="shared" si="0"/>
        <v>-5247</v>
      </c>
      <c r="Q33" s="54">
        <v>126</v>
      </c>
      <c r="R33" s="11"/>
      <c r="W33" s="16">
        <v>46054</v>
      </c>
      <c r="X33" s="22">
        <f t="shared" si="1"/>
        <v>-8675</v>
      </c>
      <c r="Y33" s="22">
        <v>126</v>
      </c>
    </row>
    <row r="34" spans="1:26">
      <c r="A34" s="11"/>
      <c r="B34" s="21"/>
      <c r="F34" s="11"/>
      <c r="G34" s="11"/>
      <c r="H34" s="11" t="s">
        <v>462</v>
      </c>
      <c r="I34" s="21">
        <v>17500</v>
      </c>
      <c r="J34" s="44"/>
      <c r="K34" s="21"/>
      <c r="L34" s="54"/>
      <c r="M34" s="11"/>
      <c r="N34" s="11"/>
      <c r="O34" s="44">
        <v>46082</v>
      </c>
      <c r="P34" s="56">
        <f t="shared" si="0"/>
        <v>-5121</v>
      </c>
      <c r="Q34" s="54">
        <v>126</v>
      </c>
      <c r="R34" s="11"/>
      <c r="W34" s="16">
        <v>46082</v>
      </c>
      <c r="X34" s="22">
        <f t="shared" si="1"/>
        <v>-8549</v>
      </c>
      <c r="Y34" s="22">
        <v>126</v>
      </c>
    </row>
    <row r="35" spans="1:26">
      <c r="A35" s="11"/>
      <c r="B35" s="21"/>
      <c r="F35" s="11"/>
      <c r="G35" s="11"/>
      <c r="H35" s="11" t="s">
        <v>463</v>
      </c>
      <c r="I35" s="21">
        <v>1000</v>
      </c>
      <c r="J35" s="44"/>
      <c r="K35" s="21"/>
      <c r="L35" s="54"/>
      <c r="M35" s="11"/>
      <c r="N35" s="11"/>
      <c r="O35" s="44">
        <v>46113</v>
      </c>
      <c r="P35" s="56">
        <f t="shared" si="0"/>
        <v>-4995</v>
      </c>
      <c r="Q35" s="54">
        <v>126</v>
      </c>
      <c r="R35" s="11"/>
      <c r="W35" s="16">
        <v>46113</v>
      </c>
      <c r="X35" s="22">
        <f t="shared" si="1"/>
        <v>-8423</v>
      </c>
      <c r="Y35" s="22">
        <v>126</v>
      </c>
    </row>
    <row r="36" spans="1:26">
      <c r="A36" s="11"/>
      <c r="B36" s="21"/>
      <c r="F36" s="51"/>
      <c r="G36" s="11"/>
      <c r="H36" s="11" t="s">
        <v>465</v>
      </c>
      <c r="I36" s="21">
        <v>5000</v>
      </c>
      <c r="J36" s="44"/>
      <c r="K36" s="21"/>
      <c r="L36" s="54"/>
      <c r="M36" s="11"/>
      <c r="N36" s="11"/>
      <c r="O36" s="44">
        <v>46143</v>
      </c>
      <c r="P36" s="56">
        <f t="shared" si="0"/>
        <v>-4869</v>
      </c>
      <c r="Q36" s="54">
        <v>126</v>
      </c>
      <c r="R36" s="11">
        <v>500</v>
      </c>
      <c r="W36" s="16">
        <v>46143</v>
      </c>
      <c r="X36" s="22">
        <f t="shared" si="1"/>
        <v>-8297</v>
      </c>
      <c r="Y36" s="22">
        <v>126</v>
      </c>
    </row>
    <row r="37" spans="1:26">
      <c r="D37" s="16"/>
      <c r="F37" s="11"/>
      <c r="G37" s="11"/>
      <c r="H37" s="11" t="s">
        <v>466</v>
      </c>
      <c r="I37" s="21">
        <v>5000</v>
      </c>
      <c r="J37" s="44"/>
      <c r="K37" s="21"/>
      <c r="L37" s="54"/>
      <c r="M37" s="11"/>
      <c r="N37" s="11"/>
      <c r="O37" s="44">
        <v>46174</v>
      </c>
      <c r="P37" s="56">
        <f t="shared" si="0"/>
        <v>-3743</v>
      </c>
      <c r="Q37" s="54">
        <v>1126</v>
      </c>
      <c r="R37" s="11">
        <v>1000</v>
      </c>
      <c r="S37" s="11"/>
      <c r="W37" s="16">
        <v>46174</v>
      </c>
      <c r="X37" s="22">
        <f t="shared" si="1"/>
        <v>-8171</v>
      </c>
      <c r="Y37" s="22">
        <v>126</v>
      </c>
    </row>
    <row r="38" spans="1:26">
      <c r="F38" s="11"/>
      <c r="G38" s="11"/>
      <c r="H38" s="11" t="s">
        <v>467</v>
      </c>
      <c r="I38" s="21">
        <v>10000</v>
      </c>
      <c r="J38" s="44"/>
      <c r="K38" s="21"/>
      <c r="L38" s="54"/>
      <c r="M38" s="11"/>
      <c r="N38" s="11"/>
      <c r="O38" s="44">
        <v>46204</v>
      </c>
      <c r="P38" s="56">
        <f t="shared" si="0"/>
        <v>-3617</v>
      </c>
      <c r="Q38" s="54">
        <v>126</v>
      </c>
      <c r="R38" s="11">
        <v>500</v>
      </c>
      <c r="W38" s="16">
        <v>46204</v>
      </c>
      <c r="X38" s="22">
        <f t="shared" si="1"/>
        <v>-8045</v>
      </c>
      <c r="Y38" s="22">
        <v>126</v>
      </c>
    </row>
    <row r="39" spans="1:26">
      <c r="F39" s="11"/>
      <c r="G39" s="11"/>
      <c r="H39" s="11" t="s">
        <v>464</v>
      </c>
      <c r="I39" s="21">
        <v>115.16</v>
      </c>
      <c r="J39" s="44"/>
      <c r="K39" s="21"/>
      <c r="L39" s="54"/>
      <c r="M39" s="11"/>
      <c r="N39" s="11"/>
      <c r="O39" s="44">
        <v>46235</v>
      </c>
      <c r="P39" s="56">
        <f t="shared" si="0"/>
        <v>-2491</v>
      </c>
      <c r="Q39" s="54">
        <v>1126</v>
      </c>
      <c r="R39" s="11">
        <v>1000</v>
      </c>
      <c r="S39" s="11"/>
      <c r="W39" s="16">
        <v>46235</v>
      </c>
      <c r="X39" s="22">
        <f t="shared" si="1"/>
        <v>-7919</v>
      </c>
      <c r="Y39" s="22">
        <v>126</v>
      </c>
    </row>
    <row r="40" spans="1:26">
      <c r="F40" s="11"/>
      <c r="G40" s="11"/>
      <c r="H40" s="11"/>
      <c r="I40" s="21"/>
      <c r="J40" s="44"/>
      <c r="K40" s="21"/>
      <c r="L40" s="54"/>
      <c r="M40" s="11"/>
      <c r="N40" s="11"/>
      <c r="O40" s="44">
        <v>46266</v>
      </c>
      <c r="P40" s="56">
        <f t="shared" si="0"/>
        <v>-2365</v>
      </c>
      <c r="Q40" s="54">
        <v>126</v>
      </c>
      <c r="R40" s="11">
        <v>500</v>
      </c>
      <c r="W40" s="16">
        <v>46266</v>
      </c>
      <c r="X40" s="22">
        <f t="shared" si="1"/>
        <v>-7793</v>
      </c>
      <c r="Y40" s="22">
        <v>126</v>
      </c>
    </row>
    <row r="41" spans="1:26">
      <c r="F41" s="51"/>
      <c r="G41" s="11"/>
      <c r="H41" s="11" t="s">
        <v>471</v>
      </c>
      <c r="I41" s="21">
        <v>12000</v>
      </c>
      <c r="J41" s="44"/>
      <c r="K41" s="21"/>
      <c r="L41" s="54"/>
      <c r="M41" s="11"/>
      <c r="N41" s="11"/>
      <c r="O41" s="44">
        <v>46296</v>
      </c>
      <c r="P41" s="56">
        <f t="shared" si="0"/>
        <v>-1239</v>
      </c>
      <c r="Q41" s="54">
        <v>1126</v>
      </c>
      <c r="R41" s="11">
        <v>1000</v>
      </c>
      <c r="W41" s="16">
        <v>46296</v>
      </c>
      <c r="X41" s="22">
        <f t="shared" si="1"/>
        <v>-7667</v>
      </c>
      <c r="Y41" s="22">
        <v>126</v>
      </c>
    </row>
    <row r="42" spans="1:26">
      <c r="F42" s="11"/>
      <c r="G42" s="11"/>
      <c r="I42" s="21">
        <v>7000</v>
      </c>
      <c r="J42" s="44"/>
      <c r="K42" s="21"/>
      <c r="L42" s="54"/>
      <c r="M42" s="11"/>
      <c r="N42" s="11"/>
      <c r="O42" s="44">
        <v>46327</v>
      </c>
      <c r="P42" s="56">
        <f t="shared" si="0"/>
        <v>-1113</v>
      </c>
      <c r="Q42" s="54">
        <v>126</v>
      </c>
      <c r="R42" s="11">
        <v>500</v>
      </c>
      <c r="W42" s="16">
        <v>46327</v>
      </c>
      <c r="X42" s="22">
        <f t="shared" si="1"/>
        <v>-7541</v>
      </c>
      <c r="Y42" s="22">
        <v>126</v>
      </c>
    </row>
    <row r="43" spans="1:26">
      <c r="F43" s="11"/>
      <c r="G43" s="11"/>
      <c r="H43" s="11"/>
      <c r="I43" s="21"/>
      <c r="J43" s="44"/>
      <c r="K43" s="21"/>
      <c r="L43" s="54"/>
      <c r="M43" s="11"/>
      <c r="N43" s="11"/>
      <c r="O43" s="57">
        <v>46357</v>
      </c>
      <c r="P43" s="59">
        <f t="shared" si="0"/>
        <v>0</v>
      </c>
      <c r="Q43" s="58">
        <v>1113</v>
      </c>
      <c r="R43" s="11">
        <v>1000</v>
      </c>
      <c r="W43" s="16">
        <v>46357</v>
      </c>
      <c r="X43" s="22">
        <f t="shared" si="1"/>
        <v>-7415</v>
      </c>
      <c r="Y43" s="22">
        <v>126</v>
      </c>
    </row>
    <row r="44" spans="1:26">
      <c r="F44" s="11"/>
      <c r="G44" s="11"/>
      <c r="H44" s="11"/>
      <c r="I44" s="11"/>
      <c r="J44" s="44"/>
      <c r="K44" s="11"/>
      <c r="L44" s="11"/>
      <c r="M44" s="11"/>
      <c r="N44" s="11"/>
      <c r="O44" s="44">
        <v>46388</v>
      </c>
      <c r="P44" s="56">
        <f t="shared" si="0"/>
        <v>0</v>
      </c>
      <c r="Q44" s="55"/>
      <c r="W44" s="16">
        <v>46388</v>
      </c>
      <c r="X44" s="22">
        <f t="shared" si="1"/>
        <v>-7289</v>
      </c>
      <c r="Y44" s="22">
        <v>126</v>
      </c>
      <c r="Z44" s="22">
        <v>500</v>
      </c>
    </row>
    <row r="45" spans="1:26">
      <c r="F45" s="11"/>
      <c r="G45" s="11"/>
      <c r="H45" s="11"/>
      <c r="I45" s="11"/>
      <c r="J45" s="44"/>
      <c r="O45" s="44">
        <v>46419</v>
      </c>
      <c r="P45" s="56">
        <f t="shared" si="0"/>
        <v>0</v>
      </c>
      <c r="Q45" s="55"/>
      <c r="W45" s="16">
        <v>46419</v>
      </c>
      <c r="X45" s="22">
        <f t="shared" si="1"/>
        <v>-6163</v>
      </c>
      <c r="Y45" s="22">
        <v>1126</v>
      </c>
      <c r="Z45" s="22">
        <v>1000</v>
      </c>
    </row>
    <row r="46" spans="1:26">
      <c r="J46" s="44"/>
      <c r="O46" s="44">
        <v>46447</v>
      </c>
      <c r="P46" s="56">
        <f t="shared" si="0"/>
        <v>0</v>
      </c>
      <c r="Q46" s="55"/>
      <c r="W46" s="16">
        <v>46447</v>
      </c>
      <c r="X46" s="22">
        <f t="shared" si="1"/>
        <v>-6037</v>
      </c>
      <c r="Y46" s="22">
        <v>126</v>
      </c>
      <c r="Z46" s="22">
        <v>500</v>
      </c>
    </row>
    <row r="47" spans="1:26">
      <c r="J47" s="44"/>
      <c r="O47" s="44">
        <v>46478</v>
      </c>
      <c r="P47" s="56">
        <f t="shared" si="0"/>
        <v>0</v>
      </c>
      <c r="Q47" s="55"/>
      <c r="W47" s="16">
        <v>46478</v>
      </c>
      <c r="X47" s="22">
        <f t="shared" si="1"/>
        <v>-4911</v>
      </c>
      <c r="Y47" s="22">
        <v>1126</v>
      </c>
      <c r="Z47" s="22">
        <v>1000</v>
      </c>
    </row>
    <row r="48" spans="1:26">
      <c r="J48" s="44"/>
      <c r="O48" s="44">
        <v>46508</v>
      </c>
      <c r="P48" s="56">
        <f t="shared" si="0"/>
        <v>0</v>
      </c>
      <c r="Q48" s="55"/>
      <c r="W48" s="16">
        <v>46508</v>
      </c>
      <c r="X48" s="22">
        <f t="shared" si="1"/>
        <v>-4785</v>
      </c>
      <c r="Y48" s="22">
        <v>126</v>
      </c>
    </row>
    <row r="49" spans="1:26">
      <c r="A49" s="11"/>
      <c r="B49" s="21"/>
      <c r="J49" s="44"/>
      <c r="O49" s="44">
        <v>46539</v>
      </c>
      <c r="P49" s="56">
        <f t="shared" si="0"/>
        <v>0</v>
      </c>
      <c r="Q49" s="55"/>
      <c r="W49" s="16">
        <v>46539</v>
      </c>
      <c r="X49" s="22">
        <f t="shared" si="1"/>
        <v>-3659</v>
      </c>
      <c r="Y49" s="22">
        <v>1126</v>
      </c>
    </row>
    <row r="50" spans="1:26">
      <c r="A50" s="11"/>
      <c r="B50" s="21"/>
      <c r="J50" s="44"/>
      <c r="O50" s="44">
        <v>46569</v>
      </c>
      <c r="P50" s="56">
        <f t="shared" si="0"/>
        <v>0</v>
      </c>
      <c r="Q50" s="55"/>
      <c r="W50" s="16">
        <v>46569</v>
      </c>
      <c r="X50" s="22">
        <f t="shared" si="1"/>
        <v>-3533</v>
      </c>
      <c r="Y50" s="22">
        <v>126</v>
      </c>
    </row>
    <row r="51" spans="1:26">
      <c r="J51" s="44"/>
      <c r="O51" s="44">
        <v>46600</v>
      </c>
      <c r="P51" s="56">
        <f t="shared" si="0"/>
        <v>0</v>
      </c>
      <c r="Q51" s="55"/>
      <c r="W51" s="16">
        <v>46600</v>
      </c>
      <c r="X51" s="22">
        <f t="shared" si="1"/>
        <v>-2407</v>
      </c>
      <c r="Y51" s="22">
        <v>1126</v>
      </c>
    </row>
    <row r="52" spans="1:26">
      <c r="O52" s="44">
        <v>46631</v>
      </c>
      <c r="P52" s="56">
        <f t="shared" si="0"/>
        <v>0</v>
      </c>
      <c r="Q52" s="55"/>
      <c r="W52" s="16">
        <v>46631</v>
      </c>
      <c r="X52" s="22">
        <f>X51+Y52</f>
        <v>-2281</v>
      </c>
      <c r="Y52" s="22">
        <v>126</v>
      </c>
    </row>
    <row r="53" spans="1:26">
      <c r="O53" s="44">
        <v>46661</v>
      </c>
      <c r="P53" s="56">
        <f t="shared" si="0"/>
        <v>0</v>
      </c>
      <c r="Q53" s="55"/>
      <c r="W53" s="16">
        <v>46661</v>
      </c>
      <c r="X53" s="22">
        <f t="shared" si="1"/>
        <v>-1155</v>
      </c>
      <c r="Y53" s="22">
        <v>1126</v>
      </c>
    </row>
    <row r="54" spans="1:26">
      <c r="O54" s="44">
        <v>46692</v>
      </c>
      <c r="P54" s="56">
        <f t="shared" si="0"/>
        <v>0</v>
      </c>
      <c r="Q54" s="55"/>
      <c r="V54" s="11"/>
      <c r="W54" s="44">
        <v>46692</v>
      </c>
      <c r="X54" s="11">
        <f t="shared" si="1"/>
        <v>-1029</v>
      </c>
      <c r="Y54" s="11">
        <v>126</v>
      </c>
      <c r="Z54" s="11"/>
    </row>
    <row r="55" spans="1:26">
      <c r="K55" s="11"/>
      <c r="L55" s="11"/>
      <c r="M55" s="11"/>
      <c r="N55" s="44"/>
      <c r="O55" s="44">
        <v>46722</v>
      </c>
      <c r="P55" s="56">
        <f t="shared" si="0"/>
        <v>0</v>
      </c>
      <c r="Q55" s="54"/>
      <c r="R55" s="11"/>
      <c r="V55" s="11"/>
      <c r="W55" s="57">
        <v>46722</v>
      </c>
      <c r="X55" s="1">
        <f t="shared" si="1"/>
        <v>0</v>
      </c>
      <c r="Y55" s="1">
        <v>1029</v>
      </c>
      <c r="Z55" s="11"/>
    </row>
    <row r="56" spans="1:26">
      <c r="K56" s="11"/>
      <c r="L56" s="11"/>
      <c r="M56" s="11"/>
      <c r="N56" s="44"/>
      <c r="O56" s="44"/>
      <c r="P56" s="54"/>
      <c r="Q56" s="54"/>
      <c r="R56" s="11"/>
      <c r="V56" s="11"/>
      <c r="W56" s="44">
        <v>46753</v>
      </c>
      <c r="X56" s="11">
        <f t="shared" si="1"/>
        <v>0</v>
      </c>
      <c r="Y56" s="11"/>
      <c r="Z56" s="11"/>
    </row>
    <row r="57" spans="1:26">
      <c r="F57" s="11"/>
      <c r="G57" s="50"/>
      <c r="J57" s="11"/>
      <c r="K57" s="11"/>
      <c r="L57" s="11"/>
      <c r="M57" s="11"/>
      <c r="N57" s="44"/>
      <c r="O57" s="44"/>
      <c r="P57" s="11"/>
      <c r="Q57" s="11"/>
      <c r="R57" s="11"/>
      <c r="W57" s="16">
        <v>46784</v>
      </c>
      <c r="X57" s="22">
        <f t="shared" si="1"/>
        <v>0</v>
      </c>
    </row>
    <row r="58" spans="1:26">
      <c r="G58" s="11"/>
      <c r="J58" s="11"/>
      <c r="K58" s="11"/>
      <c r="L58" s="11"/>
      <c r="M58" s="11"/>
      <c r="N58" s="44"/>
      <c r="O58" s="44"/>
      <c r="P58" s="11"/>
      <c r="Q58" s="11"/>
      <c r="R58" s="11"/>
      <c r="W58" s="16">
        <v>46813</v>
      </c>
      <c r="X58" s="22">
        <f t="shared" si="1"/>
        <v>0</v>
      </c>
    </row>
    <row r="59" spans="1:26">
      <c r="J59" s="11"/>
      <c r="K59" s="11"/>
      <c r="L59" s="11"/>
      <c r="M59" s="11"/>
      <c r="N59" s="44"/>
      <c r="O59" s="44"/>
      <c r="P59" s="11"/>
      <c r="Q59" s="11"/>
      <c r="R59" s="11"/>
      <c r="W59" s="16">
        <v>46844</v>
      </c>
      <c r="X59" s="22">
        <f t="shared" si="1"/>
        <v>0</v>
      </c>
    </row>
    <row r="60" spans="1:26">
      <c r="J60" s="11"/>
      <c r="K60" s="11"/>
      <c r="L60" s="11"/>
      <c r="M60" s="11"/>
      <c r="N60" s="44"/>
      <c r="O60" s="44"/>
      <c r="P60" s="11"/>
      <c r="Q60" s="11"/>
      <c r="R60" s="11"/>
      <c r="W60" s="16">
        <v>46874</v>
      </c>
      <c r="X60" s="22">
        <f t="shared" si="1"/>
        <v>0</v>
      </c>
    </row>
    <row r="61" spans="1:26">
      <c r="J61" s="11"/>
      <c r="K61" s="11"/>
      <c r="L61" s="11"/>
      <c r="M61" s="11"/>
      <c r="N61" s="11"/>
      <c r="O61" s="44"/>
      <c r="P61" s="11"/>
      <c r="Q61" s="11"/>
      <c r="R61" s="11"/>
      <c r="W61" s="16">
        <v>46905</v>
      </c>
      <c r="X61" s="22">
        <f t="shared" si="1"/>
        <v>0</v>
      </c>
    </row>
    <row r="62" spans="1:26">
      <c r="J62" s="11"/>
      <c r="K62" s="11"/>
      <c r="L62" s="11"/>
      <c r="M62" s="11"/>
      <c r="N62" s="11"/>
      <c r="O62" s="11"/>
      <c r="P62" s="11"/>
      <c r="Q62" s="11"/>
      <c r="R62" s="11"/>
      <c r="W62" s="16">
        <v>46935</v>
      </c>
      <c r="X62" s="22">
        <f t="shared" si="1"/>
        <v>0</v>
      </c>
    </row>
    <row r="63" spans="1:26">
      <c r="W63" s="16">
        <v>46966</v>
      </c>
      <c r="X63" s="22">
        <f t="shared" si="1"/>
        <v>0</v>
      </c>
    </row>
    <row r="64" spans="1:26">
      <c r="W64" s="16">
        <v>46997</v>
      </c>
      <c r="X64" s="22">
        <f t="shared" si="1"/>
        <v>0</v>
      </c>
    </row>
    <row r="65" spans="23:24">
      <c r="W65" s="16">
        <v>47027</v>
      </c>
      <c r="X65" s="22">
        <f t="shared" si="1"/>
        <v>0</v>
      </c>
    </row>
    <row r="66" spans="23:24">
      <c r="W66" s="16">
        <v>47058</v>
      </c>
      <c r="X66" s="22">
        <f t="shared" si="1"/>
        <v>0</v>
      </c>
    </row>
    <row r="67" spans="23:24">
      <c r="W67" s="16">
        <v>47088</v>
      </c>
      <c r="X67" s="22">
        <f t="shared" si="1"/>
        <v>0</v>
      </c>
    </row>
    <row r="68" spans="23:24">
      <c r="W68" s="16">
        <v>47119</v>
      </c>
      <c r="X68" s="22">
        <f t="shared" si="1"/>
        <v>0</v>
      </c>
    </row>
    <row r="69" spans="23:24">
      <c r="W69" s="16">
        <v>47150</v>
      </c>
      <c r="X69" s="22">
        <f t="shared" si="1"/>
        <v>0</v>
      </c>
    </row>
    <row r="70" spans="23:24">
      <c r="W70" s="16">
        <v>47178</v>
      </c>
      <c r="X70" s="22">
        <f t="shared" si="1"/>
        <v>0</v>
      </c>
    </row>
    <row r="71" spans="23:24">
      <c r="W71" s="16">
        <v>47209</v>
      </c>
      <c r="X71" s="22">
        <f t="shared" si="1"/>
        <v>0</v>
      </c>
    </row>
    <row r="72" spans="23:24">
      <c r="W72" s="16">
        <v>47239</v>
      </c>
      <c r="X72" s="22">
        <f t="shared" si="1"/>
        <v>0</v>
      </c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H90"/>
  <sheetViews>
    <sheetView zoomScale="80" zoomScaleNormal="80" workbookViewId="0">
      <selection activeCell="H18" sqref="H18"/>
    </sheetView>
  </sheetViews>
  <sheetFormatPr baseColWidth="10" defaultRowHeight="15"/>
  <cols>
    <col min="1" max="1" width="38.5703125" style="22" bestFit="1" customWidth="1"/>
    <col min="2" max="2" width="11.42578125" style="22"/>
    <col min="3" max="3" width="12.28515625" style="22" bestFit="1" customWidth="1"/>
    <col min="4" max="4" width="15.5703125" style="22" bestFit="1" customWidth="1"/>
    <col min="5" max="5" width="17.28515625" style="22" bestFit="1" customWidth="1"/>
    <col min="6" max="6" width="26" style="22" bestFit="1" customWidth="1"/>
    <col min="7" max="7" width="23.85546875" style="22" bestFit="1" customWidth="1"/>
    <col min="8" max="8" width="30.5703125" style="22" bestFit="1" customWidth="1"/>
    <col min="9" max="9" width="21.5703125" style="22" bestFit="1" customWidth="1"/>
    <col min="10" max="10" width="25.28515625" style="22" bestFit="1" customWidth="1"/>
    <col min="11" max="11" width="15.85546875" style="22" bestFit="1" customWidth="1"/>
    <col min="12" max="12" width="24.28515625" style="22" bestFit="1" customWidth="1"/>
    <col min="13" max="14" width="11.42578125" style="22"/>
    <col min="15" max="15" width="24.28515625" style="22" bestFit="1" customWidth="1"/>
    <col min="16" max="16" width="11.7109375" style="22" bestFit="1" customWidth="1"/>
    <col min="17" max="17" width="10.85546875" style="22" bestFit="1" customWidth="1"/>
    <col min="18" max="18" width="12.140625" style="22" bestFit="1" customWidth="1"/>
    <col min="19" max="19" width="7.140625" style="22" bestFit="1" customWidth="1"/>
    <col min="20" max="20" width="12" style="22" bestFit="1" customWidth="1"/>
    <col min="21" max="21" width="11.42578125" style="22"/>
    <col min="22" max="22" width="15.5703125" style="22" bestFit="1" customWidth="1"/>
    <col min="23" max="23" width="12" style="22" bestFit="1" customWidth="1"/>
    <col min="24" max="16384" width="11.42578125" style="22"/>
  </cols>
  <sheetData>
    <row r="1" spans="1:34">
      <c r="G1" s="22" t="s">
        <v>237</v>
      </c>
      <c r="H1" s="27" t="s">
        <v>454</v>
      </c>
      <c r="I1" s="11"/>
      <c r="J1" s="11"/>
      <c r="K1" s="11"/>
      <c r="L1" s="11"/>
      <c r="M1" s="11"/>
      <c r="N1" s="11"/>
      <c r="O1" s="11"/>
      <c r="P1" s="11"/>
    </row>
    <row r="2" spans="1:34">
      <c r="A2" s="22" t="s">
        <v>79</v>
      </c>
      <c r="B2" s="22">
        <f>SUM(B4:B700)</f>
        <v>5565.41</v>
      </c>
      <c r="C2" s="22">
        <f>SUM(C20:C700)</f>
        <v>3236.4899999999993</v>
      </c>
      <c r="G2" s="22" t="s">
        <v>335</v>
      </c>
      <c r="H2" s="24">
        <f>SUM(K6:K9)</f>
        <v>6459</v>
      </c>
      <c r="I2" s="11"/>
      <c r="J2" s="17"/>
      <c r="K2" s="17"/>
      <c r="L2" s="11"/>
      <c r="M2" s="11"/>
      <c r="N2" s="11"/>
      <c r="O2" s="11"/>
      <c r="P2" s="11"/>
    </row>
    <row r="3" spans="1:34">
      <c r="B3" s="22" t="s">
        <v>94</v>
      </c>
      <c r="C3" s="22" t="s">
        <v>95</v>
      </c>
      <c r="I3" s="11"/>
      <c r="J3" s="11"/>
      <c r="K3" s="11"/>
      <c r="L3" s="11"/>
      <c r="M3" s="11"/>
      <c r="N3" s="11"/>
      <c r="O3" s="11"/>
      <c r="P3" s="11"/>
      <c r="V3" s="22" t="s">
        <v>278</v>
      </c>
      <c r="W3" s="22" t="s">
        <v>279</v>
      </c>
      <c r="X3" s="22" t="s">
        <v>281</v>
      </c>
      <c r="Y3" s="11"/>
      <c r="Z3" s="22" t="s">
        <v>280</v>
      </c>
      <c r="AA3" s="22" t="s">
        <v>281</v>
      </c>
      <c r="AB3" s="11"/>
      <c r="AD3" s="22" t="s">
        <v>282</v>
      </c>
      <c r="AE3" s="22" t="s">
        <v>283</v>
      </c>
      <c r="AF3" s="22" t="s">
        <v>246</v>
      </c>
      <c r="AG3" s="22" t="s">
        <v>275</v>
      </c>
      <c r="AH3" s="22" t="s">
        <v>285</v>
      </c>
    </row>
    <row r="4" spans="1:34">
      <c r="A4" s="11" t="s">
        <v>363</v>
      </c>
      <c r="B4" s="11">
        <v>0</v>
      </c>
      <c r="C4" s="22">
        <v>4600</v>
      </c>
      <c r="D4" s="22" t="s">
        <v>367</v>
      </c>
      <c r="G4" s="22" t="s">
        <v>36</v>
      </c>
      <c r="H4" s="22">
        <f>H2-B2</f>
        <v>893.59000000000015</v>
      </c>
      <c r="I4" s="11"/>
      <c r="J4" s="22" t="s">
        <v>262</v>
      </c>
      <c r="K4" s="22">
        <f>SUM(K6:K9)</f>
        <v>6459</v>
      </c>
      <c r="L4" s="11"/>
      <c r="M4" s="11"/>
      <c r="N4" s="11"/>
      <c r="P4" s="22" t="s">
        <v>313</v>
      </c>
      <c r="Q4" s="22" t="s">
        <v>315</v>
      </c>
      <c r="R4" s="22" t="s">
        <v>314</v>
      </c>
      <c r="S4" s="43">
        <f>Q5-P5</f>
        <v>0</v>
      </c>
      <c r="V4" s="22">
        <v>60</v>
      </c>
      <c r="W4" s="22">
        <v>775</v>
      </c>
      <c r="X4" s="48">
        <v>618</v>
      </c>
      <c r="Y4" s="17"/>
      <c r="Z4" s="22">
        <v>800</v>
      </c>
      <c r="AA4" s="48">
        <v>638</v>
      </c>
      <c r="AB4" s="17"/>
      <c r="AE4" s="22">
        <v>4765</v>
      </c>
      <c r="AF4" s="22">
        <v>690</v>
      </c>
      <c r="AG4" s="22">
        <f>SUM(AE4:AF4)</f>
        <v>5455</v>
      </c>
      <c r="AH4" s="41">
        <v>3345</v>
      </c>
    </row>
    <row r="5" spans="1:34">
      <c r="A5" s="11" t="s">
        <v>361</v>
      </c>
      <c r="B5" s="11">
        <v>0</v>
      </c>
      <c r="C5" s="22">
        <v>800</v>
      </c>
      <c r="D5" s="22" t="s">
        <v>367</v>
      </c>
      <c r="I5" s="11"/>
      <c r="L5" s="11"/>
      <c r="M5" s="11"/>
      <c r="N5" s="11"/>
      <c r="O5" s="25" t="s">
        <v>312</v>
      </c>
      <c r="P5" s="25">
        <f>SUM(P6:P35)</f>
        <v>600</v>
      </c>
      <c r="Q5" s="25">
        <f>SUM(Q6:Q35)</f>
        <v>600</v>
      </c>
      <c r="R5" s="25"/>
      <c r="S5" s="25"/>
      <c r="V5" s="22">
        <v>70</v>
      </c>
      <c r="W5" s="22">
        <v>903</v>
      </c>
      <c r="X5" s="48">
        <v>720</v>
      </c>
      <c r="Y5" s="17"/>
      <c r="Z5" s="22">
        <v>932</v>
      </c>
      <c r="AA5" s="48">
        <v>743</v>
      </c>
      <c r="AB5" s="17"/>
    </row>
    <row r="6" spans="1:34">
      <c r="A6" s="11" t="s">
        <v>140</v>
      </c>
      <c r="B6" s="11">
        <v>0</v>
      </c>
      <c r="C6" s="11">
        <v>510</v>
      </c>
      <c r="D6" s="11" t="s">
        <v>367</v>
      </c>
      <c r="I6" s="11"/>
      <c r="J6" s="22" t="s">
        <v>253</v>
      </c>
      <c r="K6" s="22">
        <v>4600</v>
      </c>
      <c r="L6" s="11"/>
      <c r="M6" s="11"/>
      <c r="N6" s="11"/>
      <c r="O6" s="16">
        <v>45352</v>
      </c>
      <c r="P6" s="1">
        <v>20</v>
      </c>
      <c r="Q6" s="22">
        <v>20</v>
      </c>
      <c r="V6" s="22">
        <v>80</v>
      </c>
      <c r="W6" s="22">
        <v>1032</v>
      </c>
      <c r="X6" s="48">
        <v>823</v>
      </c>
      <c r="Y6" s="17"/>
      <c r="Z6" s="22">
        <v>1065</v>
      </c>
      <c r="AA6" s="48">
        <v>849</v>
      </c>
      <c r="AB6" s="17"/>
    </row>
    <row r="7" spans="1:34">
      <c r="A7" s="11" t="s">
        <v>362</v>
      </c>
      <c r="B7" s="11">
        <v>0</v>
      </c>
      <c r="C7" s="11">
        <v>599</v>
      </c>
      <c r="D7" s="11" t="s">
        <v>367</v>
      </c>
      <c r="I7" s="11"/>
      <c r="J7" s="22" t="s">
        <v>254</v>
      </c>
      <c r="K7" s="22">
        <v>750</v>
      </c>
      <c r="L7" s="11"/>
      <c r="M7" s="11"/>
      <c r="N7" s="11"/>
      <c r="O7" s="16">
        <v>45383</v>
      </c>
      <c r="P7" s="11">
        <v>0</v>
      </c>
      <c r="Q7" s="22">
        <v>0</v>
      </c>
      <c r="V7" s="22">
        <v>85</v>
      </c>
      <c r="W7" s="22">
        <v>1100</v>
      </c>
      <c r="X7" s="48">
        <v>877</v>
      </c>
      <c r="Y7" s="17"/>
      <c r="Z7" s="22">
        <v>1132</v>
      </c>
      <c r="AA7" s="48">
        <v>903</v>
      </c>
      <c r="AB7" s="17"/>
      <c r="AE7" s="22" t="s">
        <v>284</v>
      </c>
      <c r="AF7" s="22" t="s">
        <v>246</v>
      </c>
      <c r="AG7" s="22" t="s">
        <v>275</v>
      </c>
      <c r="AH7" s="22" t="s">
        <v>285</v>
      </c>
    </row>
    <row r="8" spans="1:34">
      <c r="A8" s="11" t="s">
        <v>414</v>
      </c>
      <c r="B8" s="11">
        <v>0</v>
      </c>
      <c r="C8" s="11"/>
      <c r="D8" s="11" t="s">
        <v>367</v>
      </c>
      <c r="H8" s="12"/>
      <c r="I8" s="11"/>
      <c r="J8" s="22" t="s">
        <v>140</v>
      </c>
      <c r="K8" s="22">
        <v>510</v>
      </c>
      <c r="L8" s="11"/>
      <c r="M8" s="11"/>
      <c r="N8" s="11"/>
      <c r="O8" s="16">
        <v>45413</v>
      </c>
      <c r="P8" s="11">
        <v>20</v>
      </c>
      <c r="Q8" s="22">
        <v>20</v>
      </c>
      <c r="Y8" s="11"/>
      <c r="AB8" s="11"/>
      <c r="AE8" s="22">
        <v>5151</v>
      </c>
      <c r="AF8" s="22">
        <v>690</v>
      </c>
      <c r="AG8" s="22">
        <f>SUM(AE8:AF8)</f>
        <v>5841</v>
      </c>
      <c r="AH8" s="41">
        <v>3550</v>
      </c>
    </row>
    <row r="9" spans="1:34">
      <c r="I9" s="11"/>
      <c r="J9" s="22" t="s">
        <v>400</v>
      </c>
      <c r="K9" s="22">
        <v>599</v>
      </c>
      <c r="L9" s="11"/>
      <c r="M9" s="11"/>
      <c r="N9" s="11"/>
      <c r="O9" s="16">
        <v>45444</v>
      </c>
      <c r="P9" s="11">
        <v>320</v>
      </c>
      <c r="Q9" s="22">
        <v>320</v>
      </c>
      <c r="Y9" s="11"/>
      <c r="AB9" s="11"/>
    </row>
    <row r="10" spans="1:34">
      <c r="A10" s="22" t="s">
        <v>415</v>
      </c>
      <c r="B10" s="11">
        <v>480</v>
      </c>
      <c r="C10" s="11">
        <v>480</v>
      </c>
      <c r="D10" s="22" t="s">
        <v>263</v>
      </c>
      <c r="I10" s="11"/>
      <c r="L10" s="11"/>
      <c r="M10" s="11"/>
      <c r="N10" s="11"/>
      <c r="O10" s="16">
        <v>45474</v>
      </c>
      <c r="P10" s="11">
        <v>20</v>
      </c>
      <c r="Q10" s="22">
        <v>20</v>
      </c>
      <c r="Y10" s="11"/>
      <c r="AB10" s="11"/>
      <c r="AE10" s="22" t="s">
        <v>318</v>
      </c>
      <c r="AF10" s="22" t="s">
        <v>246</v>
      </c>
      <c r="AG10" s="22" t="s">
        <v>275</v>
      </c>
      <c r="AH10" s="22" t="s">
        <v>285</v>
      </c>
    </row>
    <row r="11" spans="1:34">
      <c r="A11" s="22" t="s">
        <v>71</v>
      </c>
      <c r="B11" s="11">
        <v>200</v>
      </c>
      <c r="C11" s="22">
        <v>200</v>
      </c>
      <c r="D11" s="11" t="s">
        <v>263</v>
      </c>
      <c r="G11" s="11"/>
      <c r="H11" s="11"/>
      <c r="I11" s="11"/>
      <c r="L11" s="11"/>
      <c r="M11" s="11"/>
      <c r="N11" s="11"/>
      <c r="O11" s="16">
        <v>45505</v>
      </c>
      <c r="P11" s="11">
        <v>20</v>
      </c>
      <c r="Q11" s="22">
        <v>20</v>
      </c>
      <c r="AB11" s="11"/>
      <c r="AE11" s="22">
        <v>5678</v>
      </c>
      <c r="AF11" s="22">
        <v>690</v>
      </c>
      <c r="AG11" s="22">
        <v>6358</v>
      </c>
      <c r="AH11" s="49">
        <v>3815</v>
      </c>
    </row>
    <row r="12" spans="1:34">
      <c r="A12" s="22" t="s">
        <v>171</v>
      </c>
      <c r="B12" s="11">
        <v>60</v>
      </c>
      <c r="C12" s="22">
        <v>60</v>
      </c>
      <c r="D12" s="11" t="s">
        <v>263</v>
      </c>
      <c r="E12" s="16"/>
      <c r="G12" s="11"/>
      <c r="H12" s="11"/>
      <c r="I12" s="40"/>
      <c r="J12" s="11"/>
      <c r="K12" s="11"/>
      <c r="L12" s="11"/>
      <c r="M12" s="11"/>
      <c r="N12" s="11"/>
      <c r="O12" s="16">
        <v>45536</v>
      </c>
      <c r="P12" s="11">
        <v>20</v>
      </c>
      <c r="Q12" s="22">
        <v>20</v>
      </c>
      <c r="AB12" s="11"/>
    </row>
    <row r="13" spans="1:34">
      <c r="A13" s="22" t="s">
        <v>344</v>
      </c>
      <c r="B13" s="11">
        <v>5</v>
      </c>
      <c r="C13" s="22">
        <v>5</v>
      </c>
      <c r="D13" s="11" t="s">
        <v>263</v>
      </c>
      <c r="G13" s="11"/>
      <c r="H13" s="11"/>
      <c r="I13" s="40"/>
      <c r="J13" s="11"/>
      <c r="K13" s="17"/>
      <c r="L13" s="11"/>
      <c r="M13" s="11"/>
      <c r="N13" s="11"/>
      <c r="O13" s="16">
        <v>45566</v>
      </c>
      <c r="P13" s="11">
        <v>20</v>
      </c>
      <c r="Q13" s="22">
        <v>20</v>
      </c>
      <c r="AB13" s="11"/>
      <c r="AE13" s="22" t="s">
        <v>316</v>
      </c>
      <c r="AF13" s="22" t="s">
        <v>246</v>
      </c>
      <c r="AG13" s="22" t="s">
        <v>275</v>
      </c>
      <c r="AH13" s="22" t="s">
        <v>285</v>
      </c>
    </row>
    <row r="14" spans="1:34">
      <c r="A14" s="22" t="s">
        <v>129</v>
      </c>
      <c r="B14" s="11">
        <v>40</v>
      </c>
      <c r="C14" s="22">
        <v>40</v>
      </c>
      <c r="D14" s="11" t="s">
        <v>263</v>
      </c>
      <c r="G14" s="11"/>
      <c r="H14" s="11"/>
      <c r="I14" s="17"/>
      <c r="J14" s="11"/>
      <c r="K14" s="11"/>
      <c r="L14" s="11"/>
      <c r="M14" s="11"/>
      <c r="N14" s="11"/>
      <c r="O14" s="16">
        <v>45597</v>
      </c>
      <c r="P14" s="11">
        <v>160</v>
      </c>
      <c r="Q14" s="22">
        <v>160</v>
      </c>
      <c r="AE14" s="22">
        <v>5800</v>
      </c>
      <c r="AF14" s="22">
        <v>690</v>
      </c>
      <c r="AG14" s="22">
        <f>SUM(AE14:AF14)</f>
        <v>6490</v>
      </c>
      <c r="AH14" s="41">
        <v>3970</v>
      </c>
    </row>
    <row r="15" spans="1:34">
      <c r="A15" s="22" t="s">
        <v>119</v>
      </c>
      <c r="B15" s="11">
        <v>70</v>
      </c>
      <c r="C15" s="22">
        <v>70</v>
      </c>
      <c r="D15" s="11" t="s">
        <v>263</v>
      </c>
      <c r="G15" s="17"/>
      <c r="H15" s="11"/>
      <c r="I15" s="11"/>
      <c r="J15" s="21"/>
      <c r="K15" s="11"/>
      <c r="L15" s="11"/>
      <c r="M15" s="11"/>
      <c r="N15" s="11"/>
      <c r="O15" s="16"/>
      <c r="P15" s="11"/>
    </row>
    <row r="16" spans="1:34">
      <c r="A16" s="22" t="s">
        <v>355</v>
      </c>
      <c r="B16" s="11">
        <v>1000</v>
      </c>
      <c r="C16" s="22">
        <v>1000</v>
      </c>
      <c r="D16" s="11" t="s">
        <v>263</v>
      </c>
      <c r="H16" s="11"/>
      <c r="I16" s="11"/>
      <c r="J16" s="21"/>
      <c r="K16" s="11"/>
      <c r="L16" s="11"/>
      <c r="M16" s="11"/>
      <c r="N16" s="11"/>
      <c r="O16" s="16"/>
      <c r="P16" s="11"/>
      <c r="T16" s="11"/>
      <c r="Y16" s="22" t="s">
        <v>276</v>
      </c>
      <c r="AE16" s="22" t="s">
        <v>317</v>
      </c>
      <c r="AF16" s="22" t="s">
        <v>246</v>
      </c>
      <c r="AG16" s="22" t="s">
        <v>275</v>
      </c>
      <c r="AH16" s="22" t="s">
        <v>285</v>
      </c>
    </row>
    <row r="17" spans="1:34">
      <c r="A17" s="11" t="s">
        <v>386</v>
      </c>
      <c r="B17" s="11">
        <v>500</v>
      </c>
      <c r="C17" s="22">
        <v>500</v>
      </c>
      <c r="D17" s="11" t="s">
        <v>263</v>
      </c>
      <c r="G17" s="11"/>
      <c r="H17" s="11"/>
      <c r="I17" s="11"/>
      <c r="J17" s="21"/>
      <c r="K17" s="11"/>
      <c r="L17" s="11"/>
      <c r="M17" s="11"/>
      <c r="N17" s="11"/>
      <c r="O17" s="16"/>
      <c r="P17" s="11"/>
      <c r="Z17" s="22">
        <v>3127</v>
      </c>
      <c r="AE17" s="22">
        <v>6335</v>
      </c>
      <c r="AF17" s="22">
        <v>690</v>
      </c>
      <c r="AG17" s="22">
        <v>7025</v>
      </c>
      <c r="AH17" s="49">
        <v>4120</v>
      </c>
    </row>
    <row r="18" spans="1:34">
      <c r="H18" s="11"/>
      <c r="I18" s="11"/>
      <c r="J18" s="21"/>
      <c r="K18" s="11"/>
      <c r="L18" s="11"/>
      <c r="M18" s="11"/>
      <c r="N18" s="11"/>
      <c r="O18" s="16"/>
      <c r="P18" s="11"/>
      <c r="Z18" s="22">
        <v>2091</v>
      </c>
    </row>
    <row r="19" spans="1:34">
      <c r="A19" s="11" t="s">
        <v>404</v>
      </c>
      <c r="B19" s="11">
        <v>29</v>
      </c>
      <c r="C19" s="22">
        <v>29</v>
      </c>
      <c r="D19" s="22" t="s">
        <v>153</v>
      </c>
      <c r="H19" s="11"/>
      <c r="I19" s="11"/>
      <c r="J19" s="11"/>
      <c r="K19" s="11"/>
      <c r="L19" s="11"/>
      <c r="M19" s="11"/>
      <c r="N19" s="11"/>
      <c r="O19" s="16"/>
      <c r="P19" s="11"/>
    </row>
    <row r="20" spans="1:34">
      <c r="A20" s="11" t="s">
        <v>338</v>
      </c>
      <c r="B20" s="11">
        <v>82.12</v>
      </c>
      <c r="C20" s="22">
        <v>82.12</v>
      </c>
      <c r="D20" s="22" t="s">
        <v>153</v>
      </c>
      <c r="G20" s="11"/>
      <c r="H20" s="11"/>
      <c r="I20" s="11"/>
      <c r="J20" s="11"/>
      <c r="K20" s="11"/>
      <c r="L20" s="11"/>
      <c r="M20" s="11"/>
      <c r="N20" s="11"/>
      <c r="O20" s="16"/>
      <c r="P20" s="11"/>
      <c r="Y20" s="22" t="s">
        <v>277</v>
      </c>
    </row>
    <row r="21" spans="1:34">
      <c r="A21" s="11" t="s">
        <v>81</v>
      </c>
      <c r="B21" s="11">
        <v>24.56</v>
      </c>
      <c r="C21" s="22">
        <v>24.56</v>
      </c>
      <c r="D21" s="22" t="s">
        <v>153</v>
      </c>
      <c r="G21" s="11"/>
      <c r="H21" s="11"/>
      <c r="I21" s="21"/>
      <c r="J21" s="11"/>
      <c r="K21" s="11"/>
      <c r="L21" s="11"/>
      <c r="M21" s="11"/>
      <c r="N21" s="17"/>
      <c r="O21" s="16"/>
      <c r="P21" s="11"/>
      <c r="Z21" s="22">
        <v>2676</v>
      </c>
    </row>
    <row r="22" spans="1:34">
      <c r="A22" s="11" t="s">
        <v>346</v>
      </c>
      <c r="B22" s="21">
        <v>12.5</v>
      </c>
      <c r="C22" s="22">
        <v>12.5</v>
      </c>
      <c r="D22" s="11" t="s">
        <v>153</v>
      </c>
      <c r="G22" s="11"/>
      <c r="H22" s="11"/>
      <c r="I22" s="21"/>
      <c r="J22" s="11"/>
      <c r="K22" s="11"/>
      <c r="L22" s="11"/>
      <c r="M22" s="11"/>
      <c r="N22" s="17"/>
      <c r="O22" s="16"/>
      <c r="P22" s="11"/>
    </row>
    <row r="23" spans="1:34">
      <c r="A23" s="11" t="s">
        <v>330</v>
      </c>
      <c r="B23" s="11">
        <v>63.84</v>
      </c>
      <c r="C23" s="22">
        <v>63.84</v>
      </c>
      <c r="D23" s="11" t="s">
        <v>153</v>
      </c>
      <c r="G23" s="11"/>
      <c r="H23" s="11"/>
      <c r="I23" s="21"/>
      <c r="J23" s="11"/>
      <c r="K23" s="11"/>
      <c r="L23" s="11"/>
      <c r="M23" s="11"/>
      <c r="N23" s="17"/>
      <c r="O23" s="16"/>
      <c r="P23" s="11"/>
    </row>
    <row r="24" spans="1:34">
      <c r="A24" s="11" t="s">
        <v>347</v>
      </c>
      <c r="B24" s="11">
        <v>90.19</v>
      </c>
      <c r="C24" s="22">
        <v>90.19</v>
      </c>
      <c r="D24" s="11" t="s">
        <v>153</v>
      </c>
      <c r="G24" s="11"/>
      <c r="H24" s="11"/>
      <c r="I24" s="21"/>
      <c r="J24" s="11"/>
      <c r="K24" s="11"/>
      <c r="L24" s="11"/>
      <c r="M24" s="11"/>
      <c r="N24" s="17"/>
      <c r="O24" s="16"/>
      <c r="P24" s="11"/>
    </row>
    <row r="25" spans="1:34">
      <c r="A25" s="11" t="s">
        <v>348</v>
      </c>
      <c r="B25" s="11">
        <v>113.01</v>
      </c>
      <c r="C25" s="22">
        <v>113.01</v>
      </c>
      <c r="D25" s="11" t="s">
        <v>153</v>
      </c>
      <c r="G25" s="11"/>
      <c r="H25" s="11"/>
      <c r="I25" s="21"/>
      <c r="J25" s="11"/>
      <c r="K25" s="11"/>
      <c r="L25" s="17"/>
      <c r="M25" s="11"/>
      <c r="N25" s="17"/>
      <c r="O25" s="16"/>
      <c r="P25" s="11"/>
    </row>
    <row r="26" spans="1:34">
      <c r="A26" s="11" t="s">
        <v>366</v>
      </c>
      <c r="B26" s="11">
        <v>30.48</v>
      </c>
      <c r="C26" s="22">
        <v>30.48</v>
      </c>
      <c r="D26" s="11" t="s">
        <v>153</v>
      </c>
      <c r="G26" s="11"/>
      <c r="H26" s="11"/>
      <c r="I26" s="21"/>
      <c r="J26" s="11"/>
      <c r="K26" s="11"/>
      <c r="L26" s="11"/>
      <c r="M26" s="11"/>
      <c r="N26" s="17"/>
      <c r="O26" s="16"/>
      <c r="P26" s="11"/>
    </row>
    <row r="27" spans="1:34">
      <c r="A27" s="22" t="s">
        <v>336</v>
      </c>
      <c r="B27" s="11">
        <v>42</v>
      </c>
      <c r="C27" s="22">
        <v>42</v>
      </c>
      <c r="D27" s="22" t="s">
        <v>153</v>
      </c>
      <c r="H27" s="11"/>
      <c r="I27" s="21"/>
      <c r="J27" s="11"/>
      <c r="K27" s="11"/>
      <c r="L27" s="11"/>
      <c r="M27" s="11"/>
      <c r="N27" s="17"/>
      <c r="O27" s="16"/>
      <c r="P27" s="11"/>
    </row>
    <row r="28" spans="1:34">
      <c r="A28" s="22" t="s">
        <v>360</v>
      </c>
      <c r="B28" s="11">
        <v>12</v>
      </c>
      <c r="C28" s="22">
        <v>12</v>
      </c>
      <c r="D28" s="11" t="s">
        <v>153</v>
      </c>
      <c r="H28" s="11"/>
      <c r="I28" s="21"/>
      <c r="J28" s="11"/>
      <c r="K28" s="11"/>
      <c r="L28" s="11"/>
      <c r="M28" s="11"/>
      <c r="N28" s="17"/>
      <c r="O28" s="16"/>
      <c r="P28" s="11"/>
    </row>
    <row r="29" spans="1:34">
      <c r="A29" s="22" t="s">
        <v>359</v>
      </c>
      <c r="B29" s="11">
        <v>25</v>
      </c>
      <c r="C29" s="22">
        <v>25</v>
      </c>
      <c r="D29" s="11" t="s">
        <v>153</v>
      </c>
      <c r="H29" s="11"/>
      <c r="I29" s="21"/>
      <c r="J29" s="11"/>
      <c r="K29" s="11"/>
      <c r="L29" s="11"/>
      <c r="M29" s="11"/>
      <c r="N29" s="17"/>
      <c r="O29" s="16"/>
      <c r="P29" s="11"/>
    </row>
    <row r="30" spans="1:34">
      <c r="A30" s="22" t="s">
        <v>345</v>
      </c>
      <c r="B30" s="11">
        <v>100</v>
      </c>
      <c r="C30" s="22">
        <v>100</v>
      </c>
      <c r="D30" s="11" t="s">
        <v>153</v>
      </c>
      <c r="H30" s="11"/>
      <c r="I30" s="21"/>
      <c r="J30" s="11"/>
      <c r="K30" s="11"/>
      <c r="L30" s="11"/>
      <c r="M30" s="11"/>
      <c r="N30" s="11"/>
      <c r="O30" s="16"/>
      <c r="P30" s="11"/>
    </row>
    <row r="31" spans="1:34">
      <c r="A31" s="22" t="s">
        <v>354</v>
      </c>
      <c r="B31" s="11">
        <v>130</v>
      </c>
      <c r="C31" s="22">
        <v>130</v>
      </c>
      <c r="D31" s="11" t="s">
        <v>153</v>
      </c>
      <c r="H31" s="11"/>
      <c r="J31" s="11"/>
      <c r="K31" s="11"/>
      <c r="L31" s="11"/>
      <c r="M31" s="11"/>
      <c r="N31" s="17"/>
      <c r="O31" s="16"/>
      <c r="P31" s="11"/>
    </row>
    <row r="32" spans="1:34">
      <c r="A32" s="22" t="s">
        <v>473</v>
      </c>
      <c r="B32" s="11">
        <v>25</v>
      </c>
      <c r="C32" s="22">
        <v>25</v>
      </c>
      <c r="D32" s="11" t="s">
        <v>153</v>
      </c>
      <c r="H32" s="11"/>
      <c r="J32" s="11"/>
      <c r="K32" s="11"/>
      <c r="L32" s="11"/>
      <c r="M32" s="11"/>
      <c r="N32" s="11"/>
      <c r="O32" s="16"/>
      <c r="P32" s="11"/>
    </row>
    <row r="33" spans="1:16">
      <c r="A33" s="22" t="s">
        <v>474</v>
      </c>
      <c r="B33" s="11">
        <v>25</v>
      </c>
      <c r="C33" s="22">
        <v>25</v>
      </c>
      <c r="D33" s="11" t="s">
        <v>153</v>
      </c>
      <c r="H33" s="11"/>
      <c r="I33" s="11"/>
      <c r="J33" s="11"/>
      <c r="K33" s="11"/>
      <c r="L33" s="11"/>
      <c r="M33" s="11"/>
      <c r="N33" s="11"/>
      <c r="O33" s="16"/>
      <c r="P33" s="11"/>
    </row>
    <row r="34" spans="1:16">
      <c r="A34" s="22" t="s">
        <v>475</v>
      </c>
      <c r="B34" s="11">
        <v>12.5</v>
      </c>
      <c r="C34" s="22">
        <v>12.5</v>
      </c>
      <c r="D34" s="11" t="s">
        <v>153</v>
      </c>
      <c r="H34" s="11" t="s">
        <v>433</v>
      </c>
      <c r="I34" s="65">
        <f>SUM(I35:I50)</f>
        <v>96.839999999999989</v>
      </c>
      <c r="J34" s="11"/>
      <c r="K34" s="11"/>
      <c r="L34" s="11" t="s">
        <v>433</v>
      </c>
      <c r="M34" s="65">
        <f>SUM(M35:M79)</f>
        <v>31.020000000000003</v>
      </c>
      <c r="N34" s="11"/>
      <c r="O34" s="16"/>
      <c r="P34" s="11"/>
    </row>
    <row r="35" spans="1:16">
      <c r="A35" s="22" t="s">
        <v>352</v>
      </c>
      <c r="B35" s="11">
        <v>17.02</v>
      </c>
      <c r="C35" s="22">
        <v>17.02</v>
      </c>
      <c r="D35" s="11" t="s">
        <v>153</v>
      </c>
      <c r="E35" s="22" t="s">
        <v>332</v>
      </c>
      <c r="F35" s="22" t="s">
        <v>356</v>
      </c>
      <c r="H35" s="45">
        <v>45850</v>
      </c>
      <c r="I35" s="11">
        <v>7.49</v>
      </c>
      <c r="J35" s="11">
        <v>4775</v>
      </c>
      <c r="K35" s="11"/>
      <c r="L35" s="45">
        <v>45870</v>
      </c>
      <c r="M35" s="11">
        <v>3.09</v>
      </c>
      <c r="N35" s="11" t="s">
        <v>440</v>
      </c>
      <c r="O35" s="16"/>
      <c r="P35" s="11"/>
    </row>
    <row r="36" spans="1:16">
      <c r="A36" s="22" t="s">
        <v>353</v>
      </c>
      <c r="B36" s="11">
        <v>24.23</v>
      </c>
      <c r="C36" s="22">
        <v>24.23</v>
      </c>
      <c r="D36" s="11" t="s">
        <v>153</v>
      </c>
      <c r="E36" s="22" t="s">
        <v>331</v>
      </c>
      <c r="F36" s="22" t="s">
        <v>357</v>
      </c>
      <c r="H36" s="45">
        <v>45852</v>
      </c>
      <c r="I36" s="11">
        <v>7.49</v>
      </c>
      <c r="J36" s="11">
        <v>1355</v>
      </c>
      <c r="K36" s="11"/>
      <c r="L36" s="45">
        <v>45870</v>
      </c>
      <c r="M36" s="11">
        <v>3.09</v>
      </c>
      <c r="N36" s="11" t="s">
        <v>441</v>
      </c>
      <c r="O36" s="16"/>
      <c r="P36" s="11"/>
    </row>
    <row r="37" spans="1:16">
      <c r="H37" s="45">
        <v>45855</v>
      </c>
      <c r="I37" s="11">
        <v>4.99</v>
      </c>
      <c r="J37" s="22">
        <v>7176</v>
      </c>
      <c r="K37" s="11"/>
      <c r="L37" s="45">
        <v>45871</v>
      </c>
      <c r="M37" s="11">
        <v>3.09</v>
      </c>
      <c r="N37" s="22" t="s">
        <v>442</v>
      </c>
      <c r="O37" s="11"/>
      <c r="P37" s="11"/>
    </row>
    <row r="38" spans="1:16">
      <c r="A38" s="22" t="s">
        <v>369</v>
      </c>
      <c r="B38" s="22">
        <v>1415</v>
      </c>
      <c r="C38" s="22">
        <v>1415</v>
      </c>
      <c r="D38" s="22" t="s">
        <v>152</v>
      </c>
      <c r="H38" s="27">
        <v>45855</v>
      </c>
      <c r="I38" s="11">
        <v>7.49</v>
      </c>
      <c r="J38" s="22">
        <v>6022</v>
      </c>
      <c r="K38" s="11"/>
      <c r="L38" s="27">
        <v>45871</v>
      </c>
      <c r="M38" s="11">
        <v>3.09</v>
      </c>
      <c r="N38" s="22" t="s">
        <v>443</v>
      </c>
      <c r="O38" s="11"/>
      <c r="P38" s="11"/>
    </row>
    <row r="39" spans="1:16">
      <c r="A39" s="22" t="s">
        <v>370</v>
      </c>
      <c r="B39" s="11">
        <v>56</v>
      </c>
      <c r="C39" s="22">
        <v>56</v>
      </c>
      <c r="D39" s="11" t="s">
        <v>152</v>
      </c>
      <c r="H39" s="27">
        <v>45856</v>
      </c>
      <c r="I39" s="11">
        <v>4.99</v>
      </c>
      <c r="J39" s="22">
        <v>3420</v>
      </c>
      <c r="L39" s="27">
        <v>45871</v>
      </c>
      <c r="M39" s="11">
        <v>3.09</v>
      </c>
      <c r="N39" s="22" t="s">
        <v>444</v>
      </c>
      <c r="O39" s="11"/>
      <c r="P39" s="11"/>
    </row>
    <row r="40" spans="1:16">
      <c r="A40" s="22" t="s">
        <v>343</v>
      </c>
      <c r="B40" s="11">
        <v>55.5</v>
      </c>
      <c r="C40" s="22">
        <v>55.5</v>
      </c>
      <c r="D40" s="11" t="s">
        <v>152</v>
      </c>
      <c r="H40" s="27">
        <v>45857</v>
      </c>
      <c r="I40" s="11">
        <v>4.99</v>
      </c>
      <c r="J40" s="22">
        <v>5758</v>
      </c>
      <c r="L40" s="27">
        <v>45872</v>
      </c>
      <c r="M40" s="11">
        <v>3.09</v>
      </c>
      <c r="N40" s="22" t="s">
        <v>445</v>
      </c>
      <c r="O40" s="11"/>
      <c r="P40" s="11"/>
    </row>
    <row r="41" spans="1:16">
      <c r="A41" s="44" t="s">
        <v>368</v>
      </c>
      <c r="B41" s="11">
        <v>20</v>
      </c>
      <c r="C41" s="11">
        <v>20</v>
      </c>
      <c r="D41" s="11" t="s">
        <v>152</v>
      </c>
      <c r="H41" s="27">
        <v>45857</v>
      </c>
      <c r="I41" s="11">
        <v>4.99</v>
      </c>
      <c r="J41" s="22">
        <v>5759</v>
      </c>
      <c r="L41" s="27">
        <v>45873</v>
      </c>
      <c r="M41" s="11">
        <v>7.49</v>
      </c>
      <c r="N41" s="22" t="s">
        <v>447</v>
      </c>
      <c r="O41" s="11"/>
      <c r="P41" s="11"/>
    </row>
    <row r="42" spans="1:16">
      <c r="H42" s="27">
        <v>45857</v>
      </c>
      <c r="I42" s="11">
        <v>4.99</v>
      </c>
      <c r="J42" s="22">
        <v>2856</v>
      </c>
      <c r="L42" s="27">
        <v>45874</v>
      </c>
      <c r="M42" s="11">
        <v>4.99</v>
      </c>
      <c r="N42" s="11" t="s">
        <v>448</v>
      </c>
      <c r="O42" s="11"/>
      <c r="P42" s="11"/>
    </row>
    <row r="43" spans="1:16">
      <c r="A43" s="11" t="s">
        <v>7</v>
      </c>
      <c r="B43" s="11">
        <v>0</v>
      </c>
      <c r="C43" s="11">
        <v>55.08</v>
      </c>
      <c r="D43" s="11" t="s">
        <v>152</v>
      </c>
      <c r="E43" s="22" t="s">
        <v>371</v>
      </c>
      <c r="H43" s="27">
        <v>45858</v>
      </c>
      <c r="I43" s="11">
        <v>4.99</v>
      </c>
      <c r="J43" s="22">
        <v>2571</v>
      </c>
      <c r="L43" s="27"/>
      <c r="M43" s="11"/>
    </row>
    <row r="44" spans="1:16">
      <c r="H44" s="27">
        <v>45858</v>
      </c>
      <c r="I44" s="11">
        <v>4.99</v>
      </c>
      <c r="J44" s="22">
        <v>1726</v>
      </c>
      <c r="L44" s="27"/>
      <c r="M44" s="11"/>
    </row>
    <row r="45" spans="1:16">
      <c r="A45" s="11" t="s">
        <v>337</v>
      </c>
      <c r="B45" s="11">
        <v>290</v>
      </c>
      <c r="C45" s="22">
        <v>290</v>
      </c>
      <c r="D45" s="22" t="s">
        <v>364</v>
      </c>
      <c r="H45" s="27">
        <v>45858</v>
      </c>
      <c r="I45" s="11">
        <v>4.99</v>
      </c>
      <c r="J45" s="22">
        <v>8469</v>
      </c>
      <c r="L45" s="27"/>
      <c r="M45" s="11"/>
    </row>
    <row r="46" spans="1:16">
      <c r="A46" s="11" t="s">
        <v>99</v>
      </c>
      <c r="B46" s="22">
        <v>30</v>
      </c>
      <c r="C46" s="22">
        <v>30</v>
      </c>
      <c r="D46" s="22" t="s">
        <v>364</v>
      </c>
      <c r="E46" s="22" t="s">
        <v>388</v>
      </c>
      <c r="F46" s="22">
        <f>SUM(C45:C50)</f>
        <v>439.48</v>
      </c>
      <c r="H46" s="27">
        <v>45859</v>
      </c>
      <c r="I46" s="11">
        <v>11.99</v>
      </c>
      <c r="J46" s="22" t="s">
        <v>436</v>
      </c>
      <c r="L46" s="27"/>
      <c r="M46" s="11"/>
    </row>
    <row r="47" spans="1:16">
      <c r="A47" s="11" t="s">
        <v>116</v>
      </c>
      <c r="B47" s="22">
        <v>10</v>
      </c>
      <c r="C47" s="22">
        <v>10</v>
      </c>
      <c r="D47" s="22" t="s">
        <v>364</v>
      </c>
      <c r="H47" s="27">
        <v>45861</v>
      </c>
      <c r="I47" s="11">
        <v>7.49</v>
      </c>
      <c r="J47" s="22" t="s">
        <v>437</v>
      </c>
      <c r="L47" s="27"/>
      <c r="M47" s="11"/>
    </row>
    <row r="48" spans="1:16">
      <c r="A48" s="11" t="s">
        <v>339</v>
      </c>
      <c r="B48" s="22">
        <v>58</v>
      </c>
      <c r="C48" s="22">
        <v>58</v>
      </c>
      <c r="D48" s="11" t="s">
        <v>364</v>
      </c>
      <c r="G48" s="11"/>
      <c r="H48" s="27">
        <v>45864</v>
      </c>
      <c r="I48" s="11">
        <v>4.99</v>
      </c>
      <c r="J48" s="22" t="s">
        <v>438</v>
      </c>
      <c r="L48" s="27"/>
      <c r="M48" s="11"/>
    </row>
    <row r="49" spans="1:16">
      <c r="A49" s="11" t="s">
        <v>342</v>
      </c>
      <c r="B49" s="22">
        <v>43.48</v>
      </c>
      <c r="C49" s="22">
        <v>43.48</v>
      </c>
      <c r="D49" s="11" t="s">
        <v>364</v>
      </c>
      <c r="G49" s="11"/>
      <c r="H49" s="27">
        <v>45866</v>
      </c>
      <c r="I49" s="11">
        <v>4.99</v>
      </c>
      <c r="J49" s="22" t="s">
        <v>439</v>
      </c>
      <c r="L49" s="27"/>
      <c r="M49" s="11"/>
    </row>
    <row r="50" spans="1:16">
      <c r="A50" s="22" t="s">
        <v>417</v>
      </c>
      <c r="B50" s="11">
        <v>8</v>
      </c>
      <c r="C50" s="22">
        <v>8</v>
      </c>
      <c r="D50" s="11" t="s">
        <v>364</v>
      </c>
      <c r="G50" s="11"/>
      <c r="H50" s="27">
        <v>45869</v>
      </c>
      <c r="I50" s="11">
        <v>4.99</v>
      </c>
      <c r="J50" s="22">
        <v>109</v>
      </c>
      <c r="L50" s="27"/>
      <c r="M50" s="11"/>
    </row>
    <row r="51" spans="1:16">
      <c r="G51" s="11"/>
    </row>
    <row r="52" spans="1:16">
      <c r="A52" s="11" t="s">
        <v>252</v>
      </c>
      <c r="B52" s="11">
        <v>9</v>
      </c>
      <c r="C52" s="22">
        <v>9</v>
      </c>
      <c r="D52" s="11" t="s">
        <v>365</v>
      </c>
    </row>
    <row r="53" spans="1:16">
      <c r="A53" s="11" t="s">
        <v>349</v>
      </c>
      <c r="B53" s="11">
        <v>23</v>
      </c>
      <c r="C53" s="22">
        <v>23</v>
      </c>
      <c r="D53" s="11" t="s">
        <v>365</v>
      </c>
      <c r="E53" s="22" t="s">
        <v>389</v>
      </c>
      <c r="F53" s="22">
        <f>SUM(C52:C60)</f>
        <v>155.98000000000002</v>
      </c>
      <c r="G53" s="11"/>
    </row>
    <row r="54" spans="1:16">
      <c r="A54" s="11" t="s">
        <v>350</v>
      </c>
      <c r="B54" s="11">
        <v>23</v>
      </c>
      <c r="C54" s="22">
        <v>23</v>
      </c>
      <c r="D54" s="11" t="s">
        <v>365</v>
      </c>
      <c r="G54" s="11"/>
    </row>
    <row r="55" spans="1:16">
      <c r="A55" s="11" t="s">
        <v>121</v>
      </c>
      <c r="B55" s="11">
        <v>12</v>
      </c>
      <c r="C55" s="22">
        <v>12</v>
      </c>
      <c r="D55" s="11" t="s">
        <v>365</v>
      </c>
      <c r="G55" s="50"/>
    </row>
    <row r="56" spans="1:16">
      <c r="A56" s="11" t="s">
        <v>351</v>
      </c>
      <c r="B56" s="11">
        <v>5</v>
      </c>
      <c r="C56" s="22">
        <v>5</v>
      </c>
      <c r="D56" s="11" t="s">
        <v>365</v>
      </c>
      <c r="E56" s="11"/>
      <c r="G56" s="11"/>
    </row>
    <row r="57" spans="1:16">
      <c r="A57" s="11" t="s">
        <v>255</v>
      </c>
      <c r="B57" s="11">
        <v>46</v>
      </c>
      <c r="C57" s="22">
        <v>46</v>
      </c>
      <c r="D57" s="11" t="s">
        <v>365</v>
      </c>
      <c r="G57" s="11"/>
    </row>
    <row r="58" spans="1:16">
      <c r="A58" s="11" t="s">
        <v>384</v>
      </c>
      <c r="B58" s="11">
        <v>10</v>
      </c>
      <c r="C58" s="22">
        <v>10</v>
      </c>
      <c r="D58" s="11" t="s">
        <v>365</v>
      </c>
      <c r="E58" s="22" t="s">
        <v>333</v>
      </c>
    </row>
    <row r="59" spans="1:16">
      <c r="A59" s="11" t="s">
        <v>145</v>
      </c>
      <c r="B59" s="11">
        <v>17.989999999999998</v>
      </c>
      <c r="C59" s="22">
        <v>17.989999999999998</v>
      </c>
      <c r="D59" s="11" t="s">
        <v>365</v>
      </c>
      <c r="E59" s="22" t="s">
        <v>334</v>
      </c>
    </row>
    <row r="60" spans="1:16">
      <c r="A60" s="11" t="s">
        <v>144</v>
      </c>
      <c r="B60" s="11">
        <v>9.99</v>
      </c>
      <c r="C60" s="22">
        <v>9.99</v>
      </c>
      <c r="D60" s="11" t="s">
        <v>365</v>
      </c>
      <c r="E60" s="22" t="s">
        <v>334</v>
      </c>
    </row>
    <row r="62" spans="1:16">
      <c r="A62" s="22" t="s">
        <v>67</v>
      </c>
      <c r="B62" s="11">
        <v>60</v>
      </c>
      <c r="C62" s="22">
        <v>60</v>
      </c>
      <c r="D62" s="11"/>
      <c r="F62" s="22">
        <f>SUM(C62:C72)</f>
        <v>210</v>
      </c>
      <c r="I62" s="11"/>
      <c r="J62" s="11"/>
      <c r="K62" s="11"/>
      <c r="L62" s="44"/>
      <c r="M62" s="11"/>
      <c r="N62" s="11"/>
      <c r="O62" s="11"/>
      <c r="P62" s="11"/>
    </row>
    <row r="63" spans="1:16">
      <c r="A63" s="22" t="s">
        <v>7</v>
      </c>
      <c r="B63" s="11">
        <v>20</v>
      </c>
      <c r="C63" s="22">
        <v>20</v>
      </c>
      <c r="D63" s="11"/>
      <c r="I63" s="11"/>
      <c r="J63" s="11"/>
      <c r="K63" s="11"/>
      <c r="L63" s="44"/>
      <c r="M63" s="11"/>
      <c r="N63" s="11"/>
      <c r="O63" s="11"/>
      <c r="P63" s="11"/>
    </row>
    <row r="64" spans="1:16">
      <c r="A64" s="22" t="s">
        <v>212</v>
      </c>
      <c r="B64" s="11">
        <v>15</v>
      </c>
      <c r="C64" s="22">
        <v>15</v>
      </c>
      <c r="G64" s="11"/>
      <c r="H64" s="11"/>
      <c r="I64" s="11"/>
      <c r="J64" s="11"/>
      <c r="K64" s="11"/>
      <c r="L64" s="44"/>
      <c r="M64" s="11"/>
      <c r="N64" s="11"/>
      <c r="O64" s="11"/>
      <c r="P64" s="11"/>
    </row>
    <row r="65" spans="1:16">
      <c r="A65" s="22" t="s">
        <v>17</v>
      </c>
      <c r="B65" s="11">
        <v>5</v>
      </c>
      <c r="C65" s="22">
        <v>5</v>
      </c>
      <c r="G65" s="11"/>
      <c r="H65" s="11"/>
      <c r="I65" s="11"/>
      <c r="J65" s="11"/>
      <c r="K65" s="11"/>
      <c r="L65" s="44"/>
      <c r="M65" s="11"/>
      <c r="N65" s="11"/>
      <c r="O65" s="11"/>
      <c r="P65" s="11"/>
    </row>
    <row r="66" spans="1:16">
      <c r="A66" s="22" t="s">
        <v>97</v>
      </c>
      <c r="B66" s="11">
        <v>45</v>
      </c>
      <c r="C66" s="22">
        <v>45</v>
      </c>
      <c r="G66" s="11"/>
      <c r="H66" s="11"/>
      <c r="I66" s="11"/>
      <c r="J66" s="11"/>
      <c r="K66" s="11"/>
      <c r="L66" s="44"/>
      <c r="M66" s="11"/>
      <c r="N66" s="11"/>
      <c r="O66" s="11"/>
      <c r="P66" s="11"/>
    </row>
    <row r="67" spans="1:16">
      <c r="A67" s="22" t="s">
        <v>154</v>
      </c>
      <c r="B67" s="11">
        <v>25</v>
      </c>
      <c r="C67" s="22">
        <v>25</v>
      </c>
      <c r="G67" s="11"/>
      <c r="H67" s="11"/>
      <c r="I67" s="11"/>
      <c r="J67" s="11"/>
      <c r="K67" s="11"/>
      <c r="L67" s="44"/>
      <c r="M67" s="11"/>
      <c r="N67" s="11"/>
      <c r="O67" s="11"/>
      <c r="P67" s="11"/>
    </row>
    <row r="68" spans="1:16">
      <c r="A68" s="22" t="s">
        <v>211</v>
      </c>
      <c r="B68" s="11">
        <v>10</v>
      </c>
      <c r="C68" s="22">
        <v>10</v>
      </c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>
      <c r="A69" s="22" t="s">
        <v>98</v>
      </c>
      <c r="B69" s="11">
        <v>10</v>
      </c>
      <c r="C69" s="22">
        <v>10</v>
      </c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>
      <c r="A70" s="22" t="s">
        <v>358</v>
      </c>
      <c r="B70" s="11">
        <v>5</v>
      </c>
      <c r="C70" s="22">
        <v>5</v>
      </c>
      <c r="G70" s="11"/>
      <c r="H70" s="11"/>
      <c r="I70" s="11"/>
      <c r="J70" s="11"/>
      <c r="K70" s="11"/>
      <c r="L70" s="11"/>
    </row>
    <row r="71" spans="1:16">
      <c r="A71" s="22" t="s">
        <v>319</v>
      </c>
      <c r="B71" s="11">
        <v>5</v>
      </c>
      <c r="C71" s="22">
        <v>5</v>
      </c>
      <c r="E71" s="11"/>
      <c r="G71" s="11"/>
      <c r="H71" s="11"/>
      <c r="I71" s="11"/>
      <c r="J71" s="11"/>
      <c r="K71" s="11"/>
      <c r="L71" s="11"/>
    </row>
    <row r="72" spans="1:16">
      <c r="A72" s="22" t="s">
        <v>397</v>
      </c>
      <c r="B72" s="11">
        <v>10</v>
      </c>
      <c r="C72" s="22">
        <v>10</v>
      </c>
      <c r="E72" s="11"/>
      <c r="G72" s="11"/>
      <c r="H72" s="11"/>
      <c r="I72" s="11"/>
      <c r="J72" s="11"/>
      <c r="K72" s="11"/>
      <c r="L72" s="11"/>
    </row>
    <row r="73" spans="1:16">
      <c r="G73" s="11"/>
      <c r="H73" s="11"/>
      <c r="I73" s="11"/>
      <c r="J73" s="11"/>
      <c r="K73" s="17"/>
      <c r="L73" s="11"/>
    </row>
    <row r="74" spans="1:16">
      <c r="H74" s="11"/>
      <c r="I74" s="17"/>
      <c r="J74" s="11"/>
      <c r="K74" s="11"/>
      <c r="L74" s="11"/>
    </row>
    <row r="75" spans="1:16">
      <c r="H75" s="11"/>
      <c r="I75" s="11"/>
      <c r="J75" s="11"/>
      <c r="K75" s="11"/>
      <c r="L75" s="11"/>
    </row>
    <row r="76" spans="1:16">
      <c r="H76" s="11"/>
      <c r="I76" s="11"/>
      <c r="J76" s="11"/>
      <c r="K76" s="11"/>
      <c r="L76" s="11"/>
    </row>
    <row r="77" spans="1:16">
      <c r="H77" s="11"/>
      <c r="I77" s="11"/>
      <c r="J77" s="11"/>
      <c r="K77" s="11"/>
      <c r="L77" s="11"/>
    </row>
    <row r="88" spans="1:2">
      <c r="A88" s="11"/>
      <c r="B88" s="11"/>
    </row>
    <row r="89" spans="1:2">
      <c r="A89" s="11"/>
      <c r="B89" s="11"/>
    </row>
    <row r="90" spans="1:2">
      <c r="A90" s="11"/>
      <c r="B90" s="11"/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H90"/>
  <sheetViews>
    <sheetView zoomScale="80" zoomScaleNormal="80" workbookViewId="0">
      <selection activeCell="G16" sqref="G16"/>
    </sheetView>
  </sheetViews>
  <sheetFormatPr baseColWidth="10" defaultRowHeight="15"/>
  <cols>
    <col min="1" max="1" width="38.5703125" style="22" bestFit="1" customWidth="1"/>
    <col min="2" max="2" width="11.42578125" style="22"/>
    <col min="3" max="3" width="12.28515625" style="22" bestFit="1" customWidth="1"/>
    <col min="4" max="4" width="15.5703125" style="22" bestFit="1" customWidth="1"/>
    <col min="5" max="5" width="17.28515625" style="22" bestFit="1" customWidth="1"/>
    <col min="6" max="6" width="26" style="22" bestFit="1" customWidth="1"/>
    <col min="7" max="7" width="23.85546875" style="22" bestFit="1" customWidth="1"/>
    <col min="8" max="8" width="30.5703125" style="22" bestFit="1" customWidth="1"/>
    <col min="9" max="9" width="21.5703125" style="22" bestFit="1" customWidth="1"/>
    <col min="10" max="10" width="25.28515625" style="22" bestFit="1" customWidth="1"/>
    <col min="11" max="11" width="15.85546875" style="22" bestFit="1" customWidth="1"/>
    <col min="12" max="12" width="24.28515625" style="22" bestFit="1" customWidth="1"/>
    <col min="13" max="14" width="11.42578125" style="22"/>
    <col min="15" max="15" width="24.28515625" style="22" bestFit="1" customWidth="1"/>
    <col min="16" max="16" width="11.7109375" style="22" bestFit="1" customWidth="1"/>
    <col min="17" max="17" width="10.85546875" style="22" bestFit="1" customWidth="1"/>
    <col min="18" max="18" width="12.140625" style="22" bestFit="1" customWidth="1"/>
    <col min="19" max="19" width="7.140625" style="22" bestFit="1" customWidth="1"/>
    <col min="20" max="20" width="12" style="22" bestFit="1" customWidth="1"/>
    <col min="21" max="21" width="11.42578125" style="22"/>
    <col min="22" max="22" width="15.5703125" style="22" bestFit="1" customWidth="1"/>
    <col min="23" max="23" width="12" style="22" bestFit="1" customWidth="1"/>
    <col min="24" max="16384" width="11.42578125" style="22"/>
  </cols>
  <sheetData>
    <row r="1" spans="1:34">
      <c r="G1" s="22" t="s">
        <v>237</v>
      </c>
      <c r="H1" s="27" t="s">
        <v>454</v>
      </c>
      <c r="I1" s="11"/>
      <c r="J1" s="11"/>
      <c r="K1" s="11"/>
      <c r="L1" s="11"/>
      <c r="M1" s="11"/>
      <c r="N1" s="11"/>
      <c r="O1" s="11"/>
      <c r="P1" s="11"/>
    </row>
    <row r="2" spans="1:34">
      <c r="A2" s="22" t="s">
        <v>79</v>
      </c>
      <c r="B2" s="22">
        <f>SUM(B4:B700)</f>
        <v>5265.41</v>
      </c>
      <c r="C2" s="22">
        <f>SUM(C20:C700)</f>
        <v>3236.4899999999993</v>
      </c>
      <c r="G2" s="22" t="s">
        <v>335</v>
      </c>
      <c r="H2" s="24">
        <f>SUM(K6:K9)</f>
        <v>5759</v>
      </c>
      <c r="I2" s="11"/>
      <c r="J2" s="17"/>
      <c r="K2" s="17"/>
      <c r="L2" s="11"/>
      <c r="M2" s="11"/>
      <c r="N2" s="11"/>
      <c r="O2" s="11"/>
      <c r="P2" s="11"/>
    </row>
    <row r="3" spans="1:34">
      <c r="B3" s="22" t="s">
        <v>94</v>
      </c>
      <c r="C3" s="22" t="s">
        <v>95</v>
      </c>
      <c r="I3" s="11"/>
      <c r="J3" s="11"/>
      <c r="K3" s="11"/>
      <c r="L3" s="11"/>
      <c r="M3" s="11"/>
      <c r="N3" s="11"/>
      <c r="O3" s="11"/>
      <c r="P3" s="11"/>
      <c r="V3" s="22" t="s">
        <v>278</v>
      </c>
      <c r="W3" s="22" t="s">
        <v>279</v>
      </c>
      <c r="X3" s="22" t="s">
        <v>281</v>
      </c>
      <c r="Y3" s="11"/>
      <c r="Z3" s="22" t="s">
        <v>280</v>
      </c>
      <c r="AA3" s="22" t="s">
        <v>281</v>
      </c>
      <c r="AB3" s="11"/>
      <c r="AD3" s="22" t="s">
        <v>282</v>
      </c>
      <c r="AE3" s="22" t="s">
        <v>283</v>
      </c>
      <c r="AF3" s="22" t="s">
        <v>246</v>
      </c>
      <c r="AG3" s="22" t="s">
        <v>275</v>
      </c>
      <c r="AH3" s="22" t="s">
        <v>285</v>
      </c>
    </row>
    <row r="4" spans="1:34">
      <c r="A4" s="11" t="s">
        <v>363</v>
      </c>
      <c r="B4" s="11">
        <v>0</v>
      </c>
      <c r="C4" s="22">
        <v>4600</v>
      </c>
      <c r="D4" s="22" t="s">
        <v>367</v>
      </c>
      <c r="G4" s="22" t="s">
        <v>36</v>
      </c>
      <c r="H4" s="22">
        <f>H2-B2</f>
        <v>493.59000000000015</v>
      </c>
      <c r="I4" s="11"/>
      <c r="J4" s="22" t="s">
        <v>262</v>
      </c>
      <c r="K4" s="22">
        <f>SUM(K6:K9)</f>
        <v>5759</v>
      </c>
      <c r="L4" s="11"/>
      <c r="M4" s="11"/>
      <c r="N4" s="11"/>
      <c r="P4" s="22" t="s">
        <v>313</v>
      </c>
      <c r="Q4" s="22" t="s">
        <v>315</v>
      </c>
      <c r="R4" s="22" t="s">
        <v>314</v>
      </c>
      <c r="S4" s="43">
        <f>Q5-P5</f>
        <v>0</v>
      </c>
      <c r="V4" s="22">
        <v>60</v>
      </c>
      <c r="W4" s="22">
        <v>775</v>
      </c>
      <c r="X4" s="48">
        <v>618</v>
      </c>
      <c r="Y4" s="17"/>
      <c r="Z4" s="22">
        <v>800</v>
      </c>
      <c r="AA4" s="48">
        <v>638</v>
      </c>
      <c r="AB4" s="17"/>
      <c r="AE4" s="22">
        <v>4765</v>
      </c>
      <c r="AF4" s="22">
        <v>690</v>
      </c>
      <c r="AG4" s="22">
        <f>SUM(AE4:AF4)</f>
        <v>5455</v>
      </c>
      <c r="AH4" s="41">
        <v>3345</v>
      </c>
    </row>
    <row r="5" spans="1:34">
      <c r="A5" s="11" t="s">
        <v>361</v>
      </c>
      <c r="B5" s="11">
        <v>0</v>
      </c>
      <c r="C5" s="22">
        <v>800</v>
      </c>
      <c r="D5" s="22" t="s">
        <v>367</v>
      </c>
      <c r="I5" s="11"/>
      <c r="L5" s="11"/>
      <c r="M5" s="11"/>
      <c r="N5" s="11"/>
      <c r="O5" s="25" t="s">
        <v>312</v>
      </c>
      <c r="P5" s="25">
        <f>SUM(P6:P35)</f>
        <v>600</v>
      </c>
      <c r="Q5" s="25">
        <f>SUM(Q6:Q35)</f>
        <v>600</v>
      </c>
      <c r="R5" s="25"/>
      <c r="S5" s="25"/>
      <c r="V5" s="22">
        <v>70</v>
      </c>
      <c r="W5" s="22">
        <v>903</v>
      </c>
      <c r="X5" s="48">
        <v>720</v>
      </c>
      <c r="Y5" s="17"/>
      <c r="Z5" s="22">
        <v>932</v>
      </c>
      <c r="AA5" s="48">
        <v>743</v>
      </c>
      <c r="AB5" s="17"/>
    </row>
    <row r="6" spans="1:34">
      <c r="A6" s="11" t="s">
        <v>140</v>
      </c>
      <c r="B6" s="11">
        <v>0</v>
      </c>
      <c r="C6" s="11">
        <v>510</v>
      </c>
      <c r="D6" s="11" t="s">
        <v>367</v>
      </c>
      <c r="I6" s="11"/>
      <c r="J6" s="22" t="s">
        <v>253</v>
      </c>
      <c r="K6" s="22">
        <v>3900</v>
      </c>
      <c r="L6" s="11"/>
      <c r="M6" s="11"/>
      <c r="N6" s="11"/>
      <c r="O6" s="16">
        <v>45352</v>
      </c>
      <c r="P6" s="1">
        <v>20</v>
      </c>
      <c r="Q6" s="22">
        <v>20</v>
      </c>
      <c r="V6" s="22">
        <v>80</v>
      </c>
      <c r="W6" s="22">
        <v>1032</v>
      </c>
      <c r="X6" s="48">
        <v>823</v>
      </c>
      <c r="Y6" s="17"/>
      <c r="Z6" s="22">
        <v>1065</v>
      </c>
      <c r="AA6" s="48">
        <v>849</v>
      </c>
      <c r="AB6" s="17"/>
    </row>
    <row r="7" spans="1:34">
      <c r="A7" s="11" t="s">
        <v>362</v>
      </c>
      <c r="B7" s="11">
        <v>0</v>
      </c>
      <c r="C7" s="11">
        <v>599</v>
      </c>
      <c r="D7" s="11" t="s">
        <v>367</v>
      </c>
      <c r="I7" s="11"/>
      <c r="J7" s="22" t="s">
        <v>254</v>
      </c>
      <c r="K7" s="22">
        <v>750</v>
      </c>
      <c r="L7" s="11"/>
      <c r="M7" s="11"/>
      <c r="N7" s="11"/>
      <c r="O7" s="16">
        <v>45383</v>
      </c>
      <c r="P7" s="11">
        <v>0</v>
      </c>
      <c r="Q7" s="22">
        <v>0</v>
      </c>
      <c r="V7" s="22">
        <v>85</v>
      </c>
      <c r="W7" s="22">
        <v>1100</v>
      </c>
      <c r="X7" s="48">
        <v>877</v>
      </c>
      <c r="Y7" s="17"/>
      <c r="Z7" s="22">
        <v>1132</v>
      </c>
      <c r="AA7" s="48">
        <v>903</v>
      </c>
      <c r="AB7" s="17"/>
      <c r="AE7" s="22" t="s">
        <v>284</v>
      </c>
      <c r="AF7" s="22" t="s">
        <v>246</v>
      </c>
      <c r="AG7" s="22" t="s">
        <v>275</v>
      </c>
      <c r="AH7" s="22" t="s">
        <v>285</v>
      </c>
    </row>
    <row r="8" spans="1:34">
      <c r="A8" s="11" t="s">
        <v>414</v>
      </c>
      <c r="B8" s="11">
        <v>0</v>
      </c>
      <c r="C8" s="11"/>
      <c r="D8" s="11" t="s">
        <v>367</v>
      </c>
      <c r="H8" s="12"/>
      <c r="I8" s="11"/>
      <c r="J8" s="22" t="s">
        <v>140</v>
      </c>
      <c r="K8" s="22">
        <v>510</v>
      </c>
      <c r="L8" s="11"/>
      <c r="M8" s="11"/>
      <c r="N8" s="11"/>
      <c r="O8" s="16">
        <v>45413</v>
      </c>
      <c r="P8" s="11">
        <v>20</v>
      </c>
      <c r="Q8" s="22">
        <v>20</v>
      </c>
      <c r="Y8" s="11"/>
      <c r="AB8" s="11"/>
      <c r="AE8" s="22">
        <v>5151</v>
      </c>
      <c r="AF8" s="22">
        <v>690</v>
      </c>
      <c r="AG8" s="22">
        <f>SUM(AE8:AF8)</f>
        <v>5841</v>
      </c>
      <c r="AH8" s="41">
        <v>3550</v>
      </c>
    </row>
    <row r="9" spans="1:34">
      <c r="I9" s="11"/>
      <c r="J9" s="22" t="s">
        <v>400</v>
      </c>
      <c r="K9" s="22">
        <v>599</v>
      </c>
      <c r="L9" s="11"/>
      <c r="M9" s="11"/>
      <c r="N9" s="11"/>
      <c r="O9" s="16">
        <v>45444</v>
      </c>
      <c r="P9" s="11">
        <v>320</v>
      </c>
      <c r="Q9" s="22">
        <v>320</v>
      </c>
      <c r="Y9" s="11"/>
      <c r="AB9" s="11"/>
    </row>
    <row r="10" spans="1:34">
      <c r="A10" s="22" t="s">
        <v>415</v>
      </c>
      <c r="B10" s="11">
        <v>480</v>
      </c>
      <c r="C10" s="11">
        <v>480</v>
      </c>
      <c r="D10" s="22" t="s">
        <v>263</v>
      </c>
      <c r="I10" s="11"/>
      <c r="L10" s="11"/>
      <c r="M10" s="11"/>
      <c r="N10" s="11"/>
      <c r="O10" s="16">
        <v>45474</v>
      </c>
      <c r="P10" s="11">
        <v>20</v>
      </c>
      <c r="Q10" s="22">
        <v>20</v>
      </c>
      <c r="Y10" s="11"/>
      <c r="AB10" s="11"/>
      <c r="AE10" s="22" t="s">
        <v>318</v>
      </c>
      <c r="AF10" s="22" t="s">
        <v>246</v>
      </c>
      <c r="AG10" s="22" t="s">
        <v>275</v>
      </c>
      <c r="AH10" s="22" t="s">
        <v>285</v>
      </c>
    </row>
    <row r="11" spans="1:34">
      <c r="A11" s="22" t="s">
        <v>71</v>
      </c>
      <c r="B11" s="11">
        <v>200</v>
      </c>
      <c r="C11" s="22">
        <v>200</v>
      </c>
      <c r="D11" s="11" t="s">
        <v>263</v>
      </c>
      <c r="G11" s="11"/>
      <c r="H11" s="11"/>
      <c r="I11" s="11"/>
      <c r="L11" s="11"/>
      <c r="M11" s="11"/>
      <c r="N11" s="11"/>
      <c r="O11" s="16">
        <v>45505</v>
      </c>
      <c r="P11" s="11">
        <v>20</v>
      </c>
      <c r="Q11" s="22">
        <v>20</v>
      </c>
      <c r="AB11" s="11"/>
      <c r="AE11" s="22">
        <v>5678</v>
      </c>
      <c r="AF11" s="22">
        <v>690</v>
      </c>
      <c r="AG11" s="22">
        <v>6358</v>
      </c>
      <c r="AH11" s="49">
        <v>3815</v>
      </c>
    </row>
    <row r="12" spans="1:34">
      <c r="A12" s="22" t="s">
        <v>171</v>
      </c>
      <c r="B12" s="11">
        <v>60</v>
      </c>
      <c r="C12" s="22">
        <v>60</v>
      </c>
      <c r="D12" s="11" t="s">
        <v>263</v>
      </c>
      <c r="E12" s="16"/>
      <c r="G12" s="11"/>
      <c r="H12" s="11"/>
      <c r="I12" s="40"/>
      <c r="J12" s="11"/>
      <c r="K12" s="11"/>
      <c r="L12" s="11"/>
      <c r="M12" s="11"/>
      <c r="N12" s="11"/>
      <c r="O12" s="16">
        <v>45536</v>
      </c>
      <c r="P12" s="11">
        <v>20</v>
      </c>
      <c r="Q12" s="22">
        <v>20</v>
      </c>
      <c r="AB12" s="11"/>
    </row>
    <row r="13" spans="1:34">
      <c r="A13" s="22" t="s">
        <v>344</v>
      </c>
      <c r="B13" s="11">
        <v>5</v>
      </c>
      <c r="C13" s="22">
        <v>5</v>
      </c>
      <c r="D13" s="11" t="s">
        <v>263</v>
      </c>
      <c r="G13" s="11"/>
      <c r="H13" s="11"/>
      <c r="I13" s="40"/>
      <c r="J13" s="11"/>
      <c r="K13" s="17"/>
      <c r="L13" s="11"/>
      <c r="M13" s="11"/>
      <c r="N13" s="11"/>
      <c r="O13" s="16">
        <v>45566</v>
      </c>
      <c r="P13" s="11">
        <v>20</v>
      </c>
      <c r="Q13" s="22">
        <v>20</v>
      </c>
      <c r="AB13" s="11"/>
      <c r="AE13" s="22" t="s">
        <v>316</v>
      </c>
      <c r="AF13" s="22" t="s">
        <v>246</v>
      </c>
      <c r="AG13" s="22" t="s">
        <v>275</v>
      </c>
      <c r="AH13" s="22" t="s">
        <v>285</v>
      </c>
    </row>
    <row r="14" spans="1:34">
      <c r="A14" s="22" t="s">
        <v>129</v>
      </c>
      <c r="B14" s="11">
        <v>40</v>
      </c>
      <c r="C14" s="22">
        <v>40</v>
      </c>
      <c r="D14" s="11" t="s">
        <v>263</v>
      </c>
      <c r="G14" s="11"/>
      <c r="H14" s="11"/>
      <c r="I14" s="17"/>
      <c r="J14" s="11"/>
      <c r="K14" s="11"/>
      <c r="L14" s="11"/>
      <c r="M14" s="11"/>
      <c r="N14" s="11"/>
      <c r="O14" s="16">
        <v>45597</v>
      </c>
      <c r="P14" s="11">
        <v>160</v>
      </c>
      <c r="Q14" s="22">
        <v>160</v>
      </c>
      <c r="AE14" s="22">
        <v>5800</v>
      </c>
      <c r="AF14" s="22">
        <v>690</v>
      </c>
      <c r="AG14" s="22">
        <f>SUM(AE14:AF14)</f>
        <v>6490</v>
      </c>
      <c r="AH14" s="41">
        <v>3970</v>
      </c>
    </row>
    <row r="15" spans="1:34">
      <c r="A15" s="22" t="s">
        <v>119</v>
      </c>
      <c r="B15" s="11">
        <v>70</v>
      </c>
      <c r="C15" s="22">
        <v>70</v>
      </c>
      <c r="D15" s="11" t="s">
        <v>263</v>
      </c>
      <c r="G15" s="17"/>
      <c r="H15" s="11"/>
      <c r="I15" s="11"/>
      <c r="J15" s="21"/>
      <c r="K15" s="11"/>
      <c r="L15" s="11"/>
      <c r="M15" s="11"/>
      <c r="N15" s="11"/>
      <c r="O15" s="16"/>
      <c r="P15" s="11"/>
    </row>
    <row r="16" spans="1:34">
      <c r="A16" s="22" t="s">
        <v>355</v>
      </c>
      <c r="B16" s="11">
        <v>800</v>
      </c>
      <c r="C16" s="22">
        <v>1000</v>
      </c>
      <c r="D16" s="11" t="s">
        <v>263</v>
      </c>
      <c r="H16" s="11"/>
      <c r="I16" s="11"/>
      <c r="J16" s="21"/>
      <c r="K16" s="11"/>
      <c r="L16" s="11"/>
      <c r="M16" s="11"/>
      <c r="N16" s="11"/>
      <c r="O16" s="16"/>
      <c r="P16" s="11"/>
      <c r="T16" s="11"/>
      <c r="Y16" s="22" t="s">
        <v>276</v>
      </c>
      <c r="AE16" s="22" t="s">
        <v>317</v>
      </c>
      <c r="AF16" s="22" t="s">
        <v>246</v>
      </c>
      <c r="AG16" s="22" t="s">
        <v>275</v>
      </c>
      <c r="AH16" s="22" t="s">
        <v>285</v>
      </c>
    </row>
    <row r="17" spans="1:34">
      <c r="A17" s="11" t="s">
        <v>386</v>
      </c>
      <c r="B17" s="11">
        <v>400</v>
      </c>
      <c r="C17" s="22">
        <v>500</v>
      </c>
      <c r="D17" s="11" t="s">
        <v>263</v>
      </c>
      <c r="G17" s="11"/>
      <c r="H17" s="11"/>
      <c r="I17" s="11"/>
      <c r="J17" s="21"/>
      <c r="K17" s="11"/>
      <c r="L17" s="11"/>
      <c r="M17" s="11"/>
      <c r="N17" s="11"/>
      <c r="O17" s="16"/>
      <c r="P17" s="11"/>
      <c r="Z17" s="22">
        <v>3127</v>
      </c>
      <c r="AE17" s="22">
        <v>6335</v>
      </c>
      <c r="AF17" s="22">
        <v>690</v>
      </c>
      <c r="AG17" s="22">
        <v>7025</v>
      </c>
      <c r="AH17" s="49">
        <v>4120</v>
      </c>
    </row>
    <row r="18" spans="1:34">
      <c r="H18" s="11"/>
      <c r="I18" s="11"/>
      <c r="J18" s="21"/>
      <c r="K18" s="11"/>
      <c r="L18" s="11"/>
      <c r="M18" s="11"/>
      <c r="N18" s="11"/>
      <c r="O18" s="16"/>
      <c r="P18" s="11"/>
      <c r="Z18" s="22">
        <v>2091</v>
      </c>
    </row>
    <row r="19" spans="1:34">
      <c r="A19" s="11" t="s">
        <v>404</v>
      </c>
      <c r="B19" s="11">
        <v>29</v>
      </c>
      <c r="C19" s="22">
        <v>29</v>
      </c>
      <c r="D19" s="22" t="s">
        <v>153</v>
      </c>
      <c r="H19" s="11"/>
      <c r="I19" s="11"/>
      <c r="J19" s="11"/>
      <c r="K19" s="11"/>
      <c r="L19" s="11"/>
      <c r="M19" s="11"/>
      <c r="N19" s="11"/>
      <c r="O19" s="16"/>
      <c r="P19" s="11"/>
    </row>
    <row r="20" spans="1:34">
      <c r="A20" s="11" t="s">
        <v>338</v>
      </c>
      <c r="B20" s="11">
        <v>82.12</v>
      </c>
      <c r="C20" s="22">
        <v>82.12</v>
      </c>
      <c r="D20" s="22" t="s">
        <v>153</v>
      </c>
      <c r="G20" s="11"/>
      <c r="H20" s="11"/>
      <c r="I20" s="11"/>
      <c r="J20" s="11"/>
      <c r="K20" s="11"/>
      <c r="L20" s="11"/>
      <c r="M20" s="11"/>
      <c r="N20" s="11"/>
      <c r="O20" s="16"/>
      <c r="P20" s="11"/>
      <c r="Y20" s="22" t="s">
        <v>277</v>
      </c>
    </row>
    <row r="21" spans="1:34">
      <c r="A21" s="11" t="s">
        <v>81</v>
      </c>
      <c r="B21" s="11">
        <v>24.56</v>
      </c>
      <c r="C21" s="22">
        <v>24.56</v>
      </c>
      <c r="D21" s="22" t="s">
        <v>153</v>
      </c>
      <c r="G21" s="11"/>
      <c r="H21" s="11"/>
      <c r="I21" s="21"/>
      <c r="J21" s="11"/>
      <c r="K21" s="11"/>
      <c r="L21" s="11"/>
      <c r="M21" s="11"/>
      <c r="N21" s="17"/>
      <c r="O21" s="16"/>
      <c r="P21" s="11"/>
      <c r="Z21" s="22">
        <v>2676</v>
      </c>
    </row>
    <row r="22" spans="1:34">
      <c r="A22" s="11" t="s">
        <v>346</v>
      </c>
      <c r="B22" s="21">
        <v>12.5</v>
      </c>
      <c r="C22" s="22">
        <v>12.5</v>
      </c>
      <c r="D22" s="11" t="s">
        <v>153</v>
      </c>
      <c r="G22" s="11"/>
      <c r="H22" s="11"/>
      <c r="I22" s="21"/>
      <c r="J22" s="11"/>
      <c r="K22" s="11"/>
      <c r="L22" s="11"/>
      <c r="M22" s="11"/>
      <c r="N22" s="17"/>
      <c r="O22" s="16"/>
      <c r="P22" s="11"/>
    </row>
    <row r="23" spans="1:34">
      <c r="A23" s="11" t="s">
        <v>330</v>
      </c>
      <c r="B23" s="11">
        <v>63.84</v>
      </c>
      <c r="C23" s="22">
        <v>63.84</v>
      </c>
      <c r="D23" s="11" t="s">
        <v>153</v>
      </c>
      <c r="G23" s="11"/>
      <c r="H23" s="11"/>
      <c r="I23" s="21"/>
      <c r="J23" s="11"/>
      <c r="K23" s="11"/>
      <c r="L23" s="11"/>
      <c r="M23" s="11"/>
      <c r="N23" s="17"/>
      <c r="O23" s="16"/>
      <c r="P23" s="11"/>
    </row>
    <row r="24" spans="1:34">
      <c r="A24" s="11" t="s">
        <v>347</v>
      </c>
      <c r="B24" s="11">
        <v>90.19</v>
      </c>
      <c r="C24" s="22">
        <v>90.19</v>
      </c>
      <c r="D24" s="11" t="s">
        <v>153</v>
      </c>
      <c r="G24" s="11"/>
      <c r="H24" s="11"/>
      <c r="I24" s="21"/>
      <c r="J24" s="11"/>
      <c r="K24" s="11"/>
      <c r="L24" s="11"/>
      <c r="M24" s="11"/>
      <c r="N24" s="17"/>
      <c r="O24" s="16"/>
      <c r="P24" s="11"/>
    </row>
    <row r="25" spans="1:34">
      <c r="A25" s="11" t="s">
        <v>348</v>
      </c>
      <c r="B25" s="11">
        <v>113.01</v>
      </c>
      <c r="C25" s="22">
        <v>113.01</v>
      </c>
      <c r="D25" s="11" t="s">
        <v>153</v>
      </c>
      <c r="G25" s="11"/>
      <c r="H25" s="11"/>
      <c r="I25" s="21"/>
      <c r="J25" s="11"/>
      <c r="K25" s="11"/>
      <c r="L25" s="17"/>
      <c r="M25" s="11"/>
      <c r="N25" s="17"/>
      <c r="O25" s="16"/>
      <c r="P25" s="11"/>
    </row>
    <row r="26" spans="1:34">
      <c r="A26" s="11" t="s">
        <v>366</v>
      </c>
      <c r="B26" s="11">
        <v>30.48</v>
      </c>
      <c r="C26" s="22">
        <v>30.48</v>
      </c>
      <c r="D26" s="11" t="s">
        <v>153</v>
      </c>
      <c r="G26" s="11"/>
      <c r="H26" s="11"/>
      <c r="I26" s="21"/>
      <c r="J26" s="11"/>
      <c r="K26" s="11"/>
      <c r="L26" s="11"/>
      <c r="M26" s="11"/>
      <c r="N26" s="17"/>
      <c r="O26" s="16"/>
      <c r="P26" s="11"/>
    </row>
    <row r="27" spans="1:34">
      <c r="A27" s="22" t="s">
        <v>336</v>
      </c>
      <c r="B27" s="11">
        <v>42</v>
      </c>
      <c r="C27" s="22">
        <v>42</v>
      </c>
      <c r="D27" s="22" t="s">
        <v>153</v>
      </c>
      <c r="H27" s="11"/>
      <c r="I27" s="21"/>
      <c r="J27" s="11"/>
      <c r="K27" s="11"/>
      <c r="L27" s="11"/>
      <c r="M27" s="11"/>
      <c r="N27" s="17"/>
      <c r="O27" s="16"/>
      <c r="P27" s="11"/>
    </row>
    <row r="28" spans="1:34">
      <c r="A28" s="22" t="s">
        <v>360</v>
      </c>
      <c r="B28" s="11">
        <v>12</v>
      </c>
      <c r="C28" s="22">
        <v>12</v>
      </c>
      <c r="D28" s="11" t="s">
        <v>153</v>
      </c>
      <c r="H28" s="11"/>
      <c r="I28" s="21"/>
      <c r="J28" s="11"/>
      <c r="K28" s="11"/>
      <c r="L28" s="11"/>
      <c r="M28" s="11"/>
      <c r="N28" s="17"/>
      <c r="O28" s="16"/>
      <c r="P28" s="11"/>
    </row>
    <row r="29" spans="1:34">
      <c r="A29" s="22" t="s">
        <v>359</v>
      </c>
      <c r="B29" s="11">
        <v>25</v>
      </c>
      <c r="C29" s="22">
        <v>25</v>
      </c>
      <c r="D29" s="11" t="s">
        <v>153</v>
      </c>
      <c r="H29" s="11"/>
      <c r="I29" s="21"/>
      <c r="J29" s="11"/>
      <c r="K29" s="11"/>
      <c r="L29" s="11"/>
      <c r="M29" s="11"/>
      <c r="N29" s="17"/>
      <c r="O29" s="16"/>
      <c r="P29" s="11"/>
    </row>
    <row r="30" spans="1:34">
      <c r="A30" s="22" t="s">
        <v>345</v>
      </c>
      <c r="B30" s="11">
        <v>100</v>
      </c>
      <c r="C30" s="22">
        <v>100</v>
      </c>
      <c r="D30" s="11" t="s">
        <v>153</v>
      </c>
      <c r="H30" s="11"/>
      <c r="I30" s="21"/>
      <c r="J30" s="11"/>
      <c r="K30" s="11"/>
      <c r="L30" s="11"/>
      <c r="M30" s="11"/>
      <c r="N30" s="11"/>
      <c r="O30" s="16"/>
      <c r="P30" s="11"/>
    </row>
    <row r="31" spans="1:34">
      <c r="A31" s="22" t="s">
        <v>354</v>
      </c>
      <c r="B31" s="11">
        <v>130</v>
      </c>
      <c r="C31" s="22">
        <v>130</v>
      </c>
      <c r="D31" s="11" t="s">
        <v>153</v>
      </c>
      <c r="H31" s="11"/>
      <c r="J31" s="11"/>
      <c r="K31" s="11"/>
      <c r="L31" s="11"/>
      <c r="M31" s="11"/>
      <c r="N31" s="17"/>
      <c r="O31" s="16"/>
      <c r="P31" s="11"/>
    </row>
    <row r="32" spans="1:34">
      <c r="A32" s="22" t="s">
        <v>473</v>
      </c>
      <c r="B32" s="11">
        <v>25</v>
      </c>
      <c r="C32" s="22">
        <v>25</v>
      </c>
      <c r="D32" s="11" t="s">
        <v>153</v>
      </c>
      <c r="H32" s="11"/>
      <c r="J32" s="11"/>
      <c r="K32" s="11"/>
      <c r="L32" s="11"/>
      <c r="M32" s="11"/>
      <c r="N32" s="11"/>
      <c r="O32" s="16"/>
      <c r="P32" s="11"/>
    </row>
    <row r="33" spans="1:16">
      <c r="A33" s="22" t="s">
        <v>474</v>
      </c>
      <c r="B33" s="11">
        <v>25</v>
      </c>
      <c r="C33" s="22">
        <v>25</v>
      </c>
      <c r="D33" s="11" t="s">
        <v>153</v>
      </c>
      <c r="H33" s="11"/>
      <c r="I33" s="11"/>
      <c r="J33" s="11"/>
      <c r="K33" s="11"/>
      <c r="L33" s="11"/>
      <c r="M33" s="11"/>
      <c r="N33" s="11"/>
      <c r="O33" s="16"/>
      <c r="P33" s="11"/>
    </row>
    <row r="34" spans="1:16">
      <c r="A34" s="22" t="s">
        <v>475</v>
      </c>
      <c r="B34" s="11">
        <v>12.5</v>
      </c>
      <c r="C34" s="22">
        <v>12.5</v>
      </c>
      <c r="D34" s="11" t="s">
        <v>153</v>
      </c>
      <c r="H34" s="11" t="s">
        <v>433</v>
      </c>
      <c r="I34" s="65">
        <f>SUM(I35:I50)</f>
        <v>96.839999999999989</v>
      </c>
      <c r="J34" s="11"/>
      <c r="K34" s="11"/>
      <c r="L34" s="11" t="s">
        <v>433</v>
      </c>
      <c r="M34" s="65">
        <f>SUM(M35:M79)</f>
        <v>31.020000000000003</v>
      </c>
      <c r="N34" s="11"/>
      <c r="O34" s="16"/>
      <c r="P34" s="11"/>
    </row>
    <row r="35" spans="1:16">
      <c r="A35" s="22" t="s">
        <v>352</v>
      </c>
      <c r="B35" s="11">
        <v>17.02</v>
      </c>
      <c r="C35" s="22">
        <v>17.02</v>
      </c>
      <c r="D35" s="11" t="s">
        <v>153</v>
      </c>
      <c r="E35" s="22" t="s">
        <v>332</v>
      </c>
      <c r="F35" s="22" t="s">
        <v>356</v>
      </c>
      <c r="H35" s="45">
        <v>45850</v>
      </c>
      <c r="I35" s="11">
        <v>7.49</v>
      </c>
      <c r="J35" s="11">
        <v>4775</v>
      </c>
      <c r="K35" s="11"/>
      <c r="L35" s="45">
        <v>45870</v>
      </c>
      <c r="M35" s="11">
        <v>3.09</v>
      </c>
      <c r="N35" s="11" t="s">
        <v>440</v>
      </c>
      <c r="O35" s="16"/>
      <c r="P35" s="11"/>
    </row>
    <row r="36" spans="1:16">
      <c r="A36" s="22" t="s">
        <v>353</v>
      </c>
      <c r="B36" s="11">
        <v>24.23</v>
      </c>
      <c r="C36" s="22">
        <v>24.23</v>
      </c>
      <c r="D36" s="11" t="s">
        <v>153</v>
      </c>
      <c r="E36" s="22" t="s">
        <v>331</v>
      </c>
      <c r="F36" s="22" t="s">
        <v>357</v>
      </c>
      <c r="H36" s="45">
        <v>45852</v>
      </c>
      <c r="I36" s="11">
        <v>7.49</v>
      </c>
      <c r="J36" s="11">
        <v>1355</v>
      </c>
      <c r="K36" s="11"/>
      <c r="L36" s="45">
        <v>45870</v>
      </c>
      <c r="M36" s="11">
        <v>3.09</v>
      </c>
      <c r="N36" s="11" t="s">
        <v>441</v>
      </c>
      <c r="O36" s="16"/>
      <c r="P36" s="11"/>
    </row>
    <row r="37" spans="1:16">
      <c r="H37" s="45">
        <v>45855</v>
      </c>
      <c r="I37" s="11">
        <v>4.99</v>
      </c>
      <c r="J37" s="22">
        <v>7176</v>
      </c>
      <c r="K37" s="11"/>
      <c r="L37" s="45">
        <v>45871</v>
      </c>
      <c r="M37" s="11">
        <v>3.09</v>
      </c>
      <c r="N37" s="22" t="s">
        <v>442</v>
      </c>
      <c r="O37" s="11"/>
      <c r="P37" s="11"/>
    </row>
    <row r="38" spans="1:16">
      <c r="A38" s="22" t="s">
        <v>369</v>
      </c>
      <c r="B38" s="22">
        <v>1415</v>
      </c>
      <c r="C38" s="22">
        <v>1415</v>
      </c>
      <c r="D38" s="22" t="s">
        <v>152</v>
      </c>
      <c r="H38" s="27">
        <v>45855</v>
      </c>
      <c r="I38" s="11">
        <v>7.49</v>
      </c>
      <c r="J38" s="22">
        <v>6022</v>
      </c>
      <c r="K38" s="11"/>
      <c r="L38" s="27">
        <v>45871</v>
      </c>
      <c r="M38" s="11">
        <v>3.09</v>
      </c>
      <c r="N38" s="22" t="s">
        <v>443</v>
      </c>
      <c r="O38" s="11"/>
      <c r="P38" s="11"/>
    </row>
    <row r="39" spans="1:16">
      <c r="A39" s="22" t="s">
        <v>370</v>
      </c>
      <c r="B39" s="11">
        <v>56</v>
      </c>
      <c r="C39" s="22">
        <v>56</v>
      </c>
      <c r="D39" s="11" t="s">
        <v>152</v>
      </c>
      <c r="H39" s="27">
        <v>45856</v>
      </c>
      <c r="I39" s="11">
        <v>4.99</v>
      </c>
      <c r="J39" s="22">
        <v>3420</v>
      </c>
      <c r="L39" s="27">
        <v>45871</v>
      </c>
      <c r="M39" s="11">
        <v>3.09</v>
      </c>
      <c r="N39" s="22" t="s">
        <v>444</v>
      </c>
      <c r="O39" s="11"/>
      <c r="P39" s="11"/>
    </row>
    <row r="40" spans="1:16">
      <c r="A40" s="22" t="s">
        <v>343</v>
      </c>
      <c r="B40" s="11">
        <v>55.5</v>
      </c>
      <c r="C40" s="22">
        <v>55.5</v>
      </c>
      <c r="D40" s="11" t="s">
        <v>152</v>
      </c>
      <c r="H40" s="27">
        <v>45857</v>
      </c>
      <c r="I40" s="11">
        <v>4.99</v>
      </c>
      <c r="J40" s="22">
        <v>5758</v>
      </c>
      <c r="L40" s="27">
        <v>45872</v>
      </c>
      <c r="M40" s="11">
        <v>3.09</v>
      </c>
      <c r="N40" s="22" t="s">
        <v>445</v>
      </c>
      <c r="O40" s="11"/>
      <c r="P40" s="11"/>
    </row>
    <row r="41" spans="1:16">
      <c r="A41" s="44" t="s">
        <v>368</v>
      </c>
      <c r="B41" s="11">
        <v>20</v>
      </c>
      <c r="C41" s="11">
        <v>20</v>
      </c>
      <c r="D41" s="11" t="s">
        <v>152</v>
      </c>
      <c r="H41" s="27">
        <v>45857</v>
      </c>
      <c r="I41" s="11">
        <v>4.99</v>
      </c>
      <c r="J41" s="22">
        <v>5759</v>
      </c>
      <c r="L41" s="27">
        <v>45873</v>
      </c>
      <c r="M41" s="11">
        <v>7.49</v>
      </c>
      <c r="N41" s="22" t="s">
        <v>447</v>
      </c>
      <c r="O41" s="11"/>
      <c r="P41" s="11"/>
    </row>
    <row r="42" spans="1:16">
      <c r="H42" s="27">
        <v>45857</v>
      </c>
      <c r="I42" s="11">
        <v>4.99</v>
      </c>
      <c r="J42" s="22">
        <v>2856</v>
      </c>
      <c r="L42" s="27">
        <v>45874</v>
      </c>
      <c r="M42" s="11">
        <v>4.99</v>
      </c>
      <c r="N42" s="11" t="s">
        <v>448</v>
      </c>
      <c r="O42" s="11"/>
      <c r="P42" s="11"/>
    </row>
    <row r="43" spans="1:16">
      <c r="A43" s="11" t="s">
        <v>7</v>
      </c>
      <c r="B43" s="11">
        <v>0</v>
      </c>
      <c r="C43" s="11">
        <v>55.08</v>
      </c>
      <c r="D43" s="11" t="s">
        <v>152</v>
      </c>
      <c r="E43" s="22" t="s">
        <v>371</v>
      </c>
      <c r="H43" s="27">
        <v>45858</v>
      </c>
      <c r="I43" s="11">
        <v>4.99</v>
      </c>
      <c r="J43" s="22">
        <v>2571</v>
      </c>
      <c r="L43" s="27"/>
      <c r="M43" s="11"/>
    </row>
    <row r="44" spans="1:16">
      <c r="H44" s="27">
        <v>45858</v>
      </c>
      <c r="I44" s="11">
        <v>4.99</v>
      </c>
      <c r="J44" s="22">
        <v>1726</v>
      </c>
      <c r="L44" s="27"/>
      <c r="M44" s="11"/>
    </row>
    <row r="45" spans="1:16">
      <c r="A45" s="11" t="s">
        <v>337</v>
      </c>
      <c r="B45" s="11">
        <v>290</v>
      </c>
      <c r="C45" s="22">
        <v>290</v>
      </c>
      <c r="D45" s="22" t="s">
        <v>364</v>
      </c>
      <c r="H45" s="27">
        <v>45858</v>
      </c>
      <c r="I45" s="11">
        <v>4.99</v>
      </c>
      <c r="J45" s="22">
        <v>8469</v>
      </c>
      <c r="L45" s="27"/>
      <c r="M45" s="11"/>
    </row>
    <row r="46" spans="1:16">
      <c r="A46" s="11" t="s">
        <v>99</v>
      </c>
      <c r="B46" s="22">
        <v>30</v>
      </c>
      <c r="C46" s="22">
        <v>30</v>
      </c>
      <c r="D46" s="22" t="s">
        <v>364</v>
      </c>
      <c r="E46" s="22" t="s">
        <v>388</v>
      </c>
      <c r="F46" s="22">
        <f>SUM(C45:C50)</f>
        <v>439.48</v>
      </c>
      <c r="H46" s="27">
        <v>45859</v>
      </c>
      <c r="I46" s="11">
        <v>11.99</v>
      </c>
      <c r="J46" s="22" t="s">
        <v>436</v>
      </c>
      <c r="L46" s="27"/>
      <c r="M46" s="11"/>
    </row>
    <row r="47" spans="1:16">
      <c r="A47" s="11" t="s">
        <v>116</v>
      </c>
      <c r="B47" s="22">
        <v>10</v>
      </c>
      <c r="C47" s="22">
        <v>10</v>
      </c>
      <c r="D47" s="22" t="s">
        <v>364</v>
      </c>
      <c r="H47" s="27">
        <v>45861</v>
      </c>
      <c r="I47" s="11">
        <v>7.49</v>
      </c>
      <c r="J47" s="22" t="s">
        <v>437</v>
      </c>
      <c r="L47" s="27"/>
      <c r="M47" s="11"/>
    </row>
    <row r="48" spans="1:16">
      <c r="A48" s="11" t="s">
        <v>339</v>
      </c>
      <c r="B48" s="22">
        <v>58</v>
      </c>
      <c r="C48" s="22">
        <v>58</v>
      </c>
      <c r="D48" s="11" t="s">
        <v>364</v>
      </c>
      <c r="G48" s="11"/>
      <c r="H48" s="27">
        <v>45864</v>
      </c>
      <c r="I48" s="11">
        <v>4.99</v>
      </c>
      <c r="J48" s="22" t="s">
        <v>438</v>
      </c>
      <c r="L48" s="27"/>
      <c r="M48" s="11"/>
    </row>
    <row r="49" spans="1:16">
      <c r="A49" s="11" t="s">
        <v>342</v>
      </c>
      <c r="B49" s="22">
        <v>43.48</v>
      </c>
      <c r="C49" s="22">
        <v>43.48</v>
      </c>
      <c r="D49" s="11" t="s">
        <v>364</v>
      </c>
      <c r="G49" s="11"/>
      <c r="H49" s="27">
        <v>45866</v>
      </c>
      <c r="I49" s="11">
        <v>4.99</v>
      </c>
      <c r="J49" s="22" t="s">
        <v>439</v>
      </c>
      <c r="L49" s="27"/>
      <c r="M49" s="11"/>
    </row>
    <row r="50" spans="1:16">
      <c r="A50" s="22" t="s">
        <v>417</v>
      </c>
      <c r="B50" s="11">
        <v>8</v>
      </c>
      <c r="C50" s="22">
        <v>8</v>
      </c>
      <c r="D50" s="11" t="s">
        <v>364</v>
      </c>
      <c r="G50" s="11"/>
      <c r="H50" s="27">
        <v>45869</v>
      </c>
      <c r="I50" s="11">
        <v>4.99</v>
      </c>
      <c r="J50" s="22">
        <v>109</v>
      </c>
      <c r="L50" s="27"/>
      <c r="M50" s="11"/>
    </row>
    <row r="51" spans="1:16">
      <c r="G51" s="11"/>
    </row>
    <row r="52" spans="1:16">
      <c r="A52" s="11" t="s">
        <v>252</v>
      </c>
      <c r="B52" s="11">
        <v>9</v>
      </c>
      <c r="C52" s="22">
        <v>9</v>
      </c>
      <c r="D52" s="11" t="s">
        <v>365</v>
      </c>
    </row>
    <row r="53" spans="1:16">
      <c r="A53" s="11" t="s">
        <v>349</v>
      </c>
      <c r="B53" s="11">
        <v>23</v>
      </c>
      <c r="C53" s="22">
        <v>23</v>
      </c>
      <c r="D53" s="11" t="s">
        <v>365</v>
      </c>
      <c r="E53" s="22" t="s">
        <v>389</v>
      </c>
      <c r="F53" s="22">
        <f>SUM(C52:C60)</f>
        <v>155.98000000000002</v>
      </c>
      <c r="G53" s="11"/>
    </row>
    <row r="54" spans="1:16">
      <c r="A54" s="11" t="s">
        <v>350</v>
      </c>
      <c r="B54" s="11">
        <v>23</v>
      </c>
      <c r="C54" s="22">
        <v>23</v>
      </c>
      <c r="D54" s="11" t="s">
        <v>365</v>
      </c>
      <c r="G54" s="11"/>
    </row>
    <row r="55" spans="1:16">
      <c r="A55" s="11" t="s">
        <v>121</v>
      </c>
      <c r="B55" s="11">
        <v>12</v>
      </c>
      <c r="C55" s="22">
        <v>12</v>
      </c>
      <c r="D55" s="11" t="s">
        <v>365</v>
      </c>
      <c r="G55" s="50"/>
    </row>
    <row r="56" spans="1:16">
      <c r="A56" s="11" t="s">
        <v>351</v>
      </c>
      <c r="B56" s="11">
        <v>5</v>
      </c>
      <c r="C56" s="22">
        <v>5</v>
      </c>
      <c r="D56" s="11" t="s">
        <v>365</v>
      </c>
      <c r="E56" s="11"/>
      <c r="G56" s="11"/>
    </row>
    <row r="57" spans="1:16">
      <c r="A57" s="11" t="s">
        <v>255</v>
      </c>
      <c r="B57" s="11">
        <v>46</v>
      </c>
      <c r="C57" s="22">
        <v>46</v>
      </c>
      <c r="D57" s="11" t="s">
        <v>365</v>
      </c>
      <c r="G57" s="11"/>
    </row>
    <row r="58" spans="1:16">
      <c r="A58" s="11" t="s">
        <v>384</v>
      </c>
      <c r="B58" s="11">
        <v>10</v>
      </c>
      <c r="C58" s="22">
        <v>10</v>
      </c>
      <c r="D58" s="11" t="s">
        <v>365</v>
      </c>
      <c r="E58" s="22" t="s">
        <v>333</v>
      </c>
    </row>
    <row r="59" spans="1:16">
      <c r="A59" s="11" t="s">
        <v>145</v>
      </c>
      <c r="B59" s="11">
        <v>17.989999999999998</v>
      </c>
      <c r="C59" s="22">
        <v>17.989999999999998</v>
      </c>
      <c r="D59" s="11" t="s">
        <v>365</v>
      </c>
      <c r="E59" s="22" t="s">
        <v>334</v>
      </c>
    </row>
    <row r="60" spans="1:16">
      <c r="A60" s="11" t="s">
        <v>144</v>
      </c>
      <c r="B60" s="11">
        <v>9.99</v>
      </c>
      <c r="C60" s="22">
        <v>9.99</v>
      </c>
      <c r="D60" s="11" t="s">
        <v>365</v>
      </c>
      <c r="E60" s="22" t="s">
        <v>334</v>
      </c>
    </row>
    <row r="62" spans="1:16">
      <c r="A62" s="22" t="s">
        <v>67</v>
      </c>
      <c r="B62" s="11">
        <v>60</v>
      </c>
      <c r="C62" s="22">
        <v>60</v>
      </c>
      <c r="D62" s="11"/>
      <c r="F62" s="22">
        <f>SUM(C62:C72)</f>
        <v>210</v>
      </c>
      <c r="I62" s="11"/>
      <c r="J62" s="11"/>
      <c r="K62" s="11"/>
      <c r="L62" s="44"/>
      <c r="M62" s="11"/>
      <c r="N62" s="11"/>
      <c r="O62" s="11"/>
      <c r="P62" s="11"/>
    </row>
    <row r="63" spans="1:16">
      <c r="A63" s="22" t="s">
        <v>7</v>
      </c>
      <c r="B63" s="11">
        <v>20</v>
      </c>
      <c r="C63" s="22">
        <v>20</v>
      </c>
      <c r="D63" s="11"/>
      <c r="I63" s="11"/>
      <c r="J63" s="11"/>
      <c r="K63" s="11"/>
      <c r="L63" s="44"/>
      <c r="M63" s="11"/>
      <c r="N63" s="11"/>
      <c r="O63" s="11"/>
      <c r="P63" s="11"/>
    </row>
    <row r="64" spans="1:16">
      <c r="A64" s="22" t="s">
        <v>212</v>
      </c>
      <c r="B64" s="11">
        <v>15</v>
      </c>
      <c r="C64" s="22">
        <v>15</v>
      </c>
      <c r="G64" s="11"/>
      <c r="H64" s="11"/>
      <c r="I64" s="11"/>
      <c r="J64" s="11"/>
      <c r="K64" s="11"/>
      <c r="L64" s="44"/>
      <c r="M64" s="11"/>
      <c r="N64" s="11"/>
      <c r="O64" s="11"/>
      <c r="P64" s="11"/>
    </row>
    <row r="65" spans="1:16">
      <c r="A65" s="22" t="s">
        <v>17</v>
      </c>
      <c r="B65" s="11">
        <v>5</v>
      </c>
      <c r="C65" s="22">
        <v>5</v>
      </c>
      <c r="G65" s="11"/>
      <c r="H65" s="11"/>
      <c r="I65" s="11"/>
      <c r="J65" s="11"/>
      <c r="K65" s="11"/>
      <c r="L65" s="44"/>
      <c r="M65" s="11"/>
      <c r="N65" s="11"/>
      <c r="O65" s="11"/>
      <c r="P65" s="11"/>
    </row>
    <row r="66" spans="1:16">
      <c r="A66" s="22" t="s">
        <v>97</v>
      </c>
      <c r="B66" s="11">
        <v>45</v>
      </c>
      <c r="C66" s="22">
        <v>45</v>
      </c>
      <c r="G66" s="11"/>
      <c r="H66" s="11"/>
      <c r="I66" s="11"/>
      <c r="J66" s="11"/>
      <c r="K66" s="11"/>
      <c r="L66" s="44"/>
      <c r="M66" s="11"/>
      <c r="N66" s="11"/>
      <c r="O66" s="11"/>
      <c r="P66" s="11"/>
    </row>
    <row r="67" spans="1:16">
      <c r="A67" s="22" t="s">
        <v>154</v>
      </c>
      <c r="B67" s="11">
        <v>25</v>
      </c>
      <c r="C67" s="22">
        <v>25</v>
      </c>
      <c r="G67" s="11"/>
      <c r="H67" s="11"/>
      <c r="I67" s="11"/>
      <c r="J67" s="11"/>
      <c r="K67" s="11"/>
      <c r="L67" s="44"/>
      <c r="M67" s="11"/>
      <c r="N67" s="11"/>
      <c r="O67" s="11"/>
      <c r="P67" s="11"/>
    </row>
    <row r="68" spans="1:16">
      <c r="A68" s="22" t="s">
        <v>211</v>
      </c>
      <c r="B68" s="11">
        <v>10</v>
      </c>
      <c r="C68" s="22">
        <v>10</v>
      </c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>
      <c r="A69" s="22" t="s">
        <v>98</v>
      </c>
      <c r="B69" s="11">
        <v>10</v>
      </c>
      <c r="C69" s="22">
        <v>10</v>
      </c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>
      <c r="A70" s="22" t="s">
        <v>358</v>
      </c>
      <c r="B70" s="11">
        <v>5</v>
      </c>
      <c r="C70" s="22">
        <v>5</v>
      </c>
      <c r="G70" s="11"/>
      <c r="H70" s="11"/>
      <c r="I70" s="11"/>
      <c r="J70" s="11"/>
      <c r="K70" s="11"/>
      <c r="L70" s="11"/>
    </row>
    <row r="71" spans="1:16">
      <c r="A71" s="22" t="s">
        <v>319</v>
      </c>
      <c r="B71" s="11">
        <v>5</v>
      </c>
      <c r="C71" s="22">
        <v>5</v>
      </c>
      <c r="E71" s="11"/>
      <c r="G71" s="11"/>
      <c r="H71" s="11"/>
      <c r="I71" s="11"/>
      <c r="J71" s="11"/>
      <c r="K71" s="11"/>
      <c r="L71" s="11"/>
    </row>
    <row r="72" spans="1:16">
      <c r="A72" s="22" t="s">
        <v>397</v>
      </c>
      <c r="B72" s="11">
        <v>10</v>
      </c>
      <c r="C72" s="22">
        <v>10</v>
      </c>
      <c r="E72" s="11"/>
      <c r="G72" s="11"/>
      <c r="H72" s="11"/>
      <c r="I72" s="11"/>
      <c r="J72" s="11"/>
      <c r="K72" s="11"/>
      <c r="L72" s="11"/>
    </row>
    <row r="73" spans="1:16">
      <c r="G73" s="11"/>
      <c r="H73" s="11"/>
      <c r="I73" s="11"/>
      <c r="J73" s="11"/>
      <c r="K73" s="17"/>
      <c r="L73" s="11"/>
    </row>
    <row r="74" spans="1:16">
      <c r="H74" s="11"/>
      <c r="I74" s="17"/>
      <c r="J74" s="11"/>
      <c r="K74" s="11"/>
      <c r="L74" s="11"/>
    </row>
    <row r="75" spans="1:16">
      <c r="H75" s="11"/>
      <c r="I75" s="11"/>
      <c r="J75" s="11"/>
      <c r="K75" s="11"/>
      <c r="L75" s="11"/>
    </row>
    <row r="76" spans="1:16">
      <c r="H76" s="11"/>
      <c r="I76" s="11"/>
      <c r="J76" s="11"/>
      <c r="K76" s="11"/>
      <c r="L76" s="11"/>
    </row>
    <row r="77" spans="1:16">
      <c r="H77" s="11"/>
      <c r="I77" s="11"/>
      <c r="J77" s="11"/>
      <c r="K77" s="11"/>
      <c r="L77" s="11"/>
    </row>
    <row r="88" spans="1:2">
      <c r="A88" s="11"/>
      <c r="B88" s="11"/>
    </row>
    <row r="89" spans="1:2">
      <c r="A89" s="11"/>
      <c r="B89" s="11"/>
    </row>
    <row r="90" spans="1:2">
      <c r="A90" s="11"/>
      <c r="B90" s="11"/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H90"/>
  <sheetViews>
    <sheetView zoomScale="80" zoomScaleNormal="80" workbookViewId="0">
      <selection activeCell="K18" sqref="K18"/>
    </sheetView>
  </sheetViews>
  <sheetFormatPr baseColWidth="10" defaultRowHeight="15"/>
  <cols>
    <col min="1" max="1" width="38.5703125" style="22" bestFit="1" customWidth="1"/>
    <col min="2" max="2" width="11.42578125" style="22"/>
    <col min="3" max="3" width="12.28515625" style="22" bestFit="1" customWidth="1"/>
    <col min="4" max="4" width="15.5703125" style="22" bestFit="1" customWidth="1"/>
    <col min="5" max="5" width="17.28515625" style="22" bestFit="1" customWidth="1"/>
    <col min="6" max="6" width="26" style="22" bestFit="1" customWidth="1"/>
    <col min="7" max="7" width="23.85546875" style="22" bestFit="1" customWidth="1"/>
    <col min="8" max="8" width="30.5703125" style="22" bestFit="1" customWidth="1"/>
    <col min="9" max="9" width="21.5703125" style="22" bestFit="1" customWidth="1"/>
    <col min="10" max="10" width="25.28515625" style="22" bestFit="1" customWidth="1"/>
    <col min="11" max="11" width="15.85546875" style="22" bestFit="1" customWidth="1"/>
    <col min="12" max="12" width="24.28515625" style="22" bestFit="1" customWidth="1"/>
    <col min="13" max="14" width="11.42578125" style="22"/>
    <col min="15" max="15" width="24.28515625" style="22" bestFit="1" customWidth="1"/>
    <col min="16" max="16" width="11.7109375" style="22" bestFit="1" customWidth="1"/>
    <col min="17" max="17" width="10.85546875" style="22" bestFit="1" customWidth="1"/>
    <col min="18" max="18" width="12.140625" style="22" bestFit="1" customWidth="1"/>
    <col min="19" max="19" width="7.140625" style="22" bestFit="1" customWidth="1"/>
    <col min="20" max="20" width="12" style="22" bestFit="1" customWidth="1"/>
    <col min="21" max="21" width="11.42578125" style="22"/>
    <col min="22" max="22" width="15.5703125" style="22" bestFit="1" customWidth="1"/>
    <col min="23" max="23" width="12" style="22" bestFit="1" customWidth="1"/>
    <col min="24" max="16384" width="11.42578125" style="22"/>
  </cols>
  <sheetData>
    <row r="1" spans="1:34">
      <c r="G1" s="22" t="s">
        <v>237</v>
      </c>
      <c r="H1" s="27" t="s">
        <v>454</v>
      </c>
      <c r="I1" s="11"/>
      <c r="J1" s="11"/>
      <c r="K1" s="11"/>
      <c r="L1" s="11"/>
      <c r="M1" s="11"/>
      <c r="N1" s="11"/>
      <c r="O1" s="11"/>
      <c r="P1" s="11"/>
    </row>
    <row r="2" spans="1:34">
      <c r="A2" s="22" t="s">
        <v>79</v>
      </c>
      <c r="B2" s="22">
        <f>SUM(B4:B700)</f>
        <v>5486.3899999999994</v>
      </c>
      <c r="C2" s="22">
        <f>SUM(C20:C700)</f>
        <v>3236.4899999999993</v>
      </c>
      <c r="G2" s="22" t="s">
        <v>335</v>
      </c>
      <c r="H2" s="24">
        <f>SUM(K6:K9)</f>
        <v>6060</v>
      </c>
      <c r="I2" s="11"/>
      <c r="J2" s="17"/>
      <c r="K2" s="17"/>
      <c r="L2" s="11"/>
      <c r="M2" s="11"/>
      <c r="N2" s="11"/>
      <c r="O2" s="11"/>
      <c r="P2" s="11"/>
    </row>
    <row r="3" spans="1:34">
      <c r="B3" s="22" t="s">
        <v>94</v>
      </c>
      <c r="C3" s="22" t="s">
        <v>95</v>
      </c>
      <c r="I3" s="11"/>
      <c r="J3" s="11"/>
      <c r="K3" s="11"/>
      <c r="L3" s="11"/>
      <c r="M3" s="11"/>
      <c r="N3" s="11"/>
      <c r="O3" s="11"/>
      <c r="P3" s="11"/>
      <c r="V3" s="22" t="s">
        <v>278</v>
      </c>
      <c r="W3" s="22" t="s">
        <v>279</v>
      </c>
      <c r="X3" s="22" t="s">
        <v>281</v>
      </c>
      <c r="Y3" s="11"/>
      <c r="Z3" s="22" t="s">
        <v>280</v>
      </c>
      <c r="AA3" s="22" t="s">
        <v>281</v>
      </c>
      <c r="AB3" s="11"/>
      <c r="AD3" s="22" t="s">
        <v>282</v>
      </c>
      <c r="AE3" s="22" t="s">
        <v>283</v>
      </c>
      <c r="AF3" s="22" t="s">
        <v>246</v>
      </c>
      <c r="AG3" s="22" t="s">
        <v>275</v>
      </c>
      <c r="AH3" s="22" t="s">
        <v>285</v>
      </c>
    </row>
    <row r="4" spans="1:34">
      <c r="A4" s="11" t="s">
        <v>363</v>
      </c>
      <c r="B4" s="11">
        <v>0</v>
      </c>
      <c r="C4" s="22">
        <v>4600</v>
      </c>
      <c r="D4" s="22" t="s">
        <v>367</v>
      </c>
      <c r="G4" s="22" t="s">
        <v>36</v>
      </c>
      <c r="H4" s="22">
        <f>H2-B2</f>
        <v>573.61000000000058</v>
      </c>
      <c r="I4" s="11"/>
      <c r="J4" s="22" t="s">
        <v>262</v>
      </c>
      <c r="K4" s="22">
        <f>SUM(K6:K9)</f>
        <v>6060</v>
      </c>
      <c r="L4" s="11"/>
      <c r="M4" s="11"/>
      <c r="N4" s="11"/>
      <c r="P4" s="22" t="s">
        <v>313</v>
      </c>
      <c r="Q4" s="22" t="s">
        <v>315</v>
      </c>
      <c r="R4" s="22" t="s">
        <v>314</v>
      </c>
      <c r="S4" s="43">
        <f>Q5-P5</f>
        <v>0</v>
      </c>
      <c r="V4" s="22">
        <v>60</v>
      </c>
      <c r="W4" s="22">
        <v>775</v>
      </c>
      <c r="X4" s="48">
        <v>618</v>
      </c>
      <c r="Y4" s="17"/>
      <c r="Z4" s="22">
        <v>800</v>
      </c>
      <c r="AA4" s="48">
        <v>638</v>
      </c>
      <c r="AB4" s="17"/>
      <c r="AE4" s="22">
        <v>4765</v>
      </c>
      <c r="AF4" s="22">
        <v>690</v>
      </c>
      <c r="AG4" s="22">
        <f>SUM(AE4:AF4)</f>
        <v>5455</v>
      </c>
      <c r="AH4" s="41">
        <v>3345</v>
      </c>
    </row>
    <row r="5" spans="1:34">
      <c r="A5" s="11" t="s">
        <v>361</v>
      </c>
      <c r="B5" s="11">
        <v>0</v>
      </c>
      <c r="C5" s="22">
        <v>800</v>
      </c>
      <c r="D5" s="22" t="s">
        <v>367</v>
      </c>
      <c r="I5" s="11"/>
      <c r="L5" s="11"/>
      <c r="M5" s="11"/>
      <c r="N5" s="11"/>
      <c r="O5" s="25" t="s">
        <v>312</v>
      </c>
      <c r="P5" s="25">
        <f>SUM(P6:P35)</f>
        <v>600</v>
      </c>
      <c r="Q5" s="25">
        <f>SUM(Q6:Q35)</f>
        <v>600</v>
      </c>
      <c r="R5" s="25"/>
      <c r="S5" s="25"/>
      <c r="V5" s="22">
        <v>70</v>
      </c>
      <c r="W5" s="22">
        <v>903</v>
      </c>
      <c r="X5" s="48">
        <v>720</v>
      </c>
      <c r="Y5" s="17"/>
      <c r="Z5" s="22">
        <v>932</v>
      </c>
      <c r="AA5" s="48">
        <v>743</v>
      </c>
      <c r="AB5" s="17"/>
    </row>
    <row r="6" spans="1:34">
      <c r="A6" s="11" t="s">
        <v>140</v>
      </c>
      <c r="B6" s="11">
        <v>0</v>
      </c>
      <c r="C6" s="11">
        <v>510</v>
      </c>
      <c r="D6" s="11" t="s">
        <v>367</v>
      </c>
      <c r="I6" s="11"/>
      <c r="J6" s="22" t="s">
        <v>253</v>
      </c>
      <c r="K6" s="22">
        <v>4800</v>
      </c>
      <c r="L6" s="11"/>
      <c r="M6" s="11"/>
      <c r="N6" s="11"/>
      <c r="O6" s="16">
        <v>45352</v>
      </c>
      <c r="P6" s="1">
        <v>20</v>
      </c>
      <c r="Q6" s="22">
        <v>20</v>
      </c>
      <c r="V6" s="22">
        <v>80</v>
      </c>
      <c r="W6" s="22">
        <v>1032</v>
      </c>
      <c r="X6" s="48">
        <v>823</v>
      </c>
      <c r="Y6" s="17"/>
      <c r="Z6" s="22">
        <v>1065</v>
      </c>
      <c r="AA6" s="48">
        <v>849</v>
      </c>
      <c r="AB6" s="17"/>
    </row>
    <row r="7" spans="1:34">
      <c r="A7" s="11" t="s">
        <v>362</v>
      </c>
      <c r="B7" s="11">
        <v>0</v>
      </c>
      <c r="C7" s="11">
        <v>599</v>
      </c>
      <c r="D7" s="11" t="s">
        <v>367</v>
      </c>
      <c r="I7" s="11"/>
      <c r="J7" s="22" t="s">
        <v>254</v>
      </c>
      <c r="K7" s="22">
        <v>750</v>
      </c>
      <c r="L7" s="11"/>
      <c r="M7" s="11"/>
      <c r="N7" s="11"/>
      <c r="O7" s="16">
        <v>45383</v>
      </c>
      <c r="P7" s="11">
        <v>0</v>
      </c>
      <c r="Q7" s="22">
        <v>0</v>
      </c>
      <c r="V7" s="22">
        <v>85</v>
      </c>
      <c r="W7" s="22">
        <v>1100</v>
      </c>
      <c r="X7" s="48">
        <v>877</v>
      </c>
      <c r="Y7" s="17"/>
      <c r="Z7" s="22">
        <v>1132</v>
      </c>
      <c r="AA7" s="48">
        <v>903</v>
      </c>
      <c r="AB7" s="17"/>
      <c r="AE7" s="22" t="s">
        <v>284</v>
      </c>
      <c r="AF7" s="22" t="s">
        <v>246</v>
      </c>
      <c r="AG7" s="22" t="s">
        <v>275</v>
      </c>
      <c r="AH7" s="22" t="s">
        <v>285</v>
      </c>
    </row>
    <row r="8" spans="1:34">
      <c r="A8" s="11" t="s">
        <v>414</v>
      </c>
      <c r="B8" s="11">
        <v>0</v>
      </c>
      <c r="C8" s="11"/>
      <c r="D8" s="11" t="s">
        <v>367</v>
      </c>
      <c r="H8" s="12"/>
      <c r="I8" s="11"/>
      <c r="J8" s="22" t="s">
        <v>140</v>
      </c>
      <c r="K8" s="22">
        <v>510</v>
      </c>
      <c r="L8" s="11"/>
      <c r="M8" s="11"/>
      <c r="N8" s="11"/>
      <c r="O8" s="16">
        <v>45413</v>
      </c>
      <c r="P8" s="11">
        <v>20</v>
      </c>
      <c r="Q8" s="22">
        <v>20</v>
      </c>
      <c r="Y8" s="11"/>
      <c r="AB8" s="11"/>
      <c r="AE8" s="22">
        <v>5151</v>
      </c>
      <c r="AF8" s="22">
        <v>690</v>
      </c>
      <c r="AG8" s="22">
        <f>SUM(AE8:AF8)</f>
        <v>5841</v>
      </c>
      <c r="AH8" s="41">
        <v>3550</v>
      </c>
    </row>
    <row r="9" spans="1:34">
      <c r="H9" s="22">
        <v>720</v>
      </c>
      <c r="I9" s="11"/>
      <c r="J9" s="22" t="s">
        <v>400</v>
      </c>
      <c r="K9" s="22">
        <v>0</v>
      </c>
      <c r="L9" s="11"/>
      <c r="M9" s="11"/>
      <c r="N9" s="11"/>
      <c r="O9" s="16">
        <v>45444</v>
      </c>
      <c r="P9" s="11">
        <v>320</v>
      </c>
      <c r="Q9" s="22">
        <v>320</v>
      </c>
      <c r="Y9" s="11"/>
      <c r="AB9" s="11"/>
    </row>
    <row r="10" spans="1:34">
      <c r="A10" s="22" t="s">
        <v>415</v>
      </c>
      <c r="B10" s="11">
        <v>480</v>
      </c>
      <c r="C10" s="11">
        <v>480</v>
      </c>
      <c r="D10" s="22" t="s">
        <v>263</v>
      </c>
      <c r="H10" s="22">
        <v>922</v>
      </c>
      <c r="I10" s="11"/>
      <c r="L10" s="11"/>
      <c r="M10" s="11"/>
      <c r="N10" s="11"/>
      <c r="O10" s="16">
        <v>45474</v>
      </c>
      <c r="P10" s="11">
        <v>20</v>
      </c>
      <c r="Q10" s="22">
        <v>20</v>
      </c>
      <c r="Y10" s="11"/>
      <c r="AB10" s="11"/>
      <c r="AE10" s="22" t="s">
        <v>318</v>
      </c>
      <c r="AF10" s="22" t="s">
        <v>246</v>
      </c>
      <c r="AG10" s="22" t="s">
        <v>275</v>
      </c>
      <c r="AH10" s="22" t="s">
        <v>285</v>
      </c>
    </row>
    <row r="11" spans="1:34">
      <c r="A11" s="22" t="s">
        <v>71</v>
      </c>
      <c r="B11" s="11">
        <v>200</v>
      </c>
      <c r="C11" s="22">
        <v>200</v>
      </c>
      <c r="D11" s="11" t="s">
        <v>263</v>
      </c>
      <c r="G11" s="11"/>
      <c r="H11" s="11">
        <v>373</v>
      </c>
      <c r="I11" s="11"/>
      <c r="L11" s="11"/>
      <c r="M11" s="11"/>
      <c r="N11" s="11"/>
      <c r="O11" s="16">
        <v>45505</v>
      </c>
      <c r="P11" s="11">
        <v>20</v>
      </c>
      <c r="Q11" s="22">
        <v>20</v>
      </c>
      <c r="AB11" s="11"/>
      <c r="AE11" s="22">
        <v>5678</v>
      </c>
      <c r="AF11" s="22">
        <v>690</v>
      </c>
      <c r="AG11" s="22">
        <v>6358</v>
      </c>
      <c r="AH11" s="49">
        <v>3815</v>
      </c>
    </row>
    <row r="12" spans="1:34">
      <c r="A12" s="22" t="s">
        <v>171</v>
      </c>
      <c r="B12" s="11">
        <v>60</v>
      </c>
      <c r="C12" s="22">
        <v>60</v>
      </c>
      <c r="D12" s="11" t="s">
        <v>263</v>
      </c>
      <c r="E12" s="16"/>
      <c r="G12" s="11"/>
      <c r="H12" s="11"/>
      <c r="I12" s="40"/>
      <c r="J12" s="11"/>
      <c r="K12" s="11"/>
      <c r="L12" s="11"/>
      <c r="M12" s="11"/>
      <c r="N12" s="11"/>
      <c r="O12" s="16">
        <v>45536</v>
      </c>
      <c r="P12" s="11">
        <v>20</v>
      </c>
      <c r="Q12" s="22">
        <v>20</v>
      </c>
      <c r="AB12" s="11"/>
    </row>
    <row r="13" spans="1:34">
      <c r="A13" s="22" t="s">
        <v>344</v>
      </c>
      <c r="B13" s="11">
        <v>5</v>
      </c>
      <c r="C13" s="22">
        <v>5</v>
      </c>
      <c r="D13" s="11" t="s">
        <v>263</v>
      </c>
      <c r="G13" s="11"/>
      <c r="H13" s="11"/>
      <c r="I13" s="40"/>
      <c r="J13" s="11"/>
      <c r="K13" s="17"/>
      <c r="L13" s="11"/>
      <c r="M13" s="11"/>
      <c r="N13" s="11"/>
      <c r="O13" s="16">
        <v>45566</v>
      </c>
      <c r="P13" s="11">
        <v>20</v>
      </c>
      <c r="Q13" s="22">
        <v>20</v>
      </c>
      <c r="AB13" s="11"/>
      <c r="AE13" s="22" t="s">
        <v>316</v>
      </c>
      <c r="AF13" s="22" t="s">
        <v>246</v>
      </c>
      <c r="AG13" s="22" t="s">
        <v>275</v>
      </c>
      <c r="AH13" s="22" t="s">
        <v>285</v>
      </c>
    </row>
    <row r="14" spans="1:34">
      <c r="A14" s="22" t="s">
        <v>129</v>
      </c>
      <c r="B14" s="11">
        <v>40</v>
      </c>
      <c r="C14" s="22">
        <v>40</v>
      </c>
      <c r="D14" s="11" t="s">
        <v>263</v>
      </c>
      <c r="G14" s="11"/>
      <c r="H14" s="11"/>
      <c r="I14" s="17"/>
      <c r="J14" s="11"/>
      <c r="K14" s="11"/>
      <c r="L14" s="11"/>
      <c r="M14" s="11"/>
      <c r="N14" s="11"/>
      <c r="O14" s="16">
        <v>45597</v>
      </c>
      <c r="P14" s="11">
        <v>160</v>
      </c>
      <c r="Q14" s="22">
        <v>160</v>
      </c>
      <c r="AE14" s="22">
        <v>5800</v>
      </c>
      <c r="AF14" s="22">
        <v>690</v>
      </c>
      <c r="AG14" s="22">
        <f>SUM(AE14:AF14)</f>
        <v>6490</v>
      </c>
      <c r="AH14" s="41">
        <v>3970</v>
      </c>
    </row>
    <row r="15" spans="1:34">
      <c r="A15" s="22" t="s">
        <v>119</v>
      </c>
      <c r="B15" s="11">
        <v>70</v>
      </c>
      <c r="C15" s="22">
        <v>70</v>
      </c>
      <c r="D15" s="11" t="s">
        <v>263</v>
      </c>
      <c r="G15" s="17"/>
      <c r="H15" s="11"/>
      <c r="I15" s="11"/>
      <c r="J15" s="21"/>
      <c r="K15" s="11"/>
      <c r="L15" s="11"/>
      <c r="M15" s="11"/>
      <c r="N15" s="11"/>
      <c r="O15" s="16"/>
      <c r="P15" s="11"/>
    </row>
    <row r="16" spans="1:34">
      <c r="A16" s="22" t="s">
        <v>355</v>
      </c>
      <c r="B16" s="11">
        <v>1000</v>
      </c>
      <c r="C16" s="22">
        <v>1000</v>
      </c>
      <c r="D16" s="11" t="s">
        <v>263</v>
      </c>
      <c r="H16" s="11"/>
      <c r="I16" s="11"/>
      <c r="J16" s="21"/>
      <c r="K16" s="11"/>
      <c r="L16" s="11"/>
      <c r="M16" s="11"/>
      <c r="N16" s="11"/>
      <c r="O16" s="16"/>
      <c r="P16" s="11"/>
      <c r="T16" s="11"/>
      <c r="Y16" s="22" t="s">
        <v>276</v>
      </c>
      <c r="AE16" s="22" t="s">
        <v>317</v>
      </c>
      <c r="AF16" s="22" t="s">
        <v>246</v>
      </c>
      <c r="AG16" s="22" t="s">
        <v>275</v>
      </c>
      <c r="AH16" s="22" t="s">
        <v>285</v>
      </c>
    </row>
    <row r="17" spans="1:34">
      <c r="A17" s="11" t="s">
        <v>386</v>
      </c>
      <c r="B17" s="11">
        <v>500</v>
      </c>
      <c r="C17" s="22">
        <v>500</v>
      </c>
      <c r="D17" s="11" t="s">
        <v>263</v>
      </c>
      <c r="G17" s="11"/>
      <c r="H17" s="11"/>
      <c r="I17" s="11"/>
      <c r="J17" s="21"/>
      <c r="K17" s="11"/>
      <c r="L17" s="11"/>
      <c r="M17" s="11"/>
      <c r="N17" s="11"/>
      <c r="O17" s="16"/>
      <c r="P17" s="11"/>
      <c r="Z17" s="22">
        <v>3127</v>
      </c>
      <c r="AE17" s="22">
        <v>6335</v>
      </c>
      <c r="AF17" s="22">
        <v>690</v>
      </c>
      <c r="AG17" s="22">
        <v>7025</v>
      </c>
      <c r="AH17" s="49">
        <v>4120</v>
      </c>
    </row>
    <row r="18" spans="1:34">
      <c r="H18" s="11"/>
      <c r="I18" s="11"/>
      <c r="J18" s="21"/>
      <c r="K18" s="11"/>
      <c r="L18" s="11"/>
      <c r="M18" s="11"/>
      <c r="N18" s="11"/>
      <c r="O18" s="16"/>
      <c r="P18" s="11"/>
      <c r="Z18" s="22">
        <v>2091</v>
      </c>
    </row>
    <row r="19" spans="1:34">
      <c r="A19" s="11" t="s">
        <v>404</v>
      </c>
      <c r="B19" s="11">
        <v>29</v>
      </c>
      <c r="C19" s="22">
        <v>29</v>
      </c>
      <c r="D19" s="22" t="s">
        <v>153</v>
      </c>
      <c r="H19" s="11"/>
      <c r="I19" s="11"/>
      <c r="J19" s="11"/>
      <c r="K19" s="11"/>
      <c r="L19" s="11"/>
      <c r="M19" s="11"/>
      <c r="N19" s="11"/>
      <c r="O19" s="16"/>
      <c r="P19" s="11"/>
    </row>
    <row r="20" spans="1:34">
      <c r="A20" s="11" t="s">
        <v>338</v>
      </c>
      <c r="B20" s="11">
        <v>82.12</v>
      </c>
      <c r="C20" s="22">
        <v>82.12</v>
      </c>
      <c r="D20" s="22" t="s">
        <v>153</v>
      </c>
      <c r="G20" s="11"/>
      <c r="H20" s="11"/>
      <c r="I20" s="11"/>
      <c r="J20" s="11"/>
      <c r="K20" s="11"/>
      <c r="L20" s="11"/>
      <c r="M20" s="11"/>
      <c r="N20" s="11"/>
      <c r="O20" s="16"/>
      <c r="P20" s="11"/>
      <c r="Y20" s="22" t="s">
        <v>277</v>
      </c>
    </row>
    <row r="21" spans="1:34">
      <c r="A21" s="11" t="s">
        <v>81</v>
      </c>
      <c r="B21" s="11">
        <v>24.56</v>
      </c>
      <c r="C21" s="22">
        <v>24.56</v>
      </c>
      <c r="D21" s="22" t="s">
        <v>153</v>
      </c>
      <c r="G21" s="11"/>
      <c r="H21" s="11"/>
      <c r="I21" s="21"/>
      <c r="J21" s="11"/>
      <c r="K21" s="11"/>
      <c r="L21" s="11"/>
      <c r="M21" s="11"/>
      <c r="N21" s="17"/>
      <c r="O21" s="16"/>
      <c r="P21" s="11"/>
      <c r="Z21" s="22">
        <v>2676</v>
      </c>
    </row>
    <row r="22" spans="1:34">
      <c r="A22" s="11" t="s">
        <v>346</v>
      </c>
      <c r="B22" s="21">
        <v>12.5</v>
      </c>
      <c r="C22" s="22">
        <v>12.5</v>
      </c>
      <c r="D22" s="11" t="s">
        <v>153</v>
      </c>
      <c r="G22" s="11"/>
      <c r="H22" s="11"/>
      <c r="I22" s="21"/>
      <c r="J22" s="11"/>
      <c r="K22" s="11"/>
      <c r="L22" s="11"/>
      <c r="M22" s="11"/>
      <c r="N22" s="17"/>
      <c r="O22" s="16"/>
      <c r="P22" s="11"/>
    </row>
    <row r="23" spans="1:34">
      <c r="A23" s="11" t="s">
        <v>330</v>
      </c>
      <c r="B23" s="11">
        <v>63.84</v>
      </c>
      <c r="C23" s="22">
        <v>63.84</v>
      </c>
      <c r="D23" s="11" t="s">
        <v>153</v>
      </c>
      <c r="G23" s="11"/>
      <c r="H23" s="11"/>
      <c r="I23" s="21"/>
      <c r="J23" s="11"/>
      <c r="K23" s="11"/>
      <c r="L23" s="11"/>
      <c r="M23" s="11"/>
      <c r="N23" s="17"/>
      <c r="O23" s="16"/>
      <c r="P23" s="11"/>
    </row>
    <row r="24" spans="1:34">
      <c r="A24" s="11" t="s">
        <v>347</v>
      </c>
      <c r="B24" s="11">
        <v>90.19</v>
      </c>
      <c r="C24" s="22">
        <v>90.19</v>
      </c>
      <c r="D24" s="11" t="s">
        <v>153</v>
      </c>
      <c r="G24" s="11"/>
      <c r="H24" s="11"/>
      <c r="I24" s="21"/>
      <c r="J24" s="11"/>
      <c r="K24" s="11"/>
      <c r="L24" s="11"/>
      <c r="M24" s="11"/>
      <c r="N24" s="17"/>
      <c r="O24" s="16"/>
      <c r="P24" s="11"/>
    </row>
    <row r="25" spans="1:34">
      <c r="A25" s="11" t="s">
        <v>348</v>
      </c>
      <c r="B25" s="11">
        <v>113.01</v>
      </c>
      <c r="C25" s="22">
        <v>113.01</v>
      </c>
      <c r="D25" s="11" t="s">
        <v>153</v>
      </c>
      <c r="G25" s="11"/>
      <c r="H25" s="11"/>
      <c r="I25" s="21"/>
      <c r="J25" s="11"/>
      <c r="K25" s="11"/>
      <c r="L25" s="17"/>
      <c r="M25" s="11"/>
      <c r="N25" s="17"/>
      <c r="O25" s="16"/>
      <c r="P25" s="11"/>
    </row>
    <row r="26" spans="1:34">
      <c r="A26" s="11" t="s">
        <v>366</v>
      </c>
      <c r="B26" s="11">
        <v>30.48</v>
      </c>
      <c r="C26" s="22">
        <v>30.48</v>
      </c>
      <c r="D26" s="11" t="s">
        <v>153</v>
      </c>
      <c r="G26" s="11"/>
      <c r="H26" s="11"/>
      <c r="I26" s="21"/>
      <c r="J26" s="11"/>
      <c r="K26" s="11"/>
      <c r="L26" s="11"/>
      <c r="M26" s="11"/>
      <c r="N26" s="17"/>
      <c r="O26" s="16"/>
      <c r="P26" s="11"/>
    </row>
    <row r="27" spans="1:34">
      <c r="A27" s="22" t="s">
        <v>336</v>
      </c>
      <c r="B27" s="11">
        <v>42</v>
      </c>
      <c r="C27" s="22">
        <v>42</v>
      </c>
      <c r="D27" s="22" t="s">
        <v>153</v>
      </c>
      <c r="H27" s="11"/>
      <c r="I27" s="21"/>
      <c r="J27" s="11"/>
      <c r="K27" s="11"/>
      <c r="L27" s="11"/>
      <c r="M27" s="11"/>
      <c r="N27" s="17"/>
      <c r="O27" s="16"/>
      <c r="P27" s="11"/>
    </row>
    <row r="28" spans="1:34">
      <c r="A28" s="22" t="s">
        <v>360</v>
      </c>
      <c r="B28" s="11">
        <v>0</v>
      </c>
      <c r="C28" s="22">
        <v>12</v>
      </c>
      <c r="D28" s="11" t="s">
        <v>153</v>
      </c>
      <c r="H28" s="11"/>
      <c r="I28" s="21"/>
      <c r="J28" s="11"/>
      <c r="K28" s="11"/>
      <c r="L28" s="11"/>
      <c r="M28" s="11"/>
      <c r="N28" s="17"/>
      <c r="O28" s="16"/>
      <c r="P28" s="11"/>
    </row>
    <row r="29" spans="1:34">
      <c r="A29" s="22" t="s">
        <v>359</v>
      </c>
      <c r="B29" s="11">
        <v>25</v>
      </c>
      <c r="C29" s="22">
        <v>25</v>
      </c>
      <c r="D29" s="11" t="s">
        <v>153</v>
      </c>
      <c r="H29" s="11"/>
      <c r="I29" s="21"/>
      <c r="J29" s="11"/>
      <c r="K29" s="11"/>
      <c r="L29" s="11"/>
      <c r="M29" s="11"/>
      <c r="N29" s="17"/>
      <c r="O29" s="16"/>
      <c r="P29" s="11"/>
    </row>
    <row r="30" spans="1:34">
      <c r="A30" s="22" t="s">
        <v>345</v>
      </c>
      <c r="B30" s="11">
        <v>100</v>
      </c>
      <c r="C30" s="22">
        <v>100</v>
      </c>
      <c r="D30" s="11" t="s">
        <v>153</v>
      </c>
      <c r="H30" s="11"/>
      <c r="I30" s="21"/>
      <c r="J30" s="11"/>
      <c r="K30" s="11"/>
      <c r="L30" s="11"/>
      <c r="M30" s="11"/>
      <c r="N30" s="11"/>
      <c r="O30" s="16"/>
      <c r="P30" s="11"/>
    </row>
    <row r="31" spans="1:34">
      <c r="A31" s="22" t="s">
        <v>354</v>
      </c>
      <c r="B31" s="11">
        <v>130</v>
      </c>
      <c r="C31" s="22">
        <v>130</v>
      </c>
      <c r="D31" s="11" t="s">
        <v>153</v>
      </c>
      <c r="H31" s="11"/>
      <c r="J31" s="11"/>
      <c r="K31" s="11"/>
      <c r="L31" s="11"/>
      <c r="M31" s="11"/>
      <c r="N31" s="17"/>
      <c r="O31" s="16"/>
      <c r="P31" s="11"/>
    </row>
    <row r="32" spans="1:34">
      <c r="A32" s="22" t="s">
        <v>473</v>
      </c>
      <c r="B32" s="11">
        <v>25</v>
      </c>
      <c r="C32" s="22">
        <v>25</v>
      </c>
      <c r="D32" s="11" t="s">
        <v>153</v>
      </c>
      <c r="H32" s="11"/>
      <c r="J32" s="11"/>
      <c r="K32" s="11"/>
      <c r="L32" s="11"/>
      <c r="M32" s="11"/>
      <c r="N32" s="11"/>
      <c r="O32" s="16"/>
      <c r="P32" s="11"/>
    </row>
    <row r="33" spans="1:16">
      <c r="A33" s="22" t="s">
        <v>474</v>
      </c>
      <c r="B33" s="11">
        <v>25</v>
      </c>
      <c r="C33" s="22">
        <v>25</v>
      </c>
      <c r="D33" s="11" t="s">
        <v>153</v>
      </c>
      <c r="H33" s="11"/>
      <c r="I33" s="11"/>
      <c r="J33" s="11"/>
      <c r="K33" s="11"/>
      <c r="L33" s="11"/>
      <c r="M33" s="11"/>
      <c r="N33" s="11"/>
      <c r="O33" s="16"/>
      <c r="P33" s="11"/>
    </row>
    <row r="34" spans="1:16">
      <c r="A34" s="22" t="s">
        <v>475</v>
      </c>
      <c r="B34" s="11">
        <v>12.5</v>
      </c>
      <c r="C34" s="22">
        <v>12.5</v>
      </c>
      <c r="D34" s="11" t="s">
        <v>153</v>
      </c>
      <c r="H34" s="11" t="s">
        <v>433</v>
      </c>
      <c r="I34" s="65">
        <f>SUM(I35:I50)</f>
        <v>96.839999999999989</v>
      </c>
      <c r="J34" s="11"/>
      <c r="K34" s="11"/>
      <c r="L34" s="11" t="s">
        <v>433</v>
      </c>
      <c r="M34" s="65">
        <f>SUM(M35:M79)</f>
        <v>31.020000000000003</v>
      </c>
      <c r="N34" s="11"/>
      <c r="O34" s="16"/>
      <c r="P34" s="11"/>
    </row>
    <row r="35" spans="1:16">
      <c r="A35" s="22" t="s">
        <v>352</v>
      </c>
      <c r="B35" s="11">
        <v>0</v>
      </c>
      <c r="C35" s="22">
        <v>17.02</v>
      </c>
      <c r="D35" s="11" t="s">
        <v>153</v>
      </c>
      <c r="E35" s="22" t="s">
        <v>332</v>
      </c>
      <c r="F35" s="22" t="s">
        <v>356</v>
      </c>
      <c r="H35" s="45">
        <v>45850</v>
      </c>
      <c r="I35" s="11">
        <v>7.49</v>
      </c>
      <c r="J35" s="11">
        <v>4775</v>
      </c>
      <c r="K35" s="11"/>
      <c r="L35" s="45">
        <v>45870</v>
      </c>
      <c r="M35" s="11">
        <v>3.09</v>
      </c>
      <c r="N35" s="11" t="s">
        <v>440</v>
      </c>
      <c r="O35" s="16"/>
      <c r="P35" s="11"/>
    </row>
    <row r="36" spans="1:16">
      <c r="A36" s="22" t="s">
        <v>353</v>
      </c>
      <c r="B36" s="11">
        <v>24.23</v>
      </c>
      <c r="C36" s="22">
        <v>24.23</v>
      </c>
      <c r="D36" s="11" t="s">
        <v>153</v>
      </c>
      <c r="E36" s="22" t="s">
        <v>331</v>
      </c>
      <c r="F36" s="22" t="s">
        <v>357</v>
      </c>
      <c r="H36" s="45">
        <v>45852</v>
      </c>
      <c r="I36" s="11">
        <v>7.49</v>
      </c>
      <c r="J36" s="11">
        <v>1355</v>
      </c>
      <c r="K36" s="11"/>
      <c r="L36" s="45">
        <v>45870</v>
      </c>
      <c r="M36" s="11">
        <v>3.09</v>
      </c>
      <c r="N36" s="11" t="s">
        <v>441</v>
      </c>
      <c r="O36" s="16"/>
      <c r="P36" s="11"/>
    </row>
    <row r="37" spans="1:16">
      <c r="H37" s="45">
        <v>45855</v>
      </c>
      <c r="I37" s="11">
        <v>4.99</v>
      </c>
      <c r="J37" s="22">
        <v>7176</v>
      </c>
      <c r="K37" s="11"/>
      <c r="L37" s="45">
        <v>45871</v>
      </c>
      <c r="M37" s="11">
        <v>3.09</v>
      </c>
      <c r="N37" s="22" t="s">
        <v>442</v>
      </c>
      <c r="O37" s="11"/>
      <c r="P37" s="11"/>
    </row>
    <row r="38" spans="1:16">
      <c r="A38" s="22" t="s">
        <v>369</v>
      </c>
      <c r="B38" s="22">
        <v>1365</v>
      </c>
      <c r="C38" s="22">
        <v>1415</v>
      </c>
      <c r="D38" s="22" t="s">
        <v>152</v>
      </c>
      <c r="H38" s="27">
        <v>45855</v>
      </c>
      <c r="I38" s="11">
        <v>7.49</v>
      </c>
      <c r="J38" s="22">
        <v>6022</v>
      </c>
      <c r="K38" s="11"/>
      <c r="L38" s="27">
        <v>45871</v>
      </c>
      <c r="M38" s="11">
        <v>3.09</v>
      </c>
      <c r="N38" s="22" t="s">
        <v>443</v>
      </c>
      <c r="O38" s="11"/>
      <c r="P38" s="11"/>
    </row>
    <row r="39" spans="1:16">
      <c r="A39" s="22" t="s">
        <v>370</v>
      </c>
      <c r="B39" s="11">
        <v>56</v>
      </c>
      <c r="C39" s="22">
        <v>56</v>
      </c>
      <c r="D39" s="11" t="s">
        <v>152</v>
      </c>
      <c r="H39" s="27">
        <v>45856</v>
      </c>
      <c r="I39" s="11">
        <v>4.99</v>
      </c>
      <c r="J39" s="22">
        <v>3420</v>
      </c>
      <c r="L39" s="27">
        <v>45871</v>
      </c>
      <c r="M39" s="11">
        <v>3.09</v>
      </c>
      <c r="N39" s="22" t="s">
        <v>444</v>
      </c>
      <c r="O39" s="11"/>
      <c r="P39" s="11"/>
    </row>
    <row r="40" spans="1:16">
      <c r="A40" s="22" t="s">
        <v>343</v>
      </c>
      <c r="B40" s="11">
        <v>55.5</v>
      </c>
      <c r="C40" s="22">
        <v>55.5</v>
      </c>
      <c r="D40" s="11" t="s">
        <v>152</v>
      </c>
      <c r="H40" s="27">
        <v>45857</v>
      </c>
      <c r="I40" s="11">
        <v>4.99</v>
      </c>
      <c r="J40" s="22">
        <v>5758</v>
      </c>
      <c r="L40" s="27">
        <v>45872</v>
      </c>
      <c r="M40" s="11">
        <v>3.09</v>
      </c>
      <c r="N40" s="22" t="s">
        <v>445</v>
      </c>
      <c r="O40" s="11"/>
      <c r="P40" s="11"/>
    </row>
    <row r="41" spans="1:16">
      <c r="A41" s="44" t="s">
        <v>368</v>
      </c>
      <c r="B41" s="11">
        <v>20</v>
      </c>
      <c r="C41" s="11">
        <v>20</v>
      </c>
      <c r="D41" s="11" t="s">
        <v>152</v>
      </c>
      <c r="H41" s="27">
        <v>45857</v>
      </c>
      <c r="I41" s="11">
        <v>4.99</v>
      </c>
      <c r="J41" s="22">
        <v>5759</v>
      </c>
      <c r="L41" s="27">
        <v>45873</v>
      </c>
      <c r="M41" s="11">
        <v>7.49</v>
      </c>
      <c r="N41" s="22" t="s">
        <v>447</v>
      </c>
      <c r="O41" s="11"/>
      <c r="P41" s="11"/>
    </row>
    <row r="42" spans="1:16">
      <c r="H42" s="27">
        <v>45857</v>
      </c>
      <c r="I42" s="11">
        <v>4.99</v>
      </c>
      <c r="J42" s="22">
        <v>2856</v>
      </c>
      <c r="L42" s="27">
        <v>45874</v>
      </c>
      <c r="M42" s="11">
        <v>4.99</v>
      </c>
      <c r="N42" s="11" t="s">
        <v>448</v>
      </c>
      <c r="O42" s="11"/>
      <c r="P42" s="11"/>
    </row>
    <row r="43" spans="1:16">
      <c r="A43" s="11" t="s">
        <v>7</v>
      </c>
      <c r="B43" s="11">
        <v>0</v>
      </c>
      <c r="C43" s="11">
        <v>55.08</v>
      </c>
      <c r="D43" s="11" t="s">
        <v>152</v>
      </c>
      <c r="E43" s="22" t="s">
        <v>371</v>
      </c>
      <c r="H43" s="27">
        <v>45858</v>
      </c>
      <c r="I43" s="11">
        <v>4.99</v>
      </c>
      <c r="J43" s="22">
        <v>2571</v>
      </c>
      <c r="L43" s="27"/>
      <c r="M43" s="11"/>
    </row>
    <row r="44" spans="1:16">
      <c r="H44" s="27">
        <v>45858</v>
      </c>
      <c r="I44" s="11">
        <v>4.99</v>
      </c>
      <c r="J44" s="22">
        <v>1726</v>
      </c>
      <c r="L44" s="27"/>
      <c r="M44" s="11"/>
    </row>
    <row r="45" spans="1:16">
      <c r="A45" s="11" t="s">
        <v>337</v>
      </c>
      <c r="B45" s="11">
        <v>290</v>
      </c>
      <c r="C45" s="22">
        <v>290</v>
      </c>
      <c r="D45" s="22" t="s">
        <v>364</v>
      </c>
      <c r="H45" s="27">
        <v>45858</v>
      </c>
      <c r="I45" s="11">
        <v>4.99</v>
      </c>
      <c r="J45" s="22">
        <v>8469</v>
      </c>
      <c r="L45" s="27"/>
      <c r="M45" s="11"/>
    </row>
    <row r="46" spans="1:16">
      <c r="A46" s="11" t="s">
        <v>99</v>
      </c>
      <c r="B46" s="22">
        <v>30</v>
      </c>
      <c r="C46" s="22">
        <v>30</v>
      </c>
      <c r="D46" s="22" t="s">
        <v>364</v>
      </c>
      <c r="E46" s="22" t="s">
        <v>388</v>
      </c>
      <c r="F46" s="22">
        <f>SUM(C45:C50)</f>
        <v>439.48</v>
      </c>
      <c r="H46" s="27">
        <v>45859</v>
      </c>
      <c r="I46" s="11">
        <v>11.99</v>
      </c>
      <c r="J46" s="22" t="s">
        <v>436</v>
      </c>
      <c r="L46" s="27"/>
      <c r="M46" s="11"/>
    </row>
    <row r="47" spans="1:16">
      <c r="A47" s="11" t="s">
        <v>116</v>
      </c>
      <c r="B47" s="22">
        <v>10</v>
      </c>
      <c r="C47" s="22">
        <v>10</v>
      </c>
      <c r="D47" s="22" t="s">
        <v>364</v>
      </c>
      <c r="H47" s="27">
        <v>45861</v>
      </c>
      <c r="I47" s="11">
        <v>7.49</v>
      </c>
      <c r="J47" s="22" t="s">
        <v>437</v>
      </c>
      <c r="L47" s="27"/>
      <c r="M47" s="11"/>
    </row>
    <row r="48" spans="1:16">
      <c r="A48" s="11" t="s">
        <v>339</v>
      </c>
      <c r="B48" s="22">
        <v>58</v>
      </c>
      <c r="C48" s="22">
        <v>58</v>
      </c>
      <c r="D48" s="11" t="s">
        <v>364</v>
      </c>
      <c r="G48" s="11"/>
      <c r="H48" s="27">
        <v>45864</v>
      </c>
      <c r="I48" s="11">
        <v>4.99</v>
      </c>
      <c r="J48" s="22" t="s">
        <v>438</v>
      </c>
      <c r="L48" s="27"/>
      <c r="M48" s="11"/>
    </row>
    <row r="49" spans="1:16">
      <c r="A49" s="11" t="s">
        <v>342</v>
      </c>
      <c r="B49" s="22">
        <v>43.48</v>
      </c>
      <c r="C49" s="22">
        <v>43.48</v>
      </c>
      <c r="D49" s="11" t="s">
        <v>364</v>
      </c>
      <c r="G49" s="11"/>
      <c r="H49" s="27">
        <v>45866</v>
      </c>
      <c r="I49" s="11">
        <v>4.99</v>
      </c>
      <c r="J49" s="22" t="s">
        <v>439</v>
      </c>
      <c r="L49" s="27"/>
      <c r="M49" s="11"/>
    </row>
    <row r="50" spans="1:16">
      <c r="A50" s="22" t="s">
        <v>417</v>
      </c>
      <c r="B50" s="11">
        <v>8</v>
      </c>
      <c r="C50" s="22">
        <v>8</v>
      </c>
      <c r="D50" s="11" t="s">
        <v>364</v>
      </c>
      <c r="G50" s="11"/>
      <c r="H50" s="27">
        <v>45869</v>
      </c>
      <c r="I50" s="11">
        <v>4.99</v>
      </c>
      <c r="J50" s="22">
        <v>109</v>
      </c>
      <c r="L50" s="27"/>
      <c r="M50" s="11"/>
    </row>
    <row r="51" spans="1:16">
      <c r="G51" s="11"/>
    </row>
    <row r="52" spans="1:16">
      <c r="A52" s="11" t="s">
        <v>252</v>
      </c>
      <c r="B52" s="11">
        <v>9</v>
      </c>
      <c r="C52" s="22">
        <v>9</v>
      </c>
      <c r="D52" s="11" t="s">
        <v>365</v>
      </c>
    </row>
    <row r="53" spans="1:16">
      <c r="A53" s="11" t="s">
        <v>349</v>
      </c>
      <c r="B53" s="11">
        <v>23</v>
      </c>
      <c r="C53" s="22">
        <v>23</v>
      </c>
      <c r="D53" s="11" t="s">
        <v>365</v>
      </c>
      <c r="E53" s="22" t="s">
        <v>389</v>
      </c>
      <c r="F53" s="22">
        <f>SUM(C52:C60)</f>
        <v>155.98000000000002</v>
      </c>
      <c r="G53" s="11"/>
    </row>
    <row r="54" spans="1:16">
      <c r="A54" s="11" t="s">
        <v>350</v>
      </c>
      <c r="B54" s="11">
        <v>23</v>
      </c>
      <c r="C54" s="22">
        <v>23</v>
      </c>
      <c r="D54" s="11" t="s">
        <v>365</v>
      </c>
      <c r="G54" s="11"/>
    </row>
    <row r="55" spans="1:16">
      <c r="A55" s="11" t="s">
        <v>121</v>
      </c>
      <c r="B55" s="11">
        <v>12</v>
      </c>
      <c r="C55" s="22">
        <v>12</v>
      </c>
      <c r="D55" s="11" t="s">
        <v>365</v>
      </c>
      <c r="G55" s="50"/>
    </row>
    <row r="56" spans="1:16">
      <c r="A56" s="11" t="s">
        <v>351</v>
      </c>
      <c r="B56" s="11">
        <v>5</v>
      </c>
      <c r="C56" s="22">
        <v>5</v>
      </c>
      <c r="D56" s="11" t="s">
        <v>365</v>
      </c>
      <c r="E56" s="11"/>
      <c r="G56" s="11"/>
    </row>
    <row r="57" spans="1:16">
      <c r="A57" s="11" t="s">
        <v>255</v>
      </c>
      <c r="B57" s="11">
        <v>46</v>
      </c>
      <c r="C57" s="22">
        <v>46</v>
      </c>
      <c r="D57" s="11" t="s">
        <v>365</v>
      </c>
      <c r="G57" s="11"/>
    </row>
    <row r="58" spans="1:16">
      <c r="A58" s="11" t="s">
        <v>384</v>
      </c>
      <c r="B58" s="11">
        <v>10</v>
      </c>
      <c r="C58" s="22">
        <v>10</v>
      </c>
      <c r="D58" s="11" t="s">
        <v>365</v>
      </c>
      <c r="E58" s="22" t="s">
        <v>333</v>
      </c>
    </row>
    <row r="59" spans="1:16">
      <c r="A59" s="11" t="s">
        <v>145</v>
      </c>
      <c r="B59" s="11">
        <v>17.989999999999998</v>
      </c>
      <c r="C59" s="22">
        <v>17.989999999999998</v>
      </c>
      <c r="D59" s="11" t="s">
        <v>365</v>
      </c>
      <c r="E59" s="22" t="s">
        <v>334</v>
      </c>
    </row>
    <row r="60" spans="1:16">
      <c r="A60" s="11" t="s">
        <v>144</v>
      </c>
      <c r="B60" s="11">
        <v>9.99</v>
      </c>
      <c r="C60" s="22">
        <v>9.99</v>
      </c>
      <c r="D60" s="11" t="s">
        <v>365</v>
      </c>
      <c r="E60" s="22" t="s">
        <v>334</v>
      </c>
    </row>
    <row r="62" spans="1:16">
      <c r="A62" s="22" t="s">
        <v>67</v>
      </c>
      <c r="B62" s="11">
        <v>60</v>
      </c>
      <c r="C62" s="22">
        <v>60</v>
      </c>
      <c r="D62" s="11"/>
      <c r="F62" s="22">
        <f>SUM(C62:C72)</f>
        <v>210</v>
      </c>
      <c r="I62" s="11"/>
      <c r="J62" s="11"/>
      <c r="K62" s="11"/>
      <c r="L62" s="44"/>
      <c r="M62" s="11"/>
      <c r="N62" s="11"/>
      <c r="O62" s="11"/>
      <c r="P62" s="11"/>
    </row>
    <row r="63" spans="1:16">
      <c r="A63" s="22" t="s">
        <v>7</v>
      </c>
      <c r="B63" s="11">
        <v>20</v>
      </c>
      <c r="C63" s="22">
        <v>20</v>
      </c>
      <c r="D63" s="11"/>
      <c r="I63" s="11"/>
      <c r="J63" s="11"/>
      <c r="K63" s="11"/>
      <c r="L63" s="44"/>
      <c r="M63" s="11"/>
      <c r="N63" s="11"/>
      <c r="O63" s="11"/>
      <c r="P63" s="11"/>
    </row>
    <row r="64" spans="1:16">
      <c r="A64" s="22" t="s">
        <v>212</v>
      </c>
      <c r="B64" s="11">
        <v>15</v>
      </c>
      <c r="C64" s="22">
        <v>15</v>
      </c>
      <c r="G64" s="11"/>
      <c r="H64" s="11"/>
      <c r="I64" s="11"/>
      <c r="J64" s="11"/>
      <c r="K64" s="11"/>
      <c r="L64" s="44"/>
      <c r="M64" s="11"/>
      <c r="N64" s="11"/>
      <c r="O64" s="11"/>
      <c r="P64" s="11"/>
    </row>
    <row r="65" spans="1:16">
      <c r="A65" s="22" t="s">
        <v>17</v>
      </c>
      <c r="B65" s="11">
        <v>5</v>
      </c>
      <c r="C65" s="22">
        <v>5</v>
      </c>
      <c r="G65" s="11"/>
      <c r="H65" s="11"/>
      <c r="I65" s="11"/>
      <c r="J65" s="11"/>
      <c r="K65" s="11"/>
      <c r="L65" s="44"/>
      <c r="M65" s="11"/>
      <c r="N65" s="11"/>
      <c r="O65" s="11"/>
      <c r="P65" s="11"/>
    </row>
    <row r="66" spans="1:16">
      <c r="A66" s="22" t="s">
        <v>97</v>
      </c>
      <c r="B66" s="11">
        <v>45</v>
      </c>
      <c r="C66" s="22">
        <v>45</v>
      </c>
      <c r="G66" s="11"/>
      <c r="H66" s="11"/>
      <c r="I66" s="11"/>
      <c r="J66" s="11"/>
      <c r="K66" s="11"/>
      <c r="L66" s="44"/>
      <c r="M66" s="11"/>
      <c r="N66" s="11"/>
      <c r="O66" s="11"/>
      <c r="P66" s="11"/>
    </row>
    <row r="67" spans="1:16">
      <c r="A67" s="22" t="s">
        <v>154</v>
      </c>
      <c r="B67" s="11">
        <v>25</v>
      </c>
      <c r="C67" s="22">
        <v>25</v>
      </c>
      <c r="G67" s="11"/>
      <c r="H67" s="11"/>
      <c r="I67" s="11"/>
      <c r="J67" s="11"/>
      <c r="K67" s="11"/>
      <c r="L67" s="44"/>
      <c r="M67" s="11"/>
      <c r="N67" s="11"/>
      <c r="O67" s="11"/>
      <c r="P67" s="11"/>
    </row>
    <row r="68" spans="1:16">
      <c r="A68" s="22" t="s">
        <v>211</v>
      </c>
      <c r="B68" s="11">
        <v>10</v>
      </c>
      <c r="C68" s="22">
        <v>10</v>
      </c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>
      <c r="A69" s="22" t="s">
        <v>98</v>
      </c>
      <c r="B69" s="11">
        <v>10</v>
      </c>
      <c r="C69" s="22">
        <v>10</v>
      </c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>
      <c r="A70" s="22" t="s">
        <v>358</v>
      </c>
      <c r="B70" s="11">
        <v>5</v>
      </c>
      <c r="C70" s="22">
        <v>5</v>
      </c>
      <c r="G70" s="11"/>
      <c r="H70" s="11"/>
      <c r="I70" s="11"/>
      <c r="J70" s="11"/>
      <c r="K70" s="11"/>
      <c r="L70" s="11"/>
    </row>
    <row r="71" spans="1:16">
      <c r="A71" s="22" t="s">
        <v>319</v>
      </c>
      <c r="B71" s="11">
        <v>5</v>
      </c>
      <c r="C71" s="22">
        <v>5</v>
      </c>
      <c r="E71" s="11"/>
      <c r="G71" s="11"/>
      <c r="H71" s="11"/>
      <c r="I71" s="11"/>
      <c r="J71" s="11"/>
      <c r="K71" s="11"/>
      <c r="L71" s="11"/>
    </row>
    <row r="72" spans="1:16">
      <c r="A72" s="22" t="s">
        <v>397</v>
      </c>
      <c r="B72" s="11">
        <v>10</v>
      </c>
      <c r="C72" s="22">
        <v>10</v>
      </c>
      <c r="E72" s="11"/>
      <c r="G72" s="11"/>
      <c r="H72" s="11"/>
      <c r="I72" s="11"/>
      <c r="J72" s="11"/>
      <c r="K72" s="11"/>
      <c r="L72" s="11"/>
    </row>
    <row r="73" spans="1:16">
      <c r="G73" s="11"/>
      <c r="H73" s="11"/>
      <c r="I73" s="11"/>
      <c r="J73" s="11"/>
      <c r="K73" s="17"/>
      <c r="L73" s="11"/>
    </row>
    <row r="74" spans="1:16">
      <c r="H74" s="11"/>
      <c r="I74" s="17"/>
      <c r="J74" s="11"/>
      <c r="K74" s="11"/>
      <c r="L74" s="11"/>
    </row>
    <row r="75" spans="1:16">
      <c r="H75" s="11"/>
      <c r="I75" s="11"/>
      <c r="J75" s="11"/>
      <c r="K75" s="11"/>
      <c r="L75" s="11"/>
    </row>
    <row r="76" spans="1:16">
      <c r="H76" s="11"/>
      <c r="I76" s="11"/>
      <c r="J76" s="11"/>
      <c r="K76" s="11"/>
      <c r="L76" s="11"/>
    </row>
    <row r="77" spans="1:16">
      <c r="H77" s="11"/>
      <c r="I77" s="11"/>
      <c r="J77" s="11"/>
      <c r="K77" s="11"/>
      <c r="L77" s="11"/>
    </row>
    <row r="88" spans="1:2">
      <c r="A88" s="11"/>
      <c r="B88" s="11"/>
    </row>
    <row r="89" spans="1:2">
      <c r="A89" s="11"/>
      <c r="B89" s="11"/>
    </row>
    <row r="90" spans="1:2">
      <c r="A90" s="11"/>
      <c r="B90" s="11"/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T53"/>
  <sheetViews>
    <sheetView topLeftCell="A7" zoomScale="80" zoomScaleNormal="80" workbookViewId="0">
      <selection activeCell="E47" sqref="E47"/>
    </sheetView>
  </sheetViews>
  <sheetFormatPr baseColWidth="10" defaultRowHeight="15"/>
  <cols>
    <col min="1" max="1" width="23.7109375" bestFit="1" customWidth="1"/>
    <col min="3" max="3" width="19.5703125" bestFit="1" customWidth="1"/>
    <col min="4" max="4" width="23.42578125" bestFit="1" customWidth="1"/>
    <col min="7" max="7" width="23.140625" bestFit="1" customWidth="1"/>
    <col min="8" max="9" width="17.85546875" bestFit="1" customWidth="1"/>
    <col min="10" max="10" width="17.5703125" bestFit="1" customWidth="1"/>
    <col min="11" max="11" width="17" bestFit="1" customWidth="1"/>
    <col min="12" max="12" width="21.42578125" bestFit="1" customWidth="1"/>
    <col min="13" max="13" width="17.5703125" bestFit="1" customWidth="1"/>
    <col min="14" max="14" width="15" bestFit="1" customWidth="1"/>
    <col min="15" max="15" width="15.5703125" bestFit="1" customWidth="1"/>
    <col min="18" max="18" width="18" bestFit="1" customWidth="1"/>
  </cols>
  <sheetData>
    <row r="1" spans="1:17">
      <c r="A1" t="s">
        <v>230</v>
      </c>
      <c r="B1">
        <v>7894.67</v>
      </c>
      <c r="D1" t="s">
        <v>229</v>
      </c>
      <c r="E1" t="s">
        <v>228</v>
      </c>
      <c r="H1" s="20">
        <v>44866</v>
      </c>
      <c r="I1" s="20">
        <v>44896</v>
      </c>
      <c r="J1" s="29">
        <v>44927</v>
      </c>
      <c r="K1" s="29">
        <v>45108</v>
      </c>
      <c r="L1" s="29">
        <v>45139</v>
      </c>
      <c r="M1" s="29">
        <v>45292</v>
      </c>
      <c r="N1" s="28">
        <v>45352</v>
      </c>
      <c r="O1" s="20">
        <v>45658</v>
      </c>
      <c r="P1" s="20">
        <v>47119</v>
      </c>
      <c r="Q1" s="20">
        <v>48945</v>
      </c>
    </row>
    <row r="2" spans="1:17">
      <c r="A2" t="s">
        <v>227</v>
      </c>
      <c r="B2">
        <v>1300</v>
      </c>
      <c r="D2" s="15">
        <f>SUM(B6:B15)</f>
        <v>1038</v>
      </c>
      <c r="E2" s="19">
        <f>B2-D2</f>
        <v>262</v>
      </c>
      <c r="G2" s="13" t="s">
        <v>247</v>
      </c>
      <c r="H2">
        <v>4283.25</v>
      </c>
      <c r="I2" s="37">
        <v>4317.18</v>
      </c>
      <c r="J2" s="30">
        <v>4317.18</v>
      </c>
      <c r="K2" s="35">
        <v>4317.18</v>
      </c>
      <c r="L2" s="46">
        <v>4317.18</v>
      </c>
      <c r="M2" s="35">
        <v>4317.18</v>
      </c>
      <c r="N2" s="36">
        <v>4765.62</v>
      </c>
      <c r="O2" s="37">
        <v>5151.01</v>
      </c>
      <c r="P2" s="37">
        <v>5678.44</v>
      </c>
      <c r="Q2" s="37">
        <v>5975.19</v>
      </c>
    </row>
    <row r="3" spans="1:17">
      <c r="A3" t="s">
        <v>226</v>
      </c>
      <c r="B3">
        <v>2669</v>
      </c>
      <c r="D3" s="15">
        <f>SUM(B19:B29)</f>
        <v>2668</v>
      </c>
      <c r="E3" s="19">
        <f>B3-D3</f>
        <v>1</v>
      </c>
      <c r="G3" s="13" t="s">
        <v>246</v>
      </c>
      <c r="H3">
        <v>161.78</v>
      </c>
      <c r="I3">
        <v>161.78</v>
      </c>
      <c r="J3" s="39">
        <v>328.45</v>
      </c>
      <c r="K3" s="35">
        <v>328.45</v>
      </c>
      <c r="L3" s="38">
        <v>496.39</v>
      </c>
      <c r="M3" s="38">
        <v>663</v>
      </c>
      <c r="N3" s="32">
        <v>690</v>
      </c>
      <c r="O3">
        <v>690</v>
      </c>
      <c r="P3">
        <v>690</v>
      </c>
      <c r="Q3">
        <v>690</v>
      </c>
    </row>
    <row r="4" spans="1:17">
      <c r="G4" s="13" t="s">
        <v>104</v>
      </c>
      <c r="H4">
        <f t="shared" ref="H4:K4" si="0">SUM(H2:H3)</f>
        <v>4445.03</v>
      </c>
      <c r="I4">
        <f t="shared" si="0"/>
        <v>4478.96</v>
      </c>
      <c r="J4" s="30">
        <f t="shared" si="0"/>
        <v>4645.63</v>
      </c>
      <c r="K4" s="35">
        <f t="shared" si="0"/>
        <v>4645.63</v>
      </c>
      <c r="L4" s="46">
        <f t="shared" ref="L4:Q4" si="1">SUM(L2:L3)</f>
        <v>4813.5700000000006</v>
      </c>
      <c r="M4" s="35">
        <f t="shared" si="1"/>
        <v>4980.18</v>
      </c>
      <c r="N4" s="32">
        <f t="shared" si="1"/>
        <v>5455.62</v>
      </c>
      <c r="O4">
        <f t="shared" si="1"/>
        <v>5841.01</v>
      </c>
      <c r="P4">
        <f t="shared" si="1"/>
        <v>6368.44</v>
      </c>
      <c r="Q4">
        <f t="shared" si="1"/>
        <v>6665.19</v>
      </c>
    </row>
    <row r="5" spans="1:17">
      <c r="A5" s="15" t="s">
        <v>225</v>
      </c>
      <c r="G5" s="13" t="s">
        <v>248</v>
      </c>
      <c r="J5" s="30"/>
      <c r="K5" s="38">
        <v>220</v>
      </c>
      <c r="L5" s="46">
        <v>220</v>
      </c>
      <c r="M5" s="35">
        <v>220</v>
      </c>
      <c r="N5" s="32"/>
    </row>
    <row r="6" spans="1:17">
      <c r="A6" t="s">
        <v>67</v>
      </c>
      <c r="B6" s="26">
        <v>316</v>
      </c>
      <c r="C6" t="s">
        <v>224</v>
      </c>
      <c r="G6" s="13" t="s">
        <v>249</v>
      </c>
      <c r="H6" s="1">
        <v>2738</v>
      </c>
      <c r="I6" s="1">
        <v>2760</v>
      </c>
      <c r="J6" s="31">
        <v>2888</v>
      </c>
      <c r="K6" s="34">
        <v>3097</v>
      </c>
      <c r="L6" s="34">
        <v>3185</v>
      </c>
      <c r="M6" s="34">
        <v>3315</v>
      </c>
      <c r="N6" s="33">
        <v>3345</v>
      </c>
      <c r="O6" s="1">
        <v>3550</v>
      </c>
      <c r="P6" s="1">
        <v>3815</v>
      </c>
      <c r="Q6" s="1">
        <v>3960</v>
      </c>
    </row>
    <row r="7" spans="1:17">
      <c r="A7" t="s">
        <v>97</v>
      </c>
      <c r="B7" s="26">
        <v>250</v>
      </c>
      <c r="C7" t="s">
        <v>214</v>
      </c>
      <c r="G7" s="13"/>
      <c r="J7" s="30"/>
      <c r="K7" s="35"/>
      <c r="L7" s="35"/>
      <c r="M7" s="35"/>
      <c r="N7" s="32"/>
    </row>
    <row r="8" spans="1:17" ht="15.75" thickBot="1">
      <c r="A8" t="s">
        <v>7</v>
      </c>
      <c r="B8" s="26">
        <v>111</v>
      </c>
      <c r="C8" t="s">
        <v>223</v>
      </c>
      <c r="G8" s="13" t="s">
        <v>250</v>
      </c>
      <c r="H8" s="22" t="s">
        <v>242</v>
      </c>
      <c r="I8" s="22" t="s">
        <v>239</v>
      </c>
      <c r="J8" s="30" t="s">
        <v>240</v>
      </c>
      <c r="K8" s="35" t="s">
        <v>241</v>
      </c>
      <c r="L8" s="46" t="s">
        <v>240</v>
      </c>
      <c r="M8" s="35" t="s">
        <v>240</v>
      </c>
      <c r="N8" s="47" t="s">
        <v>239</v>
      </c>
      <c r="O8" s="22" t="s">
        <v>243</v>
      </c>
      <c r="P8" s="22" t="s">
        <v>244</v>
      </c>
      <c r="Q8" s="22" t="s">
        <v>245</v>
      </c>
    </row>
    <row r="9" spans="1:17">
      <c r="A9" t="s">
        <v>98</v>
      </c>
      <c r="B9" s="26">
        <v>45</v>
      </c>
      <c r="C9" t="s">
        <v>217</v>
      </c>
    </row>
    <row r="10" spans="1:17">
      <c r="A10" t="s">
        <v>17</v>
      </c>
      <c r="B10" s="26">
        <v>25</v>
      </c>
      <c r="C10" t="s">
        <v>214</v>
      </c>
    </row>
    <row r="11" spans="1:17">
      <c r="A11" t="s">
        <v>154</v>
      </c>
      <c r="B11" s="26">
        <v>125</v>
      </c>
      <c r="C11" t="s">
        <v>214</v>
      </c>
    </row>
    <row r="12" spans="1:17">
      <c r="A12" t="s">
        <v>212</v>
      </c>
      <c r="B12" s="26">
        <v>86</v>
      </c>
      <c r="C12" t="s">
        <v>214</v>
      </c>
    </row>
    <row r="13" spans="1:17">
      <c r="A13" t="s">
        <v>211</v>
      </c>
      <c r="B13" s="26">
        <v>40</v>
      </c>
      <c r="C13" t="s">
        <v>222</v>
      </c>
    </row>
    <row r="14" spans="1:17">
      <c r="A14" s="22" t="s">
        <v>256</v>
      </c>
      <c r="B14" s="26">
        <v>25</v>
      </c>
      <c r="C14" s="22" t="s">
        <v>214</v>
      </c>
    </row>
    <row r="15" spans="1:17">
      <c r="A15" s="22" t="s">
        <v>321</v>
      </c>
      <c r="B15" s="26">
        <v>15</v>
      </c>
      <c r="C15" s="22" t="s">
        <v>214</v>
      </c>
      <c r="J15" s="22" t="s">
        <v>276</v>
      </c>
    </row>
    <row r="16" spans="1:17">
      <c r="K16">
        <v>3127</v>
      </c>
      <c r="M16">
        <v>3127</v>
      </c>
      <c r="O16">
        <v>3127</v>
      </c>
    </row>
    <row r="17" spans="1:15">
      <c r="K17">
        <v>2091</v>
      </c>
      <c r="M17">
        <v>2091</v>
      </c>
      <c r="O17">
        <v>2091</v>
      </c>
    </row>
    <row r="18" spans="1:15">
      <c r="A18" s="15" t="s">
        <v>221</v>
      </c>
      <c r="M18">
        <v>2676</v>
      </c>
      <c r="O18">
        <v>2676</v>
      </c>
    </row>
    <row r="19" spans="1:15">
      <c r="A19" t="s">
        <v>67</v>
      </c>
      <c r="B19" s="11">
        <v>357</v>
      </c>
      <c r="C19" t="s">
        <v>220</v>
      </c>
      <c r="J19" s="22" t="s">
        <v>277</v>
      </c>
      <c r="M19">
        <v>65467.44</v>
      </c>
      <c r="O19">
        <v>70092</v>
      </c>
    </row>
    <row r="20" spans="1:15">
      <c r="A20" s="22" t="s">
        <v>399</v>
      </c>
      <c r="B20" s="11">
        <v>1065</v>
      </c>
      <c r="C20" t="s">
        <v>219</v>
      </c>
      <c r="K20">
        <v>2676</v>
      </c>
      <c r="O20">
        <v>6498</v>
      </c>
    </row>
    <row r="21" spans="1:15">
      <c r="A21" t="s">
        <v>7</v>
      </c>
      <c r="B21" s="11">
        <v>72</v>
      </c>
      <c r="C21" t="s">
        <v>218</v>
      </c>
    </row>
    <row r="22" spans="1:15">
      <c r="A22" t="s">
        <v>17</v>
      </c>
      <c r="B22" s="11">
        <v>25</v>
      </c>
      <c r="C22" t="s">
        <v>216</v>
      </c>
      <c r="L22" s="22"/>
    </row>
    <row r="23" spans="1:15">
      <c r="A23" t="s">
        <v>154</v>
      </c>
      <c r="B23" s="11">
        <v>125</v>
      </c>
      <c r="C23" t="s">
        <v>215</v>
      </c>
      <c r="H23" s="22" t="s">
        <v>373</v>
      </c>
      <c r="I23" s="22" t="s">
        <v>380</v>
      </c>
      <c r="J23" s="16">
        <v>45108</v>
      </c>
      <c r="K23" s="22" t="s">
        <v>381</v>
      </c>
      <c r="L23" s="22" t="s">
        <v>382</v>
      </c>
      <c r="M23" s="22" t="s">
        <v>383</v>
      </c>
    </row>
    <row r="24" spans="1:15">
      <c r="A24" t="s">
        <v>212</v>
      </c>
      <c r="B24" s="11">
        <v>90</v>
      </c>
      <c r="C24" t="s">
        <v>214</v>
      </c>
      <c r="G24" s="12" t="s">
        <v>372</v>
      </c>
      <c r="H24" s="12">
        <f>SUM(H26:H30)</f>
        <v>61231.360000000001</v>
      </c>
      <c r="I24" s="12">
        <f>SUM(I26:I30)</f>
        <v>63641.560000000005</v>
      </c>
      <c r="J24" s="12">
        <f>SUM(J26:J31)</f>
        <v>66281.16</v>
      </c>
      <c r="K24" s="12">
        <f>SUM(K26:K31)</f>
        <v>68296.84</v>
      </c>
      <c r="L24" s="12">
        <f>SUM(L26:L30)</f>
        <v>73361.440000000002</v>
      </c>
      <c r="M24" s="12">
        <f>SUM(M26:M30)</f>
        <v>77986.12</v>
      </c>
      <c r="N24" s="12">
        <f>SUM(N26:N30)</f>
        <v>0</v>
      </c>
      <c r="O24" s="12">
        <f>SUM(O26:O30)</f>
        <v>0</v>
      </c>
    </row>
    <row r="25" spans="1:15">
      <c r="A25" t="s">
        <v>211</v>
      </c>
      <c r="B25" s="11">
        <v>45</v>
      </c>
      <c r="C25" t="s">
        <v>214</v>
      </c>
      <c r="G25" s="12" t="s">
        <v>378</v>
      </c>
      <c r="H25" s="12">
        <f>(H26+H27)/12</f>
        <v>4444.78</v>
      </c>
      <c r="I25" s="12">
        <f>(I26+I27)/12</f>
        <v>4645.63</v>
      </c>
      <c r="J25" s="12">
        <f>(J26+J27+J31)/12</f>
        <v>4865.5966666666673</v>
      </c>
      <c r="K25" s="12">
        <f>(K26+K27+K31)/12</f>
        <v>5033.5700000000006</v>
      </c>
      <c r="L25" s="12">
        <f>(L26+L27)/12</f>
        <v>5455.62</v>
      </c>
      <c r="M25" s="12">
        <f>SUM(M26:M30)/12</f>
        <v>6498.8433333333332</v>
      </c>
      <c r="N25" s="12">
        <f>(N26+N27)/12</f>
        <v>0</v>
      </c>
      <c r="O25" s="12">
        <f>(O26+O27)/12</f>
        <v>0</v>
      </c>
    </row>
    <row r="26" spans="1:15">
      <c r="A26" s="22" t="s">
        <v>256</v>
      </c>
      <c r="B26" s="11">
        <v>10</v>
      </c>
      <c r="C26" s="22" t="s">
        <v>320</v>
      </c>
      <c r="G26" s="22" t="s">
        <v>377</v>
      </c>
      <c r="H26">
        <v>51396</v>
      </c>
      <c r="I26">
        <v>51806.16</v>
      </c>
      <c r="J26">
        <v>51806.16</v>
      </c>
      <c r="K26">
        <v>51806.16</v>
      </c>
      <c r="L26">
        <v>57187.44</v>
      </c>
      <c r="M26">
        <v>61812.12</v>
      </c>
    </row>
    <row r="27" spans="1:15">
      <c r="A27" s="22" t="s">
        <v>312</v>
      </c>
      <c r="B27" s="11">
        <v>160</v>
      </c>
      <c r="G27" s="22" t="s">
        <v>246</v>
      </c>
      <c r="H27">
        <v>1941.36</v>
      </c>
      <c r="I27">
        <v>3941.4</v>
      </c>
      <c r="J27">
        <v>3941</v>
      </c>
      <c r="K27">
        <v>5956.68</v>
      </c>
      <c r="L27">
        <v>8280</v>
      </c>
      <c r="M27">
        <v>8280</v>
      </c>
    </row>
    <row r="28" spans="1:15">
      <c r="A28" s="22" t="s">
        <v>385</v>
      </c>
      <c r="B28" s="11">
        <v>419</v>
      </c>
      <c r="G28" s="22" t="s">
        <v>374</v>
      </c>
      <c r="H28">
        <v>3127</v>
      </c>
      <c r="I28">
        <v>3127</v>
      </c>
      <c r="J28">
        <v>3127</v>
      </c>
      <c r="K28">
        <v>3127</v>
      </c>
      <c r="L28">
        <v>3127</v>
      </c>
      <c r="M28">
        <v>3127</v>
      </c>
    </row>
    <row r="29" spans="1:15">
      <c r="A29" s="22" t="s">
        <v>401</v>
      </c>
      <c r="B29" s="11">
        <v>300</v>
      </c>
      <c r="G29" s="22" t="s">
        <v>375</v>
      </c>
      <c r="H29">
        <v>2091</v>
      </c>
      <c r="I29">
        <v>2091</v>
      </c>
      <c r="J29">
        <v>2091</v>
      </c>
      <c r="K29">
        <v>2091</v>
      </c>
      <c r="L29">
        <v>2091</v>
      </c>
      <c r="M29">
        <v>2091</v>
      </c>
    </row>
    <row r="30" spans="1:15">
      <c r="G30" s="22" t="s">
        <v>376</v>
      </c>
      <c r="H30">
        <v>2676</v>
      </c>
      <c r="I30">
        <v>2676</v>
      </c>
      <c r="J30">
        <v>2676</v>
      </c>
      <c r="K30">
        <v>2676</v>
      </c>
      <c r="L30">
        <v>2676</v>
      </c>
      <c r="M30">
        <v>2676</v>
      </c>
    </row>
    <row r="31" spans="1:15">
      <c r="A31" s="22"/>
      <c r="B31" s="11"/>
      <c r="G31" s="22" t="s">
        <v>379</v>
      </c>
      <c r="J31">
        <v>2640</v>
      </c>
      <c r="K31">
        <v>2640</v>
      </c>
    </row>
    <row r="32" spans="1:15">
      <c r="A32" s="22"/>
      <c r="B32" s="11"/>
    </row>
    <row r="33" spans="1:20">
      <c r="G33" s="22" t="s">
        <v>309</v>
      </c>
    </row>
    <row r="34" spans="1:20">
      <c r="A34" s="22" t="s">
        <v>428</v>
      </c>
      <c r="D34" s="22" t="s">
        <v>429</v>
      </c>
      <c r="G34" s="22" t="s">
        <v>427</v>
      </c>
      <c r="H34" s="22" t="s">
        <v>304</v>
      </c>
      <c r="I34" s="22" t="s">
        <v>310</v>
      </c>
      <c r="J34" s="22" t="s">
        <v>238</v>
      </c>
      <c r="K34" s="22" t="s">
        <v>293</v>
      </c>
      <c r="L34" s="22" t="s">
        <v>311</v>
      </c>
      <c r="P34" s="22" t="s">
        <v>305</v>
      </c>
    </row>
    <row r="35" spans="1:20">
      <c r="D35" s="22" t="s">
        <v>296</v>
      </c>
      <c r="E35">
        <v>185</v>
      </c>
      <c r="G35" s="22" t="s">
        <v>296</v>
      </c>
      <c r="H35">
        <v>333</v>
      </c>
      <c r="I35">
        <v>13</v>
      </c>
      <c r="J35">
        <f>I35*T36</f>
        <v>28.860000000000003</v>
      </c>
      <c r="K35">
        <f>I35*T37</f>
        <v>50.699999999999996</v>
      </c>
      <c r="L35">
        <f>J35+K35</f>
        <v>79.56</v>
      </c>
      <c r="P35">
        <v>156</v>
      </c>
    </row>
    <row r="36" spans="1:20">
      <c r="A36" s="22" t="s">
        <v>287</v>
      </c>
      <c r="B36">
        <v>325.3</v>
      </c>
      <c r="D36" s="22" t="s">
        <v>297</v>
      </c>
      <c r="E36" s="22">
        <v>185</v>
      </c>
      <c r="G36" s="22" t="s">
        <v>297</v>
      </c>
      <c r="H36">
        <v>346</v>
      </c>
      <c r="I36">
        <v>14</v>
      </c>
      <c r="J36" s="22">
        <f>I36*T36</f>
        <v>31.080000000000002</v>
      </c>
      <c r="K36" s="22">
        <f>I36*T37</f>
        <v>54.6</v>
      </c>
      <c r="L36" s="22">
        <f>J36+K36</f>
        <v>85.68</v>
      </c>
      <c r="R36" s="22" t="s">
        <v>238</v>
      </c>
      <c r="S36" s="22" t="s">
        <v>303</v>
      </c>
      <c r="T36">
        <v>2.2200000000000002</v>
      </c>
    </row>
    <row r="37" spans="1:20">
      <c r="A37" s="22" t="s">
        <v>288</v>
      </c>
      <c r="B37">
        <v>12.96</v>
      </c>
      <c r="D37" s="22" t="s">
        <v>298</v>
      </c>
      <c r="E37" s="22">
        <v>185</v>
      </c>
      <c r="G37" s="22" t="s">
        <v>298</v>
      </c>
      <c r="H37">
        <v>360</v>
      </c>
      <c r="I37">
        <v>13</v>
      </c>
      <c r="J37" s="22">
        <f>I37*T36</f>
        <v>28.860000000000003</v>
      </c>
      <c r="K37" s="22">
        <f>I37*T37</f>
        <v>50.699999999999996</v>
      </c>
      <c r="L37" s="22">
        <f t="shared" ref="L37:L46" si="2">J37+K37</f>
        <v>79.56</v>
      </c>
      <c r="R37" s="22" t="s">
        <v>293</v>
      </c>
      <c r="S37" s="22" t="s">
        <v>303</v>
      </c>
      <c r="T37">
        <v>3.9</v>
      </c>
    </row>
    <row r="38" spans="1:20">
      <c r="A38" s="22" t="s">
        <v>289</v>
      </c>
      <c r="B38">
        <v>44.52</v>
      </c>
      <c r="D38" s="22" t="s">
        <v>299</v>
      </c>
      <c r="E38" s="22">
        <v>185</v>
      </c>
      <c r="G38" s="22" t="s">
        <v>299</v>
      </c>
      <c r="H38">
        <v>373</v>
      </c>
      <c r="I38">
        <v>13</v>
      </c>
      <c r="J38" s="22">
        <f>I38*T36</f>
        <v>28.860000000000003</v>
      </c>
      <c r="K38" s="22">
        <f>I38*T37</f>
        <v>50.699999999999996</v>
      </c>
      <c r="L38" s="22">
        <f t="shared" si="2"/>
        <v>79.56</v>
      </c>
    </row>
    <row r="39" spans="1:20">
      <c r="A39" s="22" t="s">
        <v>290</v>
      </c>
      <c r="B39">
        <v>242.5</v>
      </c>
      <c r="D39" s="22" t="s">
        <v>224</v>
      </c>
      <c r="E39" s="22">
        <v>185</v>
      </c>
      <c r="G39" s="22" t="s">
        <v>224</v>
      </c>
      <c r="H39">
        <v>386</v>
      </c>
      <c r="I39">
        <v>13</v>
      </c>
      <c r="J39" s="22">
        <f>I39*T36</f>
        <v>28.860000000000003</v>
      </c>
      <c r="K39" s="22">
        <f>I39*T37</f>
        <v>50.699999999999996</v>
      </c>
      <c r="L39" s="22">
        <f t="shared" si="2"/>
        <v>79.56</v>
      </c>
    </row>
    <row r="40" spans="1:20">
      <c r="A40" s="22" t="s">
        <v>291</v>
      </c>
      <c r="B40">
        <v>325.66000000000003</v>
      </c>
      <c r="D40" s="22" t="s">
        <v>300</v>
      </c>
      <c r="E40" s="22">
        <v>185</v>
      </c>
      <c r="G40" s="22" t="s">
        <v>300</v>
      </c>
      <c r="H40">
        <v>399</v>
      </c>
      <c r="J40" s="22">
        <f>I40*T36</f>
        <v>0</v>
      </c>
      <c r="K40" s="22">
        <f>I40*T37</f>
        <v>0</v>
      </c>
      <c r="L40" s="22">
        <f t="shared" si="2"/>
        <v>0</v>
      </c>
    </row>
    <row r="41" spans="1:20">
      <c r="A41" s="22" t="s">
        <v>292</v>
      </c>
      <c r="B41">
        <v>122.21</v>
      </c>
      <c r="D41" s="22" t="s">
        <v>222</v>
      </c>
      <c r="E41" s="22">
        <v>200</v>
      </c>
      <c r="G41" s="22" t="s">
        <v>222</v>
      </c>
      <c r="J41" s="22">
        <f>I41*T36</f>
        <v>0</v>
      </c>
      <c r="K41" s="22">
        <f>I41*T37</f>
        <v>0</v>
      </c>
      <c r="L41" s="22">
        <f t="shared" si="2"/>
        <v>0</v>
      </c>
    </row>
    <row r="42" spans="1:20">
      <c r="A42" s="22" t="s">
        <v>238</v>
      </c>
      <c r="B42">
        <v>460</v>
      </c>
      <c r="D42" s="22" t="s">
        <v>301</v>
      </c>
      <c r="E42" s="22">
        <v>200</v>
      </c>
      <c r="G42" s="22" t="s">
        <v>301</v>
      </c>
      <c r="J42" s="22">
        <f>I42*T36</f>
        <v>0</v>
      </c>
      <c r="K42" s="22">
        <f>I42*T37</f>
        <v>0</v>
      </c>
      <c r="L42" s="22">
        <f t="shared" si="2"/>
        <v>0</v>
      </c>
    </row>
    <row r="43" spans="1:20">
      <c r="A43" s="22" t="s">
        <v>293</v>
      </c>
      <c r="B43">
        <v>610</v>
      </c>
      <c r="D43" s="22" t="s">
        <v>272</v>
      </c>
      <c r="E43" s="22">
        <v>200</v>
      </c>
      <c r="G43" s="22" t="s">
        <v>272</v>
      </c>
      <c r="J43" s="22">
        <f>I43*T36</f>
        <v>0</v>
      </c>
      <c r="K43" s="22">
        <f>I43*T37</f>
        <v>0</v>
      </c>
      <c r="L43" s="22">
        <f t="shared" si="2"/>
        <v>0</v>
      </c>
    </row>
    <row r="44" spans="1:20">
      <c r="D44" s="22" t="s">
        <v>273</v>
      </c>
      <c r="E44" s="22">
        <v>200</v>
      </c>
      <c r="G44" s="52" t="s">
        <v>273</v>
      </c>
      <c r="J44" s="22">
        <f>I44*T36</f>
        <v>0</v>
      </c>
      <c r="K44" s="22">
        <f>I44*T37</f>
        <v>0</v>
      </c>
      <c r="L44" s="22">
        <f t="shared" si="2"/>
        <v>0</v>
      </c>
    </row>
    <row r="45" spans="1:20">
      <c r="A45" s="22" t="s">
        <v>294</v>
      </c>
      <c r="B45">
        <f>SUM(B36:B43)</f>
        <v>2143.15</v>
      </c>
      <c r="D45" s="22" t="s">
        <v>220</v>
      </c>
      <c r="E45" s="22">
        <v>200</v>
      </c>
      <c r="G45" s="22" t="s">
        <v>220</v>
      </c>
      <c r="J45" s="22">
        <f>I45*T36</f>
        <v>0</v>
      </c>
      <c r="K45" s="22">
        <f>I45*T37</f>
        <v>0</v>
      </c>
      <c r="L45" s="22">
        <f t="shared" si="2"/>
        <v>0</v>
      </c>
    </row>
    <row r="46" spans="1:20">
      <c r="A46" s="22" t="s">
        <v>295</v>
      </c>
      <c r="B46">
        <f>SUM(E35:E46)</f>
        <v>2310</v>
      </c>
      <c r="D46" s="22" t="s">
        <v>274</v>
      </c>
      <c r="E46" s="22">
        <v>200</v>
      </c>
      <c r="G46" s="22" t="s">
        <v>274</v>
      </c>
      <c r="J46" s="22">
        <f>I46*T36</f>
        <v>0</v>
      </c>
      <c r="K46" s="22">
        <f>I46*T37</f>
        <v>0</v>
      </c>
      <c r="L46" s="22">
        <f t="shared" si="2"/>
        <v>0</v>
      </c>
      <c r="P46" s="11"/>
    </row>
    <row r="47" spans="1:20">
      <c r="P47" s="11"/>
    </row>
    <row r="48" spans="1:20">
      <c r="A48" s="22" t="s">
        <v>302</v>
      </c>
      <c r="B48" s="1">
        <f>B46-B45</f>
        <v>166.84999999999991</v>
      </c>
      <c r="G48" s="22" t="s">
        <v>104</v>
      </c>
      <c r="I48" s="1">
        <f>SUM(I35:I46)</f>
        <v>66</v>
      </c>
      <c r="J48" s="1">
        <f>SUM(J35:J46)</f>
        <v>146.52000000000001</v>
      </c>
      <c r="K48" s="1">
        <f>SUM(K35:K46)</f>
        <v>257.39999999999998</v>
      </c>
      <c r="L48" s="1">
        <f>SUM(L35:L46)</f>
        <v>403.92</v>
      </c>
      <c r="O48" s="22" t="s">
        <v>306</v>
      </c>
      <c r="P48" s="11">
        <f>SUM(P35:P46)</f>
        <v>156</v>
      </c>
      <c r="R48" s="22" t="s">
        <v>431</v>
      </c>
      <c r="S48">
        <v>82.92</v>
      </c>
    </row>
    <row r="49" spans="15:19">
      <c r="O49" s="22" t="s">
        <v>307</v>
      </c>
      <c r="P49" s="11">
        <f>P48*T36</f>
        <v>346.32000000000005</v>
      </c>
      <c r="R49" s="22" t="s">
        <v>430</v>
      </c>
      <c r="S49">
        <f>((P49+S48)/100)*7</f>
        <v>30.046800000000005</v>
      </c>
    </row>
    <row r="50" spans="15:19">
      <c r="O50" s="24" t="s">
        <v>308</v>
      </c>
      <c r="P50" s="24">
        <f>P48*T37</f>
        <v>608.4</v>
      </c>
    </row>
    <row r="51" spans="15:19">
      <c r="O51" s="22"/>
      <c r="P51" s="11"/>
      <c r="R51" s="24" t="s">
        <v>238</v>
      </c>
      <c r="S51" s="24">
        <f>P49+S48+S49</f>
        <v>459.28680000000008</v>
      </c>
    </row>
    <row r="52" spans="15:19">
      <c r="P52" s="11"/>
    </row>
    <row r="53" spans="15:19">
      <c r="P53" s="11"/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T96"/>
  <sheetViews>
    <sheetView workbookViewId="0">
      <selection activeCell="L33" sqref="L33"/>
    </sheetView>
  </sheetViews>
  <sheetFormatPr baseColWidth="10" defaultRowHeight="15"/>
  <cols>
    <col min="1" max="1" width="25.85546875" bestFit="1" customWidth="1"/>
    <col min="5" max="5" width="22.85546875" bestFit="1" customWidth="1"/>
    <col min="8" max="8" width="11.42578125" bestFit="1" customWidth="1"/>
    <col min="9" max="9" width="17.28515625" bestFit="1" customWidth="1"/>
    <col min="10" max="10" width="17.5703125" bestFit="1" customWidth="1"/>
    <col min="11" max="11" width="19" bestFit="1" customWidth="1"/>
    <col min="12" max="12" width="25.85546875" bestFit="1" customWidth="1"/>
    <col min="13" max="13" width="10.42578125" bestFit="1" customWidth="1"/>
    <col min="14" max="14" width="9.28515625" bestFit="1" customWidth="1"/>
    <col min="15" max="15" width="15.85546875" bestFit="1" customWidth="1"/>
    <col min="16" max="16" width="11" bestFit="1" customWidth="1"/>
    <col min="18" max="18" width="15.28515625" bestFit="1" customWidth="1"/>
    <col min="19" max="19" width="42" bestFit="1" customWidth="1"/>
    <col min="20" max="20" width="30" customWidth="1"/>
    <col min="21" max="21" width="47.28515625" bestFit="1" customWidth="1"/>
    <col min="22" max="22" width="19.5703125" bestFit="1" customWidth="1"/>
  </cols>
  <sheetData>
    <row r="1" spans="1:20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20">
      <c r="A2" s="11" t="s">
        <v>269</v>
      </c>
      <c r="B2" s="45">
        <v>45566</v>
      </c>
      <c r="C2" s="17">
        <v>4.25</v>
      </c>
      <c r="D2" s="11"/>
      <c r="E2" s="22" t="s">
        <v>270</v>
      </c>
      <c r="F2" s="60">
        <v>45658</v>
      </c>
      <c r="G2" s="11"/>
      <c r="H2" s="11"/>
      <c r="I2" s="22" t="s">
        <v>267</v>
      </c>
      <c r="J2" s="60">
        <v>45689</v>
      </c>
      <c r="K2" s="11"/>
      <c r="L2" s="17"/>
      <c r="M2" s="11"/>
    </row>
    <row r="3" spans="1:20">
      <c r="A3" s="11" t="s">
        <v>270</v>
      </c>
      <c r="B3" s="45">
        <v>45567</v>
      </c>
      <c r="C3" s="17">
        <v>7.5</v>
      </c>
      <c r="D3" s="11"/>
      <c r="E3" s="22" t="s">
        <v>271</v>
      </c>
      <c r="F3" s="60">
        <v>45659</v>
      </c>
      <c r="G3" s="11">
        <v>5</v>
      </c>
      <c r="H3" s="11"/>
      <c r="I3" s="22" t="s">
        <v>408</v>
      </c>
      <c r="J3" s="60">
        <v>45690</v>
      </c>
      <c r="K3" s="11"/>
      <c r="L3" s="11"/>
      <c r="M3" s="11"/>
    </row>
    <row r="4" spans="1:20">
      <c r="A4" s="11" t="s">
        <v>271</v>
      </c>
      <c r="B4" s="45">
        <v>45568</v>
      </c>
      <c r="C4" s="17"/>
      <c r="D4" s="11"/>
      <c r="E4" s="22" t="s">
        <v>266</v>
      </c>
      <c r="F4" s="60">
        <v>45660</v>
      </c>
      <c r="G4" s="11">
        <v>5</v>
      </c>
      <c r="H4" s="11"/>
      <c r="I4" s="22" t="s">
        <v>268</v>
      </c>
      <c r="J4" s="60">
        <v>45691</v>
      </c>
      <c r="K4" s="11">
        <v>4</v>
      </c>
      <c r="L4" s="11"/>
      <c r="M4" s="11"/>
    </row>
    <row r="5" spans="1:20">
      <c r="A5" s="11" t="s">
        <v>266</v>
      </c>
      <c r="B5" s="45">
        <v>45569</v>
      </c>
      <c r="C5" s="17"/>
      <c r="D5" s="11"/>
      <c r="E5" s="22" t="s">
        <v>267</v>
      </c>
      <c r="F5" s="60">
        <v>45661</v>
      </c>
      <c r="G5" s="11"/>
      <c r="H5" s="11"/>
      <c r="I5" s="22" t="s">
        <v>269</v>
      </c>
      <c r="J5" s="60">
        <v>45692</v>
      </c>
      <c r="K5" s="11">
        <v>3.5</v>
      </c>
      <c r="L5" s="11"/>
      <c r="M5" s="11"/>
    </row>
    <row r="6" spans="1:20">
      <c r="A6" s="11" t="s">
        <v>267</v>
      </c>
      <c r="B6" s="45">
        <v>45570</v>
      </c>
      <c r="C6" s="17"/>
      <c r="D6" s="11"/>
      <c r="E6" s="22" t="s">
        <v>408</v>
      </c>
      <c r="F6" s="60">
        <v>45662</v>
      </c>
      <c r="G6" s="11"/>
      <c r="H6" s="11"/>
      <c r="I6" s="22" t="s">
        <v>270</v>
      </c>
      <c r="J6" s="60">
        <v>45693</v>
      </c>
      <c r="K6" s="11">
        <v>3.75</v>
      </c>
      <c r="L6" s="11"/>
      <c r="M6" s="11"/>
    </row>
    <row r="7" spans="1:20">
      <c r="A7" s="11" t="s">
        <v>408</v>
      </c>
      <c r="B7" s="45">
        <v>45571</v>
      </c>
      <c r="C7" s="17"/>
      <c r="D7" s="11"/>
      <c r="E7" s="22" t="s">
        <v>268</v>
      </c>
      <c r="F7" s="60">
        <v>45663</v>
      </c>
      <c r="G7" s="11">
        <v>5</v>
      </c>
      <c r="H7" s="11"/>
      <c r="I7" s="22" t="s">
        <v>271</v>
      </c>
      <c r="J7" s="60">
        <v>45694</v>
      </c>
      <c r="K7" s="11">
        <v>3.75</v>
      </c>
      <c r="L7" s="11"/>
      <c r="M7" s="11"/>
    </row>
    <row r="8" spans="1:20">
      <c r="A8" s="11" t="s">
        <v>268</v>
      </c>
      <c r="B8" s="45">
        <v>45572</v>
      </c>
      <c r="C8" s="17">
        <v>4.75</v>
      </c>
      <c r="D8" s="11"/>
      <c r="E8" s="22" t="s">
        <v>269</v>
      </c>
      <c r="F8" s="60">
        <v>45664</v>
      </c>
      <c r="G8" s="11">
        <v>5</v>
      </c>
      <c r="H8" s="11"/>
      <c r="I8" s="22" t="s">
        <v>266</v>
      </c>
      <c r="J8" s="60">
        <v>45695</v>
      </c>
      <c r="K8" s="11"/>
      <c r="L8" s="11"/>
      <c r="M8" s="11"/>
    </row>
    <row r="9" spans="1:20">
      <c r="A9" s="11" t="s">
        <v>269</v>
      </c>
      <c r="B9" s="45">
        <v>45573</v>
      </c>
      <c r="C9" s="17">
        <v>3.75</v>
      </c>
      <c r="D9" s="11"/>
      <c r="E9" s="22" t="s">
        <v>270</v>
      </c>
      <c r="F9" s="60">
        <v>45665</v>
      </c>
      <c r="G9" s="11">
        <v>5</v>
      </c>
      <c r="H9" s="11"/>
      <c r="I9" s="22" t="s">
        <v>267</v>
      </c>
      <c r="J9" s="60">
        <v>45696</v>
      </c>
      <c r="K9" s="11"/>
      <c r="L9" s="11"/>
      <c r="M9" s="11"/>
    </row>
    <row r="10" spans="1:20">
      <c r="A10" s="11" t="s">
        <v>270</v>
      </c>
      <c r="B10" s="45">
        <v>45574</v>
      </c>
      <c r="C10" s="17">
        <v>4.75</v>
      </c>
      <c r="D10" s="11"/>
      <c r="E10" s="22" t="s">
        <v>271</v>
      </c>
      <c r="F10" s="60">
        <v>45666</v>
      </c>
      <c r="G10" s="11">
        <v>5</v>
      </c>
      <c r="H10" s="11"/>
      <c r="I10" s="22" t="s">
        <v>408</v>
      </c>
      <c r="J10" s="60">
        <v>45697</v>
      </c>
      <c r="K10" s="11"/>
      <c r="L10" s="11"/>
      <c r="M10" s="11"/>
    </row>
    <row r="11" spans="1:20">
      <c r="A11" s="11" t="s">
        <v>271</v>
      </c>
      <c r="B11" s="45">
        <v>45575</v>
      </c>
      <c r="C11" s="17"/>
      <c r="D11" s="11"/>
      <c r="E11" s="22" t="s">
        <v>266</v>
      </c>
      <c r="F11" s="60">
        <v>45667</v>
      </c>
      <c r="G11" s="11">
        <v>5</v>
      </c>
      <c r="H11" s="11"/>
      <c r="I11" s="22" t="s">
        <v>268</v>
      </c>
      <c r="J11" s="60">
        <v>45698</v>
      </c>
      <c r="K11" s="11">
        <v>3.5</v>
      </c>
      <c r="L11" s="11"/>
      <c r="M11" s="11"/>
    </row>
    <row r="12" spans="1:20">
      <c r="A12" s="11" t="s">
        <v>266</v>
      </c>
      <c r="B12" s="45">
        <v>45576</v>
      </c>
      <c r="C12" s="17">
        <v>8.75</v>
      </c>
      <c r="D12" s="11"/>
      <c r="E12" s="22" t="s">
        <v>267</v>
      </c>
      <c r="F12" s="60">
        <v>45668</v>
      </c>
      <c r="G12" s="11"/>
      <c r="H12" s="11"/>
      <c r="I12" s="22" t="s">
        <v>269</v>
      </c>
      <c r="J12" s="60">
        <v>45699</v>
      </c>
      <c r="K12" s="11"/>
      <c r="L12" s="11"/>
      <c r="M12" s="11"/>
    </row>
    <row r="13" spans="1:20">
      <c r="A13" s="11" t="s">
        <v>267</v>
      </c>
      <c r="B13" s="45">
        <v>45577</v>
      </c>
      <c r="C13" s="17"/>
      <c r="D13" s="11"/>
      <c r="E13" s="22" t="s">
        <v>408</v>
      </c>
      <c r="F13" s="60">
        <v>45669</v>
      </c>
      <c r="I13" s="22" t="s">
        <v>270</v>
      </c>
      <c r="J13" s="60">
        <v>45700</v>
      </c>
      <c r="K13" s="22">
        <v>3.75</v>
      </c>
    </row>
    <row r="14" spans="1:20">
      <c r="A14" s="11" t="s">
        <v>408</v>
      </c>
      <c r="B14" s="45">
        <v>45578</v>
      </c>
      <c r="C14" s="17"/>
      <c r="E14" s="22" t="s">
        <v>268</v>
      </c>
      <c r="F14" s="60">
        <v>45670</v>
      </c>
      <c r="G14">
        <v>3.5</v>
      </c>
      <c r="I14" s="22" t="s">
        <v>271</v>
      </c>
      <c r="J14" s="60">
        <v>45701</v>
      </c>
      <c r="K14" s="22">
        <v>3</v>
      </c>
    </row>
    <row r="15" spans="1:20">
      <c r="A15" s="11" t="s">
        <v>268</v>
      </c>
      <c r="B15" s="45">
        <v>45579</v>
      </c>
      <c r="C15" s="12">
        <v>3.5</v>
      </c>
      <c r="E15" s="22" t="s">
        <v>269</v>
      </c>
      <c r="F15" s="60">
        <v>45671</v>
      </c>
      <c r="G15" s="11">
        <v>3</v>
      </c>
      <c r="H15" s="11"/>
      <c r="I15" s="22" t="s">
        <v>266</v>
      </c>
      <c r="J15" s="60">
        <v>45702</v>
      </c>
      <c r="K15" s="11">
        <v>3</v>
      </c>
    </row>
    <row r="16" spans="1:20">
      <c r="A16" s="11" t="s">
        <v>269</v>
      </c>
      <c r="B16" s="45">
        <v>45580</v>
      </c>
      <c r="C16" s="12">
        <v>5</v>
      </c>
      <c r="E16" s="22" t="s">
        <v>270</v>
      </c>
      <c r="F16" s="60">
        <v>45672</v>
      </c>
      <c r="G16" s="11">
        <v>5.5</v>
      </c>
      <c r="H16" s="11"/>
      <c r="I16" s="22" t="s">
        <v>267</v>
      </c>
      <c r="J16" s="60">
        <v>45703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</row>
    <row r="17" spans="1:11">
      <c r="A17" s="11" t="s">
        <v>270</v>
      </c>
      <c r="B17" s="45">
        <v>45581</v>
      </c>
      <c r="C17" s="12">
        <v>3.75</v>
      </c>
      <c r="E17" s="22" t="s">
        <v>271</v>
      </c>
      <c r="F17" s="60">
        <v>45673</v>
      </c>
      <c r="G17" s="11">
        <v>3.25</v>
      </c>
      <c r="I17" s="22" t="s">
        <v>408</v>
      </c>
      <c r="J17" s="60">
        <v>45704</v>
      </c>
      <c r="K17" s="11"/>
    </row>
    <row r="18" spans="1:11">
      <c r="A18" s="11" t="s">
        <v>271</v>
      </c>
      <c r="B18" s="45">
        <v>45582</v>
      </c>
      <c r="C18" s="12">
        <v>5.5</v>
      </c>
      <c r="E18" s="22" t="s">
        <v>266</v>
      </c>
      <c r="F18" s="60">
        <v>45674</v>
      </c>
      <c r="G18" s="11">
        <v>2.75</v>
      </c>
      <c r="H18" s="11"/>
      <c r="I18" s="22" t="s">
        <v>268</v>
      </c>
      <c r="J18" s="60">
        <v>45705</v>
      </c>
      <c r="K18" s="11">
        <v>2.75</v>
      </c>
    </row>
    <row r="19" spans="1:11">
      <c r="A19" s="11" t="s">
        <v>266</v>
      </c>
      <c r="B19" s="45">
        <v>45583</v>
      </c>
      <c r="C19" s="12">
        <v>7.5</v>
      </c>
      <c r="E19" s="22" t="s">
        <v>267</v>
      </c>
      <c r="F19" s="60">
        <v>45675</v>
      </c>
      <c r="G19" s="11"/>
      <c r="H19" s="11"/>
      <c r="I19" s="22" t="s">
        <v>269</v>
      </c>
      <c r="J19" s="60">
        <v>45706</v>
      </c>
      <c r="K19" s="11">
        <v>2.75</v>
      </c>
    </row>
    <row r="20" spans="1:11">
      <c r="A20" s="11" t="s">
        <v>267</v>
      </c>
      <c r="B20" s="45">
        <v>45584</v>
      </c>
      <c r="C20" s="12"/>
      <c r="E20" s="22" t="s">
        <v>408</v>
      </c>
      <c r="F20" s="60">
        <v>45676</v>
      </c>
      <c r="G20" s="11"/>
      <c r="H20" s="17"/>
      <c r="I20" s="22" t="s">
        <v>270</v>
      </c>
      <c r="J20" s="60">
        <v>45707</v>
      </c>
      <c r="K20" s="11">
        <v>3.75</v>
      </c>
    </row>
    <row r="21" spans="1:11">
      <c r="A21" s="11" t="s">
        <v>408</v>
      </c>
      <c r="B21" s="45">
        <v>45585</v>
      </c>
      <c r="C21" s="12"/>
      <c r="E21" s="22" t="s">
        <v>268</v>
      </c>
      <c r="F21" s="60">
        <v>45677</v>
      </c>
      <c r="G21" s="11">
        <v>3.25</v>
      </c>
      <c r="H21" s="11"/>
      <c r="I21" s="22" t="s">
        <v>271</v>
      </c>
      <c r="J21" s="60">
        <v>45708</v>
      </c>
      <c r="K21" s="11">
        <v>3.25</v>
      </c>
    </row>
    <row r="22" spans="1:11">
      <c r="A22" s="11" t="s">
        <v>268</v>
      </c>
      <c r="B22" s="45">
        <v>45586</v>
      </c>
      <c r="C22" s="12"/>
      <c r="E22" s="22" t="s">
        <v>269</v>
      </c>
      <c r="F22" s="60">
        <v>45678</v>
      </c>
      <c r="G22" s="11">
        <v>3.5</v>
      </c>
      <c r="H22" s="11"/>
      <c r="I22" s="22" t="s">
        <v>266</v>
      </c>
      <c r="J22" s="60">
        <v>45709</v>
      </c>
      <c r="K22" s="11">
        <v>3.75</v>
      </c>
    </row>
    <row r="23" spans="1:11">
      <c r="A23" s="11" t="s">
        <v>269</v>
      </c>
      <c r="B23" s="45">
        <v>45587</v>
      </c>
      <c r="C23" s="12"/>
      <c r="E23" s="22" t="s">
        <v>270</v>
      </c>
      <c r="F23" s="60">
        <v>45679</v>
      </c>
      <c r="G23" s="11">
        <v>4.75</v>
      </c>
      <c r="H23" s="11"/>
      <c r="I23" s="22" t="s">
        <v>267</v>
      </c>
      <c r="J23" s="60">
        <v>45710</v>
      </c>
      <c r="K23" s="11"/>
    </row>
    <row r="24" spans="1:11">
      <c r="A24" s="11" t="s">
        <v>270</v>
      </c>
      <c r="B24" s="45">
        <v>45588</v>
      </c>
      <c r="C24" s="12"/>
      <c r="E24" s="22" t="s">
        <v>271</v>
      </c>
      <c r="F24" s="60">
        <v>45680</v>
      </c>
      <c r="G24" s="11"/>
      <c r="H24" s="11"/>
      <c r="I24" s="22" t="s">
        <v>408</v>
      </c>
      <c r="J24" s="60">
        <v>45711</v>
      </c>
      <c r="K24" s="11"/>
    </row>
    <row r="25" spans="1:11">
      <c r="A25" s="11" t="s">
        <v>271</v>
      </c>
      <c r="B25" s="45">
        <v>45589</v>
      </c>
      <c r="C25" s="12"/>
      <c r="E25" s="22" t="s">
        <v>266</v>
      </c>
      <c r="F25" s="60">
        <v>45681</v>
      </c>
      <c r="G25" s="11">
        <v>3.5</v>
      </c>
      <c r="H25" s="11"/>
      <c r="I25" s="22" t="s">
        <v>268</v>
      </c>
      <c r="J25" s="60">
        <v>45712</v>
      </c>
      <c r="K25" s="11">
        <v>3.5</v>
      </c>
    </row>
    <row r="26" spans="1:11">
      <c r="A26" s="11" t="s">
        <v>266</v>
      </c>
      <c r="B26" s="45">
        <v>45590</v>
      </c>
      <c r="C26" s="12"/>
      <c r="E26" s="22" t="s">
        <v>267</v>
      </c>
      <c r="F26" s="60">
        <v>45682</v>
      </c>
      <c r="H26" s="11"/>
      <c r="I26" s="22" t="s">
        <v>269</v>
      </c>
      <c r="J26" s="60">
        <v>45713</v>
      </c>
      <c r="K26" s="22"/>
    </row>
    <row r="27" spans="1:11">
      <c r="A27" s="11" t="s">
        <v>267</v>
      </c>
      <c r="B27" s="45">
        <v>45591</v>
      </c>
      <c r="C27" s="12"/>
      <c r="E27" s="22" t="s">
        <v>408</v>
      </c>
      <c r="F27" s="60">
        <v>45683</v>
      </c>
      <c r="H27" s="11"/>
      <c r="I27" s="22" t="s">
        <v>270</v>
      </c>
      <c r="J27" s="60">
        <v>45714</v>
      </c>
      <c r="K27" s="22">
        <v>3.25</v>
      </c>
    </row>
    <row r="28" spans="1:11">
      <c r="A28" s="11" t="s">
        <v>408</v>
      </c>
      <c r="B28" s="45">
        <v>45592</v>
      </c>
      <c r="C28" s="12"/>
      <c r="E28" s="22" t="s">
        <v>268</v>
      </c>
      <c r="F28" s="60">
        <v>45684</v>
      </c>
      <c r="G28">
        <v>3.25</v>
      </c>
      <c r="H28" s="11"/>
      <c r="I28" s="22" t="s">
        <v>271</v>
      </c>
      <c r="J28" s="60">
        <v>45715</v>
      </c>
      <c r="K28" s="22">
        <v>4.25</v>
      </c>
    </row>
    <row r="29" spans="1:11">
      <c r="A29" s="11" t="s">
        <v>268</v>
      </c>
      <c r="B29" s="45">
        <v>45593</v>
      </c>
      <c r="C29">
        <v>5</v>
      </c>
      <c r="E29" s="22" t="s">
        <v>269</v>
      </c>
      <c r="F29" s="60">
        <v>45685</v>
      </c>
      <c r="G29">
        <v>3.5</v>
      </c>
      <c r="H29" s="11"/>
      <c r="I29" s="22" t="s">
        <v>266</v>
      </c>
      <c r="J29" s="60">
        <v>45716</v>
      </c>
      <c r="K29" s="22">
        <v>3.25</v>
      </c>
    </row>
    <row r="30" spans="1:11">
      <c r="A30" s="11" t="s">
        <v>269</v>
      </c>
      <c r="B30" s="45">
        <v>45594</v>
      </c>
      <c r="E30" s="22" t="s">
        <v>270</v>
      </c>
      <c r="F30" s="60">
        <v>45686</v>
      </c>
      <c r="G30">
        <v>4.5</v>
      </c>
      <c r="H30" s="11"/>
      <c r="I30" s="22"/>
      <c r="J30" s="60"/>
      <c r="K30" s="22"/>
    </row>
    <row r="31" spans="1:11">
      <c r="A31" s="11" t="s">
        <v>270</v>
      </c>
      <c r="B31" s="45">
        <v>45595</v>
      </c>
      <c r="E31" s="22" t="s">
        <v>271</v>
      </c>
      <c r="F31" s="60">
        <v>45687</v>
      </c>
      <c r="G31">
        <v>3.75</v>
      </c>
      <c r="H31" s="11"/>
      <c r="I31" s="22"/>
      <c r="J31" s="60"/>
      <c r="K31" s="22"/>
    </row>
    <row r="32" spans="1:11">
      <c r="A32" s="11" t="s">
        <v>271</v>
      </c>
      <c r="B32" s="45">
        <v>45596</v>
      </c>
      <c r="E32" s="22" t="s">
        <v>266</v>
      </c>
      <c r="F32" s="60">
        <v>45688</v>
      </c>
      <c r="G32">
        <v>3</v>
      </c>
      <c r="H32" s="11"/>
      <c r="I32" s="22"/>
      <c r="J32" s="60"/>
      <c r="K32" s="22"/>
    </row>
    <row r="33" spans="1:11">
      <c r="A33" s="11" t="s">
        <v>266</v>
      </c>
      <c r="B33" s="45">
        <v>45597</v>
      </c>
      <c r="H33" s="11"/>
      <c r="I33" s="22"/>
      <c r="J33" s="22"/>
      <c r="K33" s="22"/>
    </row>
    <row r="34" spans="1:11">
      <c r="A34" s="11" t="s">
        <v>267</v>
      </c>
      <c r="B34" s="45">
        <v>45598</v>
      </c>
      <c r="G34">
        <f>SUM(G2:G32)</f>
        <v>86</v>
      </c>
      <c r="I34" s="22"/>
      <c r="J34" s="22"/>
      <c r="K34" s="22">
        <f>SUM(K2:K32)</f>
        <v>58.75</v>
      </c>
    </row>
    <row r="35" spans="1:11">
      <c r="A35" s="11" t="s">
        <v>408</v>
      </c>
      <c r="B35" s="45">
        <v>45599</v>
      </c>
      <c r="F35" s="22" t="s">
        <v>275</v>
      </c>
      <c r="G35">
        <f>G34*13.32</f>
        <v>1145.52</v>
      </c>
      <c r="I35" s="22"/>
      <c r="J35" s="22" t="s">
        <v>275</v>
      </c>
      <c r="K35" s="22">
        <f>K34*13.32</f>
        <v>782.55000000000007</v>
      </c>
    </row>
    <row r="36" spans="1:11">
      <c r="A36" s="11" t="s">
        <v>268</v>
      </c>
      <c r="B36" s="45">
        <v>45600</v>
      </c>
      <c r="C36">
        <v>3.25</v>
      </c>
      <c r="F36" s="22" t="s">
        <v>249</v>
      </c>
      <c r="G36">
        <v>900</v>
      </c>
      <c r="I36" s="22"/>
      <c r="J36" s="22" t="s">
        <v>249</v>
      </c>
      <c r="K36" s="22">
        <v>600</v>
      </c>
    </row>
    <row r="37" spans="1:11">
      <c r="A37" s="11" t="s">
        <v>269</v>
      </c>
      <c r="B37" s="45">
        <v>45601</v>
      </c>
      <c r="C37">
        <v>5.75</v>
      </c>
    </row>
    <row r="38" spans="1:11">
      <c r="A38" s="11" t="s">
        <v>270</v>
      </c>
      <c r="B38" s="45">
        <v>45602</v>
      </c>
      <c r="C38">
        <v>2.5</v>
      </c>
    </row>
    <row r="39" spans="1:11">
      <c r="A39" s="11" t="s">
        <v>271</v>
      </c>
      <c r="B39" s="45">
        <v>45603</v>
      </c>
      <c r="C39">
        <v>2.5</v>
      </c>
    </row>
    <row r="40" spans="1:11">
      <c r="A40" s="11" t="s">
        <v>266</v>
      </c>
      <c r="B40" s="45">
        <v>45604</v>
      </c>
      <c r="C40">
        <v>9</v>
      </c>
    </row>
    <row r="41" spans="1:11">
      <c r="A41" s="11" t="s">
        <v>267</v>
      </c>
      <c r="B41" s="45">
        <v>45605</v>
      </c>
    </row>
    <row r="42" spans="1:11">
      <c r="A42" s="11" t="s">
        <v>408</v>
      </c>
      <c r="B42" s="45">
        <v>45606</v>
      </c>
    </row>
    <row r="43" spans="1:11">
      <c r="A43" s="11" t="s">
        <v>268</v>
      </c>
      <c r="B43" s="45">
        <v>45607</v>
      </c>
      <c r="C43">
        <v>2.75</v>
      </c>
    </row>
    <row r="44" spans="1:11">
      <c r="A44" s="11" t="s">
        <v>269</v>
      </c>
      <c r="B44" s="45">
        <v>45608</v>
      </c>
      <c r="C44">
        <v>5.25</v>
      </c>
    </row>
    <row r="45" spans="1:11">
      <c r="A45" s="11" t="s">
        <v>270</v>
      </c>
      <c r="B45" s="45">
        <v>45609</v>
      </c>
      <c r="C45">
        <v>6</v>
      </c>
    </row>
    <row r="46" spans="1:11">
      <c r="A46" s="11" t="s">
        <v>271</v>
      </c>
      <c r="B46" s="45">
        <v>45610</v>
      </c>
      <c r="C46">
        <v>2.75</v>
      </c>
    </row>
    <row r="47" spans="1:11">
      <c r="A47" s="11" t="s">
        <v>266</v>
      </c>
      <c r="B47" s="45">
        <v>45611</v>
      </c>
      <c r="C47">
        <v>4.75</v>
      </c>
    </row>
    <row r="48" spans="1:11">
      <c r="A48" s="11" t="s">
        <v>267</v>
      </c>
      <c r="B48" s="45">
        <v>45612</v>
      </c>
    </row>
    <row r="49" spans="1:3">
      <c r="A49" s="11" t="s">
        <v>408</v>
      </c>
      <c r="B49" s="45">
        <v>45613</v>
      </c>
    </row>
    <row r="50" spans="1:3">
      <c r="A50" s="11" t="s">
        <v>268</v>
      </c>
      <c r="B50" s="45">
        <v>45614</v>
      </c>
      <c r="C50">
        <v>3.5</v>
      </c>
    </row>
    <row r="51" spans="1:3">
      <c r="A51" s="11" t="s">
        <v>269</v>
      </c>
      <c r="B51" s="45">
        <v>45615</v>
      </c>
      <c r="C51">
        <v>5.75</v>
      </c>
    </row>
    <row r="52" spans="1:3">
      <c r="A52" s="11" t="s">
        <v>270</v>
      </c>
      <c r="B52" s="45">
        <v>45616</v>
      </c>
      <c r="C52">
        <v>5</v>
      </c>
    </row>
    <row r="53" spans="1:3">
      <c r="A53" s="11" t="s">
        <v>271</v>
      </c>
      <c r="B53" s="45">
        <v>45617</v>
      </c>
      <c r="C53">
        <v>2.25</v>
      </c>
    </row>
    <row r="54" spans="1:3">
      <c r="A54" s="11" t="s">
        <v>266</v>
      </c>
      <c r="B54" s="45">
        <v>45618</v>
      </c>
    </row>
    <row r="55" spans="1:3">
      <c r="A55" s="11" t="s">
        <v>267</v>
      </c>
      <c r="B55" s="45">
        <v>45619</v>
      </c>
    </row>
    <row r="56" spans="1:3">
      <c r="A56" s="11" t="s">
        <v>408</v>
      </c>
      <c r="B56" s="45">
        <v>45620</v>
      </c>
    </row>
    <row r="57" spans="1:3">
      <c r="A57" s="11" t="s">
        <v>268</v>
      </c>
      <c r="B57" s="45">
        <v>45621</v>
      </c>
      <c r="C57">
        <v>3.5</v>
      </c>
    </row>
    <row r="58" spans="1:3">
      <c r="A58" s="11" t="s">
        <v>269</v>
      </c>
      <c r="B58" s="45">
        <v>45622</v>
      </c>
      <c r="C58">
        <v>4.5</v>
      </c>
    </row>
    <row r="59" spans="1:3">
      <c r="A59" s="11" t="s">
        <v>270</v>
      </c>
      <c r="B59" s="45">
        <v>45623</v>
      </c>
      <c r="C59">
        <v>5.5</v>
      </c>
    </row>
    <row r="60" spans="1:3">
      <c r="A60" s="11" t="s">
        <v>271</v>
      </c>
      <c r="B60" s="45">
        <v>45624</v>
      </c>
    </row>
    <row r="61" spans="1:3">
      <c r="A61" s="11" t="s">
        <v>266</v>
      </c>
      <c r="B61" s="45">
        <v>45625</v>
      </c>
      <c r="C61">
        <v>8.25</v>
      </c>
    </row>
    <row r="62" spans="1:3">
      <c r="A62" s="11" t="s">
        <v>267</v>
      </c>
      <c r="B62" s="45">
        <v>45626</v>
      </c>
    </row>
    <row r="63" spans="1:3">
      <c r="A63" s="11" t="s">
        <v>408</v>
      </c>
      <c r="B63" s="45">
        <v>45627</v>
      </c>
    </row>
    <row r="64" spans="1:3">
      <c r="A64" s="11" t="s">
        <v>268</v>
      </c>
      <c r="B64" s="45">
        <v>45628</v>
      </c>
    </row>
    <row r="65" spans="1:3">
      <c r="A65" s="11" t="s">
        <v>269</v>
      </c>
      <c r="B65" s="45">
        <v>45629</v>
      </c>
      <c r="C65">
        <v>5.75</v>
      </c>
    </row>
    <row r="66" spans="1:3">
      <c r="A66" s="11" t="s">
        <v>270</v>
      </c>
      <c r="B66" s="45">
        <v>45630</v>
      </c>
      <c r="C66">
        <v>6.75</v>
      </c>
    </row>
    <row r="67" spans="1:3">
      <c r="A67" s="11" t="s">
        <v>271</v>
      </c>
      <c r="B67" s="45">
        <v>45631</v>
      </c>
      <c r="C67">
        <v>4.25</v>
      </c>
    </row>
    <row r="68" spans="1:3">
      <c r="A68" s="11" t="s">
        <v>266</v>
      </c>
      <c r="B68" s="45">
        <v>45632</v>
      </c>
      <c r="C68">
        <v>7.25</v>
      </c>
    </row>
    <row r="69" spans="1:3">
      <c r="A69" s="11" t="s">
        <v>267</v>
      </c>
      <c r="B69" s="45">
        <v>45633</v>
      </c>
    </row>
    <row r="70" spans="1:3">
      <c r="A70" s="11" t="s">
        <v>408</v>
      </c>
      <c r="B70" s="45">
        <v>45634</v>
      </c>
    </row>
    <row r="71" spans="1:3">
      <c r="A71" s="11" t="s">
        <v>268</v>
      </c>
      <c r="B71" s="45">
        <v>45635</v>
      </c>
      <c r="C71">
        <v>4</v>
      </c>
    </row>
    <row r="72" spans="1:3">
      <c r="A72" s="11" t="s">
        <v>269</v>
      </c>
      <c r="B72" s="45">
        <v>45636</v>
      </c>
    </row>
    <row r="73" spans="1:3">
      <c r="A73" s="11" t="s">
        <v>270</v>
      </c>
      <c r="B73" s="45">
        <v>45637</v>
      </c>
      <c r="C73">
        <v>6.25</v>
      </c>
    </row>
    <row r="74" spans="1:3">
      <c r="A74" s="11" t="s">
        <v>271</v>
      </c>
      <c r="B74" s="45">
        <v>45638</v>
      </c>
      <c r="C74">
        <v>4.75</v>
      </c>
    </row>
    <row r="75" spans="1:3">
      <c r="A75" s="11" t="s">
        <v>266</v>
      </c>
      <c r="B75" s="45">
        <v>45639</v>
      </c>
      <c r="C75">
        <v>7.75</v>
      </c>
    </row>
    <row r="76" spans="1:3">
      <c r="A76" s="11" t="s">
        <v>267</v>
      </c>
      <c r="B76" s="45">
        <v>45640</v>
      </c>
    </row>
    <row r="77" spans="1:3">
      <c r="A77" s="11" t="s">
        <v>408</v>
      </c>
      <c r="B77" s="45">
        <v>45641</v>
      </c>
    </row>
    <row r="78" spans="1:3">
      <c r="A78" s="11" t="s">
        <v>268</v>
      </c>
      <c r="B78" s="45">
        <v>45642</v>
      </c>
      <c r="C78">
        <v>3.75</v>
      </c>
    </row>
    <row r="79" spans="1:3">
      <c r="A79" s="11" t="s">
        <v>269</v>
      </c>
      <c r="B79" s="45">
        <v>45643</v>
      </c>
    </row>
    <row r="80" spans="1:3">
      <c r="A80" s="11" t="s">
        <v>270</v>
      </c>
      <c r="B80" s="45">
        <v>45644</v>
      </c>
    </row>
    <row r="81" spans="1:3">
      <c r="A81" s="11" t="s">
        <v>271</v>
      </c>
      <c r="B81" s="45">
        <v>45645</v>
      </c>
    </row>
    <row r="82" spans="1:3">
      <c r="A82" s="11" t="s">
        <v>266</v>
      </c>
      <c r="B82" s="45">
        <v>45646</v>
      </c>
      <c r="C82">
        <v>7.25</v>
      </c>
    </row>
    <row r="83" spans="1:3">
      <c r="A83" s="11" t="s">
        <v>267</v>
      </c>
      <c r="B83" s="45">
        <v>45647</v>
      </c>
    </row>
    <row r="84" spans="1:3">
      <c r="A84" s="11" t="s">
        <v>408</v>
      </c>
      <c r="B84" s="45">
        <v>45648</v>
      </c>
    </row>
    <row r="85" spans="1:3">
      <c r="A85" s="11" t="s">
        <v>268</v>
      </c>
      <c r="B85" s="45">
        <v>45649</v>
      </c>
      <c r="C85">
        <v>2.75</v>
      </c>
    </row>
    <row r="86" spans="1:3">
      <c r="A86" s="11" t="s">
        <v>269</v>
      </c>
      <c r="B86" s="45">
        <v>45650</v>
      </c>
    </row>
    <row r="87" spans="1:3">
      <c r="A87" s="11" t="s">
        <v>270</v>
      </c>
      <c r="B87" s="45">
        <v>45651</v>
      </c>
    </row>
    <row r="88" spans="1:3">
      <c r="A88" s="11" t="s">
        <v>271</v>
      </c>
      <c r="B88" s="45">
        <v>45652</v>
      </c>
    </row>
    <row r="89" spans="1:3">
      <c r="A89" s="11" t="s">
        <v>266</v>
      </c>
      <c r="B89" s="45">
        <v>45653</v>
      </c>
    </row>
    <row r="90" spans="1:3">
      <c r="A90" s="11" t="s">
        <v>267</v>
      </c>
      <c r="B90" s="45">
        <v>45654</v>
      </c>
    </row>
    <row r="91" spans="1:3">
      <c r="A91" s="11" t="s">
        <v>408</v>
      </c>
      <c r="B91" s="45">
        <v>45655</v>
      </c>
    </row>
    <row r="92" spans="1:3">
      <c r="A92" s="11" t="s">
        <v>268</v>
      </c>
      <c r="B92" s="45">
        <v>45656</v>
      </c>
    </row>
    <row r="93" spans="1:3">
      <c r="A93" s="11" t="s">
        <v>269</v>
      </c>
      <c r="B93" s="45">
        <v>45657</v>
      </c>
    </row>
    <row r="95" spans="1:3">
      <c r="C95">
        <f>SUM(C2:C93)</f>
        <v>207.25</v>
      </c>
    </row>
    <row r="96" spans="1:3">
      <c r="C96">
        <f>C95/41</f>
        <v>5.0548780487804876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18</vt:i4>
      </vt:variant>
    </vt:vector>
  </HeadingPairs>
  <TitlesOfParts>
    <vt:vector size="18" baseType="lpstr">
      <vt:lpstr>Monatlich auf Konto</vt:lpstr>
      <vt:lpstr>Gemeinsam stark</vt:lpstr>
      <vt:lpstr>Maus Konto</vt:lpstr>
      <vt:lpstr>SB-Sparbuch</vt:lpstr>
      <vt:lpstr>Prognose September 2025</vt:lpstr>
      <vt:lpstr>Prognose Oktober 2025</vt:lpstr>
      <vt:lpstr>Prognose Langfristig</vt:lpstr>
      <vt:lpstr>Neue Finanzplanung</vt:lpstr>
      <vt:lpstr>Impuls 2023</vt:lpstr>
      <vt:lpstr>Steuergeld 2025</vt:lpstr>
      <vt:lpstr>Steuergeld 2024</vt:lpstr>
      <vt:lpstr>Steuergeld 2023</vt:lpstr>
      <vt:lpstr>Steuergeld 2022</vt:lpstr>
      <vt:lpstr>Steuergeld 2021</vt:lpstr>
      <vt:lpstr>Steuergeld 2020</vt:lpstr>
      <vt:lpstr>EingabenAusgsaben</vt:lpstr>
      <vt:lpstr>Schulden Papa</vt:lpstr>
      <vt:lpstr>Seuer + 10.000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Henning</dc:creator>
  <cp:lastModifiedBy>Henning</cp:lastModifiedBy>
  <dcterms:created xsi:type="dcterms:W3CDTF">2016-10-29T11:29:51Z</dcterms:created>
  <dcterms:modified xsi:type="dcterms:W3CDTF">2025-08-07T21:39:52Z</dcterms:modified>
</cp:coreProperties>
</file>