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fwang\Dropbox\2019 n-CoV\"/>
    </mc:Choice>
  </mc:AlternateContent>
  <bookViews>
    <workbookView xWindow="0" yWindow="0" windowWidth="29070" windowHeight="15870"/>
  </bookViews>
  <sheets>
    <sheet name="NY_0407" sheetId="1" r:id="rId1"/>
    <sheet name="预测新增 (4-7) " sheetId="2" r:id="rId2"/>
  </sheets>
  <calcPr calcId="152511"/>
</workbook>
</file>

<file path=xl/calcChain.xml><?xml version="1.0" encoding="utf-8"?>
<calcChain xmlns="http://schemas.openxmlformats.org/spreadsheetml/2006/main">
  <c r="M34" i="1" l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33" i="1"/>
  <c r="M32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7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6" i="1"/>
  <c r="I32" i="1" l="1"/>
  <c r="F6" i="1"/>
  <c r="F7" i="1"/>
  <c r="F8" i="1"/>
  <c r="G8" i="1" s="1"/>
  <c r="F9" i="1"/>
  <c r="G9" i="1" s="1"/>
  <c r="F10" i="1"/>
  <c r="F11" i="1"/>
  <c r="F12" i="1"/>
  <c r="G12" i="1" s="1"/>
  <c r="F13" i="1"/>
  <c r="G13" i="1" s="1"/>
  <c r="F14" i="1"/>
  <c r="F15" i="1"/>
  <c r="G15" i="1" s="1"/>
  <c r="F16" i="1"/>
  <c r="F17" i="1"/>
  <c r="G17" i="1" s="1"/>
  <c r="F18" i="1"/>
  <c r="F19" i="1"/>
  <c r="F20" i="1"/>
  <c r="F21" i="1"/>
  <c r="G21" i="1" s="1"/>
  <c r="F22" i="1"/>
  <c r="F23" i="1"/>
  <c r="F24" i="1"/>
  <c r="F25" i="1"/>
  <c r="G25" i="1" s="1"/>
  <c r="F26" i="1"/>
  <c r="F27" i="1"/>
  <c r="F28" i="1"/>
  <c r="F29" i="1"/>
  <c r="G29" i="1" s="1"/>
  <c r="F30" i="1"/>
  <c r="F31" i="1"/>
  <c r="G32" i="1" s="1"/>
  <c r="F32" i="1"/>
  <c r="F33" i="1"/>
  <c r="G33" i="1" s="1"/>
  <c r="F34" i="1"/>
  <c r="F35" i="1"/>
  <c r="F36" i="1"/>
  <c r="F37" i="1"/>
  <c r="F38" i="1"/>
  <c r="F39" i="1"/>
  <c r="G39" i="1" s="1"/>
  <c r="F40" i="1"/>
  <c r="F41" i="1"/>
  <c r="G41" i="1" s="1"/>
  <c r="F42" i="1"/>
  <c r="F43" i="1"/>
  <c r="F44" i="1"/>
  <c r="F45" i="1"/>
  <c r="G45" i="1" s="1"/>
  <c r="F46" i="1"/>
  <c r="F47" i="1"/>
  <c r="F48" i="1"/>
  <c r="F49" i="1"/>
  <c r="G49" i="1" s="1"/>
  <c r="F50" i="1"/>
  <c r="F51" i="1"/>
  <c r="G51" i="1" s="1"/>
  <c r="F52" i="1"/>
  <c r="F53" i="1"/>
  <c r="F54" i="1"/>
  <c r="F55" i="1"/>
  <c r="F56" i="1"/>
  <c r="F57" i="1"/>
  <c r="G57" i="1" s="1"/>
  <c r="F58" i="1"/>
  <c r="F59" i="1"/>
  <c r="G59" i="1" s="1"/>
  <c r="F60" i="1"/>
  <c r="F61" i="1"/>
  <c r="G61" i="1" s="1"/>
  <c r="F62" i="1"/>
  <c r="F63" i="1"/>
  <c r="F64" i="1"/>
  <c r="F65" i="1"/>
  <c r="G65" i="1" s="1"/>
  <c r="F66" i="1"/>
  <c r="F67" i="1"/>
  <c r="G68" i="1" s="1"/>
  <c r="F68" i="1"/>
  <c r="F69" i="1"/>
  <c r="F70" i="1"/>
  <c r="G70" i="1" s="1"/>
  <c r="F71" i="1"/>
  <c r="F72" i="1"/>
  <c r="F73" i="1"/>
  <c r="G73" i="1" s="1"/>
  <c r="F74" i="1"/>
  <c r="G74" i="1" s="1"/>
  <c r="F75" i="1"/>
  <c r="F76" i="1"/>
  <c r="F77" i="1"/>
  <c r="F78" i="1"/>
  <c r="G78" i="1" s="1"/>
  <c r="F79" i="1"/>
  <c r="G79" i="1" s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I33" i="1" s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G7" i="1"/>
  <c r="G11" i="1"/>
  <c r="G16" i="1"/>
  <c r="G19" i="1"/>
  <c r="G20" i="1"/>
  <c r="G23" i="1"/>
  <c r="G27" i="1"/>
  <c r="G31" i="1"/>
  <c r="G35" i="1"/>
  <c r="G36" i="1"/>
  <c r="G37" i="1"/>
  <c r="G43" i="1"/>
  <c r="G47" i="1"/>
  <c r="G48" i="1"/>
  <c r="G52" i="1"/>
  <c r="G53" i="1"/>
  <c r="G55" i="1"/>
  <c r="G63" i="1"/>
  <c r="G64" i="1"/>
  <c r="G67" i="1"/>
  <c r="G69" i="1"/>
  <c r="G71" i="1"/>
  <c r="G72" i="1"/>
  <c r="G76" i="1"/>
  <c r="G77" i="1"/>
  <c r="G80" i="1"/>
  <c r="G81" i="1"/>
  <c r="I34" i="1" l="1"/>
  <c r="I35" i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G75" i="1"/>
  <c r="G60" i="1"/>
  <c r="G56" i="1"/>
  <c r="G44" i="1"/>
  <c r="G40" i="1"/>
  <c r="G28" i="1"/>
  <c r="G24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</calcChain>
</file>

<file path=xl/sharedStrings.xml><?xml version="1.0" encoding="utf-8"?>
<sst xmlns="http://schemas.openxmlformats.org/spreadsheetml/2006/main" count="19" uniqueCount="17">
  <si>
    <t>t</t>
  </si>
  <si>
    <t>R</t>
  </si>
  <si>
    <t>dRdt</t>
  </si>
  <si>
    <t>R_hat</t>
    <phoneticPr fontId="18" type="noConversion"/>
  </si>
  <si>
    <t>drdt_from_R</t>
    <phoneticPr fontId="18" type="noConversion"/>
  </si>
  <si>
    <t>dRdt_hat</t>
    <phoneticPr fontId="18" type="noConversion"/>
  </si>
  <si>
    <t>R_from_dRdt_hat</t>
    <phoneticPr fontId="18" type="noConversion"/>
  </si>
  <si>
    <t>t</t>
    <phoneticPr fontId="18" type="noConversion"/>
  </si>
  <si>
    <t>3/12-4/7拟合</t>
    <phoneticPr fontId="18" type="noConversion"/>
  </si>
  <si>
    <t>实际累计</t>
    <phoneticPr fontId="18" type="noConversion"/>
  </si>
  <si>
    <t>Predicted 1</t>
    <phoneticPr fontId="18" type="noConversion"/>
  </si>
  <si>
    <t>Predicted 2</t>
    <phoneticPr fontId="18" type="noConversion"/>
  </si>
  <si>
    <t>Actual</t>
    <phoneticPr fontId="18" type="noConversion"/>
  </si>
  <si>
    <t>3/12-4/7</t>
    <phoneticPr fontId="18" type="noConversion"/>
  </si>
  <si>
    <t>3/22-4/7</t>
    <phoneticPr fontId="18" type="noConversion"/>
  </si>
  <si>
    <t>R_hat</t>
    <phoneticPr fontId="18" type="noConversion"/>
  </si>
  <si>
    <t>dRdt_hat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</si>
</sst>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0" fillId="33" borderId="0" xfId="0" applyFill="1">
      <alignment vertical="center"/>
    </xf>
    <xf numFmtId="58" fontId="0" fillId="33" borderId="0" xfId="0" applyNumberFormat="1" applyFill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  <xf numFmtId="177" fontId="0" fillId="0" borderId="0" xfId="0" applyNumberFormat="1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 sz="2000" b="1"/>
              <a:t>纽约州确诊预测</a:t>
            </a:r>
            <a:endParaRPr lang="en-US" sz="2000" b="1"/>
          </a:p>
        </c:rich>
      </c:tx>
      <c:layout>
        <c:manualLayout>
          <c:xMode val="edge"/>
          <c:yMode val="edge"/>
          <c:x val="0.38004393882142351"/>
          <c:y val="3.01829131823638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'预测新增 (4-7) '!$C$1</c:f>
              <c:strCache>
                <c:ptCount val="1"/>
                <c:pt idx="0">
                  <c:v>Predicted 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'预测新增 (4-7) '!$A$2:$A$66</c:f>
              <c:numCache>
                <c:formatCode>m/d/yyyy</c:formatCode>
                <c:ptCount val="65"/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</c:numCache>
            </c:numRef>
          </c:cat>
          <c:val>
            <c:numRef>
              <c:f>'预测新增 (4-7) '!$C$2:$C$70</c:f>
              <c:numCache>
                <c:formatCode>General</c:formatCode>
                <c:ptCount val="69"/>
                <c:pt idx="0">
                  <c:v>0</c:v>
                </c:pt>
                <c:pt idx="5">
                  <c:v>2589.353350941778</c:v>
                </c:pt>
                <c:pt idx="6">
                  <c:v>2822.4487876988424</c:v>
                </c:pt>
                <c:pt idx="7">
                  <c:v>3074.3394371330687</c:v>
                </c:pt>
                <c:pt idx="8">
                  <c:v>3345.8846537543627</c:v>
                </c:pt>
                <c:pt idx="9">
                  <c:v>3637.7758078825259</c:v>
                </c:pt>
                <c:pt idx="10">
                  <c:v>3950.4602802814579</c:v>
                </c:pt>
                <c:pt idx="11">
                  <c:v>4284.0479323126674</c:v>
                </c:pt>
                <c:pt idx="12">
                  <c:v>4638.1988865785515</c:v>
                </c:pt>
                <c:pt idx="13">
                  <c:v>5011.9928650382235</c:v>
                </c:pt>
                <c:pt idx="14">
                  <c:v>5403.7826436789783</c:v>
                </c:pt>
                <c:pt idx="15">
                  <c:v>5811.0376128662474</c:v>
                </c:pt>
                <c:pt idx="16">
                  <c:v>6230.1880951519279</c:v>
                </c:pt>
                <c:pt idx="17">
                  <c:v>6656.4868439791644</c:v>
                </c:pt>
                <c:pt idx="18">
                  <c:v>7083.910485715377</c:v>
                </c:pt>
                <c:pt idx="19">
                  <c:v>7505.1294275720629</c:v>
                </c:pt>
                <c:pt idx="20">
                  <c:v>7911.5780796742156</c:v>
                </c:pt>
                <c:pt idx="21">
                  <c:v>8293.6556857520627</c:v>
                </c:pt>
                <c:pt idx="22">
                  <c:v>8641.0790958346297</c:v>
                </c:pt>
                <c:pt idx="23">
                  <c:v>8943.3908125207672</c:v>
                </c:pt>
                <c:pt idx="24">
                  <c:v>9190.5991609206321</c:v>
                </c:pt>
                <c:pt idx="25">
                  <c:v>9373.896347207643</c:v>
                </c:pt>
                <c:pt idx="26">
                  <c:v>9486.371816971965</c:v>
                </c:pt>
                <c:pt idx="27">
                  <c:v>9523.6219525383149</c:v>
                </c:pt>
                <c:pt idx="28">
                  <c:v>9484.160685675366</c:v>
                </c:pt>
                <c:pt idx="29">
                  <c:v>9369.5618618683948</c:v>
                </c:pt>
                <c:pt idx="30">
                  <c:v>9184.3085265469381</c:v>
                </c:pt>
                <c:pt idx="31">
                  <c:v>8935.3754058660397</c:v>
                </c:pt>
                <c:pt idx="32">
                  <c:v>8631.6147998424458</c:v>
                </c:pt>
                <c:pt idx="33">
                  <c:v>8283.0417359596249</c:v>
                </c:pt>
                <c:pt idx="34">
                  <c:v>7900.1171206997478</c:v>
                </c:pt>
                <c:pt idx="35">
                  <c:v>7493.1107808902243</c:v>
                </c:pt>
                <c:pt idx="36">
                  <c:v>7071.597726991612</c:v>
                </c:pt>
                <c:pt idx="37">
                  <c:v>6644.1099302782659</c:v>
                </c:pt>
                <c:pt idx="38">
                  <c:v>6217.9396328567791</c:v>
                </c:pt>
                <c:pt idx="39">
                  <c:v>5799.0724749944884</c:v>
                </c:pt>
                <c:pt idx="40">
                  <c:v>5392.2200075426317</c:v>
                </c:pt>
                <c:pt idx="41">
                  <c:v>5000.9197815380676</c:v>
                </c:pt>
                <c:pt idx="42">
                  <c:v>4627.674635432968</c:v>
                </c:pt>
                <c:pt idx="43">
                  <c:v>4274.1085998978224</c:v>
                </c:pt>
                <c:pt idx="44">
                  <c:v>3941.1231755272311</c:v>
                </c:pt>
                <c:pt idx="45">
                  <c:v>3629.0434834891989</c:v>
                </c:pt>
                <c:pt idx="46">
                  <c:v>3337.748416362439</c:v>
                </c:pt>
                <c:pt idx="47">
                  <c:v>3066.7823117363109</c:v>
                </c:pt>
                <c:pt idx="48">
                  <c:v>2815.4479539137233</c:v>
                </c:pt>
                <c:pt idx="49">
                  <c:v>2582.8820986038108</c:v>
                </c:pt>
                <c:pt idx="50">
                  <c:v>2368.1154475954936</c:v>
                </c:pt>
                <c:pt idx="51">
                  <c:v>2170.1192839301543</c:v>
                </c:pt>
                <c:pt idx="52">
                  <c:v>1987.8409785714759</c:v>
                </c:pt>
                <c:pt idx="53">
                  <c:v>1820.2304181451766</c:v>
                </c:pt>
                <c:pt idx="54">
                  <c:v>1666.2591629254375</c:v>
                </c:pt>
                <c:pt idx="55">
                  <c:v>1524.9338780825337</c:v>
                </c:pt>
                <c:pt idx="56">
                  <c:v>1395.3053209461909</c:v>
                </c:pt>
                <c:pt idx="57">
                  <c:v>1276.4739296414236</c:v>
                </c:pt>
                <c:pt idx="58">
                  <c:v>1167.5928513729409</c:v>
                </c:pt>
                <c:pt idx="59">
                  <c:v>1067.8690735436346</c:v>
                </c:pt>
                <c:pt idx="60">
                  <c:v>976.56317621378992</c:v>
                </c:pt>
                <c:pt idx="61">
                  <c:v>892.9881069492144</c:v>
                </c:pt>
                <c:pt idx="62">
                  <c:v>816.50728507439851</c:v>
                </c:pt>
                <c:pt idx="63">
                  <c:v>746.53226792845237</c:v>
                </c:pt>
                <c:pt idx="64">
                  <c:v>682.52015339536956</c:v>
                </c:pt>
                <c:pt idx="65">
                  <c:v>623.97084765373143</c:v>
                </c:pt>
                <c:pt idx="66">
                  <c:v>570.42429213893331</c:v>
                </c:pt>
                <c:pt idx="67">
                  <c:v>521.45771695692486</c:v>
                </c:pt>
                <c:pt idx="68">
                  <c:v>476.68296765968341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'预测新增 (4-7) '!$E$1</c:f>
              <c:strCache>
                <c:ptCount val="1"/>
                <c:pt idx="0">
                  <c:v>Predicted 2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'预测新增 (4-7) '!$A$2:$A$66</c:f>
              <c:numCache>
                <c:formatCode>m/d/yyyy</c:formatCode>
                <c:ptCount val="65"/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</c:numCache>
            </c:numRef>
          </c:cat>
          <c:val>
            <c:numRef>
              <c:f>'预测新增 (4-7) '!$E$2:$E$65</c:f>
              <c:numCache>
                <c:formatCode>General</c:formatCode>
                <c:ptCount val="64"/>
                <c:pt idx="6">
                  <c:v>775.59043882584956</c:v>
                </c:pt>
                <c:pt idx="7">
                  <c:v>928.98107947889366</c:v>
                </c:pt>
                <c:pt idx="8">
                  <c:v>1110.7421005496435</c:v>
                </c:pt>
                <c:pt idx="9">
                  <c:v>1325.2610174600413</c:v>
                </c:pt>
                <c:pt idx="10">
                  <c:v>1577.2274775930709</c:v>
                </c:pt>
                <c:pt idx="11">
                  <c:v>1871.4750339608581</c:v>
                </c:pt>
                <c:pt idx="12">
                  <c:v>2212.7270207460097</c:v>
                </c:pt>
                <c:pt idx="13">
                  <c:v>2605.2202499740815</c:v>
                </c:pt>
                <c:pt idx="14">
                  <c:v>3052.182860299843</c:v>
                </c:pt>
                <c:pt idx="15">
                  <c:v>3555.1527876407781</c:v>
                </c:pt>
                <c:pt idx="16">
                  <c:v>4113.1448132918886</c:v>
                </c:pt>
                <c:pt idx="17">
                  <c:v>4721.7104059779231</c:v>
                </c:pt>
                <c:pt idx="18">
                  <c:v>5371.9866248030521</c:v>
                </c:pt>
                <c:pt idx="19">
                  <c:v>6049.893707037787</c:v>
                </c:pt>
                <c:pt idx="20">
                  <c:v>6735.7022160783454</c:v>
                </c:pt>
                <c:pt idx="21">
                  <c:v>7404.2256348066803</c:v>
                </c:pt>
                <c:pt idx="22">
                  <c:v>8025.8712517171953</c:v>
                </c:pt>
                <c:pt idx="23">
                  <c:v>8568.6725601868748</c:v>
                </c:pt>
                <c:pt idx="24">
                  <c:v>9001.2233873579098</c:v>
                </c:pt>
                <c:pt idx="25">
                  <c:v>9296.1713737175305</c:v>
                </c:pt>
                <c:pt idx="26">
                  <c:v>9433.6856779162044</c:v>
                </c:pt>
                <c:pt idx="27" formatCode="0.00_ ">
                  <c:v>9404.1940646259754</c:v>
                </c:pt>
                <c:pt idx="28" formatCode="0.00_ ">
                  <c:v>9209.7668908336927</c:v>
                </c:pt>
                <c:pt idx="29" formatCode="0.00_ ">
                  <c:v>8863.8144001936016</c:v>
                </c:pt>
                <c:pt idx="30" formatCode="0.00_ ">
                  <c:v>8389.1712947025226</c:v>
                </c:pt>
                <c:pt idx="31" formatCode="0.00_ ">
                  <c:v>7815.0233771793573</c:v>
                </c:pt>
                <c:pt idx="32" formatCode="0.00_ ">
                  <c:v>7173.3529414856748</c:v>
                </c:pt>
                <c:pt idx="33" formatCode="0.00_ ">
                  <c:v>6495.5858436948329</c:v>
                </c:pt>
                <c:pt idx="34" formatCode="0.00_ ">
                  <c:v>5809.9488603844948</c:v>
                </c:pt>
                <c:pt idx="35" formatCode="0.00_ ">
                  <c:v>5139.7848845057597</c:v>
                </c:pt>
                <c:pt idx="36" formatCode="0.00_ ">
                  <c:v>4502.8249656404951</c:v>
                </c:pt>
                <c:pt idx="37" formatCode="0.00_ ">
                  <c:v>3911.2445169060957</c:v>
                </c:pt>
                <c:pt idx="38" formatCode="0.00_ ">
                  <c:v>3372.2541063603712</c:v>
                </c:pt>
                <c:pt idx="39" formatCode="0.00_ ">
                  <c:v>2888.9763332685106</c:v>
                </c:pt>
                <c:pt idx="40" formatCode="0.00_ ">
                  <c:v>2461.4078814852401</c:v>
                </c:pt>
                <c:pt idx="41" formatCode="0.00_ ">
                  <c:v>2087.330031850026</c:v>
                </c:pt>
                <c:pt idx="42" formatCode="0.00_ ">
                  <c:v>1763.0913077847799</c:v>
                </c:pt>
                <c:pt idx="43" formatCode="0.00_ ">
                  <c:v>1484.2325912400847</c:v>
                </c:pt>
                <c:pt idx="44" formatCode="0.00_ ">
                  <c:v>1245.9558266893728</c:v>
                </c:pt>
                <c:pt idx="45" formatCode="0.00_ ">
                  <c:v>1043.4544925389346</c:v>
                </c:pt>
                <c:pt idx="46" formatCode="0.00_ ">
                  <c:v>872.13109990546945</c:v>
                </c:pt>
                <c:pt idx="47" formatCode="0.00_ ">
                  <c:v>727.72775559226284</c:v>
                </c:pt>
                <c:pt idx="48" formatCode="0.00_ ">
                  <c:v>606.39320076466538</c:v>
                </c:pt>
                <c:pt idx="49" formatCode="0.00_ ">
                  <c:v>504.70569196422002</c:v>
                </c:pt>
                <c:pt idx="50" formatCode="0.00_ ">
                  <c:v>419.66682183052762</c:v>
                </c:pt>
                <c:pt idx="51" formatCode="0.00_ ">
                  <c:v>348.6775062889501</c:v>
                </c:pt>
                <c:pt idx="52" formatCode="0.00_ ">
                  <c:v>289.50414738518884</c:v>
                </c:pt>
                <c:pt idx="53" formatCode="0.00_ ">
                  <c:v>240.2404583900061</c:v>
                </c:pt>
                <c:pt idx="54" formatCode="0.00_ ">
                  <c:v>199.26854560986976</c:v>
                </c:pt>
                <c:pt idx="55" formatCode="0.00_ ">
                  <c:v>165.22147298153141</c:v>
                </c:pt>
                <c:pt idx="56" formatCode="0.00_ ">
                  <c:v>136.94857828860404</c:v>
                </c:pt>
                <c:pt idx="57" formatCode="0.00_ ">
                  <c:v>113.48416210984578</c:v>
                </c:pt>
                <c:pt idx="58" formatCode="0.00_ ">
                  <c:v>94.019748303457163</c:v>
                </c:pt>
                <c:pt idx="59" formatCode="0.00_ ">
                  <c:v>77.879852093115915</c:v>
                </c:pt>
                <c:pt idx="60" formatCode="0.00_ ">
                  <c:v>64.50103903003037</c:v>
                </c:pt>
                <c:pt idx="61" formatCode="0.00_ ">
                  <c:v>53.413979019038379</c:v>
                </c:pt>
                <c:pt idx="62" formatCode="0.00_ ">
                  <c:v>44.228168370667845</c:v>
                </c:pt>
                <c:pt idx="63" formatCode="0.00_ ">
                  <c:v>36.618991493596695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019600"/>
        <c:axId val="410017968"/>
      </c:lineChart>
      <c:scatterChart>
        <c:scatterStyle val="lineMarker"/>
        <c:varyColors val="0"/>
        <c:ser>
          <c:idx val="0"/>
          <c:order val="0"/>
          <c:tx>
            <c:strRef>
              <c:f>'预测新增 (4-7) '!$B$1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6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11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xVal>
            <c:numRef>
              <c:f>'预测新增 (4-7) '!$A$2:$A$66</c:f>
              <c:numCache>
                <c:formatCode>m/d/yyyy</c:formatCode>
                <c:ptCount val="65"/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</c:numCache>
            </c:numRef>
          </c:xVal>
          <c:yVal>
            <c:numRef>
              <c:f>'预测新增 (4-7) '!$B$2:$B$66</c:f>
              <c:numCache>
                <c:formatCode>General</c:formatCode>
                <c:ptCount val="65"/>
                <c:pt idx="1">
                  <c:v>17</c:v>
                </c:pt>
                <c:pt idx="2">
                  <c:v>36</c:v>
                </c:pt>
                <c:pt idx="3">
                  <c:v>31</c:v>
                </c:pt>
                <c:pt idx="4">
                  <c:v>44</c:v>
                </c:pt>
                <c:pt idx="5">
                  <c:v>109</c:v>
                </c:pt>
                <c:pt idx="6">
                  <c:v>95</c:v>
                </c:pt>
                <c:pt idx="7">
                  <c:v>189</c:v>
                </c:pt>
                <c:pt idx="8">
                  <c:v>122</c:v>
                </c:pt>
                <c:pt idx="9">
                  <c:v>218</c:v>
                </c:pt>
                <c:pt idx="10">
                  <c:v>424</c:v>
                </c:pt>
                <c:pt idx="11">
                  <c:v>1008</c:v>
                </c:pt>
                <c:pt idx="12">
                  <c:v>1770</c:v>
                </c:pt>
                <c:pt idx="13">
                  <c:v>2950</c:v>
                </c:pt>
                <c:pt idx="14">
                  <c:v>3254</c:v>
                </c:pt>
                <c:pt idx="15">
                  <c:v>4812</c:v>
                </c:pt>
                <c:pt idx="16">
                  <c:v>5707</c:v>
                </c:pt>
                <c:pt idx="17">
                  <c:v>4790</c:v>
                </c:pt>
                <c:pt idx="18">
                  <c:v>7401</c:v>
                </c:pt>
                <c:pt idx="19">
                  <c:v>5921</c:v>
                </c:pt>
                <c:pt idx="20">
                  <c:v>5648</c:v>
                </c:pt>
                <c:pt idx="21">
                  <c:v>8728</c:v>
                </c:pt>
                <c:pt idx="22">
                  <c:v>6205</c:v>
                </c:pt>
                <c:pt idx="23">
                  <c:v>7606</c:v>
                </c:pt>
                <c:pt idx="24">
                  <c:v>8658</c:v>
                </c:pt>
                <c:pt idx="25">
                  <c:v>8057</c:v>
                </c:pt>
                <c:pt idx="26">
                  <c:v>8881</c:v>
                </c:pt>
                <c:pt idx="27">
                  <c:v>10100</c:v>
                </c:pt>
                <c:pt idx="28">
                  <c:v>12126</c:v>
                </c:pt>
                <c:pt idx="29">
                  <c:v>7915</c:v>
                </c:pt>
                <c:pt idx="30">
                  <c:v>7792</c:v>
                </c:pt>
                <c:pt idx="31">
                  <c:v>9378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019600"/>
        <c:axId val="410017968"/>
      </c:scatterChart>
      <c:valAx>
        <c:axId val="4100179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019600"/>
        <c:crosses val="max"/>
        <c:crossBetween val="between"/>
      </c:valAx>
      <c:dateAx>
        <c:axId val="410019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0179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New</a:t>
            </a:r>
            <a:r>
              <a:rPr lang="en-US" baseline="0"/>
              <a:t> York State </a:t>
            </a:r>
            <a:r>
              <a:rPr lang="en-US"/>
              <a:t>Daily New Cases Estimation</a:t>
            </a:r>
          </a:p>
        </c:rich>
      </c:tx>
      <c:layout>
        <c:manualLayout>
          <c:xMode val="edge"/>
          <c:yMode val="edge"/>
          <c:x val="0.26728538775323829"/>
          <c:y val="4.0518830495025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'预测新增 (4-7) '!$C$1</c:f>
              <c:strCache>
                <c:ptCount val="1"/>
                <c:pt idx="0">
                  <c:v>Predicted 1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'预测新增 (4-7) '!$A$2:$A$66</c:f>
              <c:numCache>
                <c:formatCode>m/d/yyyy</c:formatCode>
                <c:ptCount val="65"/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</c:numCache>
            </c:numRef>
          </c:cat>
          <c:val>
            <c:numRef>
              <c:f>'预测新增 (4-7) '!$C$2:$C$70</c:f>
              <c:numCache>
                <c:formatCode>General</c:formatCode>
                <c:ptCount val="69"/>
                <c:pt idx="0">
                  <c:v>0</c:v>
                </c:pt>
                <c:pt idx="5">
                  <c:v>2589.353350941778</c:v>
                </c:pt>
                <c:pt idx="6">
                  <c:v>2822.4487876988424</c:v>
                </c:pt>
                <c:pt idx="7">
                  <c:v>3074.3394371330687</c:v>
                </c:pt>
                <c:pt idx="8">
                  <c:v>3345.8846537543627</c:v>
                </c:pt>
                <c:pt idx="9">
                  <c:v>3637.7758078825259</c:v>
                </c:pt>
                <c:pt idx="10">
                  <c:v>3950.4602802814579</c:v>
                </c:pt>
                <c:pt idx="11">
                  <c:v>4284.0479323126674</c:v>
                </c:pt>
                <c:pt idx="12">
                  <c:v>4638.1988865785515</c:v>
                </c:pt>
                <c:pt idx="13">
                  <c:v>5011.9928650382235</c:v>
                </c:pt>
                <c:pt idx="14">
                  <c:v>5403.7826436789783</c:v>
                </c:pt>
                <c:pt idx="15">
                  <c:v>5811.0376128662474</c:v>
                </c:pt>
                <c:pt idx="16">
                  <c:v>6230.1880951519279</c:v>
                </c:pt>
                <c:pt idx="17">
                  <c:v>6656.4868439791644</c:v>
                </c:pt>
                <c:pt idx="18">
                  <c:v>7083.910485715377</c:v>
                </c:pt>
                <c:pt idx="19">
                  <c:v>7505.1294275720629</c:v>
                </c:pt>
                <c:pt idx="20">
                  <c:v>7911.5780796742156</c:v>
                </c:pt>
                <c:pt idx="21">
                  <c:v>8293.6556857520627</c:v>
                </c:pt>
                <c:pt idx="22">
                  <c:v>8641.0790958346297</c:v>
                </c:pt>
                <c:pt idx="23">
                  <c:v>8943.3908125207672</c:v>
                </c:pt>
                <c:pt idx="24">
                  <c:v>9190.5991609206321</c:v>
                </c:pt>
                <c:pt idx="25">
                  <c:v>9373.896347207643</c:v>
                </c:pt>
                <c:pt idx="26">
                  <c:v>9486.371816971965</c:v>
                </c:pt>
                <c:pt idx="27">
                  <c:v>9523.6219525383149</c:v>
                </c:pt>
                <c:pt idx="28">
                  <c:v>9484.160685675366</c:v>
                </c:pt>
                <c:pt idx="29">
                  <c:v>9369.5618618683948</c:v>
                </c:pt>
                <c:pt idx="30">
                  <c:v>9184.3085265469381</c:v>
                </c:pt>
                <c:pt idx="31">
                  <c:v>8935.3754058660397</c:v>
                </c:pt>
                <c:pt idx="32">
                  <c:v>8631.6147998424458</c:v>
                </c:pt>
                <c:pt idx="33">
                  <c:v>8283.0417359596249</c:v>
                </c:pt>
                <c:pt idx="34">
                  <c:v>7900.1171206997478</c:v>
                </c:pt>
                <c:pt idx="35">
                  <c:v>7493.1107808902243</c:v>
                </c:pt>
                <c:pt idx="36">
                  <c:v>7071.597726991612</c:v>
                </c:pt>
                <c:pt idx="37">
                  <c:v>6644.1099302782659</c:v>
                </c:pt>
                <c:pt idx="38">
                  <c:v>6217.9396328567791</c:v>
                </c:pt>
                <c:pt idx="39">
                  <c:v>5799.0724749944884</c:v>
                </c:pt>
                <c:pt idx="40">
                  <c:v>5392.2200075426317</c:v>
                </c:pt>
                <c:pt idx="41">
                  <c:v>5000.9197815380676</c:v>
                </c:pt>
                <c:pt idx="42">
                  <c:v>4627.674635432968</c:v>
                </c:pt>
                <c:pt idx="43">
                  <c:v>4274.1085998978224</c:v>
                </c:pt>
                <c:pt idx="44">
                  <c:v>3941.1231755272311</c:v>
                </c:pt>
                <c:pt idx="45">
                  <c:v>3629.0434834891989</c:v>
                </c:pt>
                <c:pt idx="46">
                  <c:v>3337.748416362439</c:v>
                </c:pt>
                <c:pt idx="47">
                  <c:v>3066.7823117363109</c:v>
                </c:pt>
                <c:pt idx="48">
                  <c:v>2815.4479539137233</c:v>
                </c:pt>
                <c:pt idx="49">
                  <c:v>2582.8820986038108</c:v>
                </c:pt>
                <c:pt idx="50">
                  <c:v>2368.1154475954936</c:v>
                </c:pt>
                <c:pt idx="51">
                  <c:v>2170.1192839301543</c:v>
                </c:pt>
                <c:pt idx="52">
                  <c:v>1987.8409785714759</c:v>
                </c:pt>
                <c:pt idx="53">
                  <c:v>1820.2304181451766</c:v>
                </c:pt>
                <c:pt idx="54">
                  <c:v>1666.2591629254375</c:v>
                </c:pt>
                <c:pt idx="55">
                  <c:v>1524.9338780825337</c:v>
                </c:pt>
                <c:pt idx="56">
                  <c:v>1395.3053209461909</c:v>
                </c:pt>
                <c:pt idx="57">
                  <c:v>1276.4739296414236</c:v>
                </c:pt>
                <c:pt idx="58">
                  <c:v>1167.5928513729409</c:v>
                </c:pt>
                <c:pt idx="59">
                  <c:v>1067.8690735436346</c:v>
                </c:pt>
                <c:pt idx="60">
                  <c:v>976.56317621378992</c:v>
                </c:pt>
                <c:pt idx="61">
                  <c:v>892.9881069492144</c:v>
                </c:pt>
                <c:pt idx="62">
                  <c:v>816.50728507439851</c:v>
                </c:pt>
                <c:pt idx="63">
                  <c:v>746.53226792845237</c:v>
                </c:pt>
                <c:pt idx="64">
                  <c:v>682.52015339536956</c:v>
                </c:pt>
                <c:pt idx="65">
                  <c:v>623.97084765373143</c:v>
                </c:pt>
                <c:pt idx="66">
                  <c:v>570.42429213893331</c:v>
                </c:pt>
                <c:pt idx="67">
                  <c:v>521.45771695692486</c:v>
                </c:pt>
                <c:pt idx="68">
                  <c:v>476.68296765968341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'预测新增 (4-7) '!$E$1</c:f>
              <c:strCache>
                <c:ptCount val="1"/>
                <c:pt idx="0">
                  <c:v>Predicted 2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'预测新增 (4-7) '!$A$2:$A$66</c:f>
              <c:numCache>
                <c:formatCode>m/d/yyyy</c:formatCode>
                <c:ptCount val="65"/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</c:numCache>
            </c:numRef>
          </c:cat>
          <c:val>
            <c:numRef>
              <c:f>'预测新增 (4-7) '!$E$2:$E$65</c:f>
              <c:numCache>
                <c:formatCode>General</c:formatCode>
                <c:ptCount val="64"/>
                <c:pt idx="6">
                  <c:v>775.59043882584956</c:v>
                </c:pt>
                <c:pt idx="7">
                  <c:v>928.98107947889366</c:v>
                </c:pt>
                <c:pt idx="8">
                  <c:v>1110.7421005496435</c:v>
                </c:pt>
                <c:pt idx="9">
                  <c:v>1325.2610174600413</c:v>
                </c:pt>
                <c:pt idx="10">
                  <c:v>1577.2274775930709</c:v>
                </c:pt>
                <c:pt idx="11">
                  <c:v>1871.4750339608581</c:v>
                </c:pt>
                <c:pt idx="12">
                  <c:v>2212.7270207460097</c:v>
                </c:pt>
                <c:pt idx="13">
                  <c:v>2605.2202499740815</c:v>
                </c:pt>
                <c:pt idx="14">
                  <c:v>3052.182860299843</c:v>
                </c:pt>
                <c:pt idx="15">
                  <c:v>3555.1527876407781</c:v>
                </c:pt>
                <c:pt idx="16">
                  <c:v>4113.1448132918886</c:v>
                </c:pt>
                <c:pt idx="17">
                  <c:v>4721.7104059779231</c:v>
                </c:pt>
                <c:pt idx="18">
                  <c:v>5371.9866248030521</c:v>
                </c:pt>
                <c:pt idx="19">
                  <c:v>6049.893707037787</c:v>
                </c:pt>
                <c:pt idx="20">
                  <c:v>6735.7022160783454</c:v>
                </c:pt>
                <c:pt idx="21">
                  <c:v>7404.2256348066803</c:v>
                </c:pt>
                <c:pt idx="22">
                  <c:v>8025.8712517171953</c:v>
                </c:pt>
                <c:pt idx="23">
                  <c:v>8568.6725601868748</c:v>
                </c:pt>
                <c:pt idx="24">
                  <c:v>9001.2233873579098</c:v>
                </c:pt>
                <c:pt idx="25">
                  <c:v>9296.1713737175305</c:v>
                </c:pt>
                <c:pt idx="26">
                  <c:v>9433.6856779162044</c:v>
                </c:pt>
                <c:pt idx="27" formatCode="0.00_ ">
                  <c:v>9404.1940646259754</c:v>
                </c:pt>
                <c:pt idx="28" formatCode="0.00_ ">
                  <c:v>9209.7668908336927</c:v>
                </c:pt>
                <c:pt idx="29" formatCode="0.00_ ">
                  <c:v>8863.8144001936016</c:v>
                </c:pt>
                <c:pt idx="30" formatCode="0.00_ ">
                  <c:v>8389.1712947025226</c:v>
                </c:pt>
                <c:pt idx="31" formatCode="0.00_ ">
                  <c:v>7815.0233771793573</c:v>
                </c:pt>
                <c:pt idx="32" formatCode="0.00_ ">
                  <c:v>7173.3529414856748</c:v>
                </c:pt>
                <c:pt idx="33" formatCode="0.00_ ">
                  <c:v>6495.5858436948329</c:v>
                </c:pt>
                <c:pt idx="34" formatCode="0.00_ ">
                  <c:v>5809.9488603844948</c:v>
                </c:pt>
                <c:pt idx="35" formatCode="0.00_ ">
                  <c:v>5139.7848845057597</c:v>
                </c:pt>
                <c:pt idx="36" formatCode="0.00_ ">
                  <c:v>4502.8249656404951</c:v>
                </c:pt>
                <c:pt idx="37" formatCode="0.00_ ">
                  <c:v>3911.2445169060957</c:v>
                </c:pt>
                <c:pt idx="38" formatCode="0.00_ ">
                  <c:v>3372.2541063603712</c:v>
                </c:pt>
                <c:pt idx="39" formatCode="0.00_ ">
                  <c:v>2888.9763332685106</c:v>
                </c:pt>
                <c:pt idx="40" formatCode="0.00_ ">
                  <c:v>2461.4078814852401</c:v>
                </c:pt>
                <c:pt idx="41" formatCode="0.00_ ">
                  <c:v>2087.330031850026</c:v>
                </c:pt>
                <c:pt idx="42" formatCode="0.00_ ">
                  <c:v>1763.0913077847799</c:v>
                </c:pt>
                <c:pt idx="43" formatCode="0.00_ ">
                  <c:v>1484.2325912400847</c:v>
                </c:pt>
                <c:pt idx="44" formatCode="0.00_ ">
                  <c:v>1245.9558266893728</c:v>
                </c:pt>
                <c:pt idx="45" formatCode="0.00_ ">
                  <c:v>1043.4544925389346</c:v>
                </c:pt>
                <c:pt idx="46" formatCode="0.00_ ">
                  <c:v>872.13109990546945</c:v>
                </c:pt>
                <c:pt idx="47" formatCode="0.00_ ">
                  <c:v>727.72775559226284</c:v>
                </c:pt>
                <c:pt idx="48" formatCode="0.00_ ">
                  <c:v>606.39320076466538</c:v>
                </c:pt>
                <c:pt idx="49" formatCode="0.00_ ">
                  <c:v>504.70569196422002</c:v>
                </c:pt>
                <c:pt idx="50" formatCode="0.00_ ">
                  <c:v>419.66682183052762</c:v>
                </c:pt>
                <c:pt idx="51" formatCode="0.00_ ">
                  <c:v>348.6775062889501</c:v>
                </c:pt>
                <c:pt idx="52" formatCode="0.00_ ">
                  <c:v>289.50414738518884</c:v>
                </c:pt>
                <c:pt idx="53" formatCode="0.00_ ">
                  <c:v>240.2404583900061</c:v>
                </c:pt>
                <c:pt idx="54" formatCode="0.00_ ">
                  <c:v>199.26854560986976</c:v>
                </c:pt>
                <c:pt idx="55" formatCode="0.00_ ">
                  <c:v>165.22147298153141</c:v>
                </c:pt>
                <c:pt idx="56" formatCode="0.00_ ">
                  <c:v>136.94857828860404</c:v>
                </c:pt>
                <c:pt idx="57" formatCode="0.00_ ">
                  <c:v>113.48416210984578</c:v>
                </c:pt>
                <c:pt idx="58" formatCode="0.00_ ">
                  <c:v>94.019748303457163</c:v>
                </c:pt>
                <c:pt idx="59" formatCode="0.00_ ">
                  <c:v>77.879852093115915</c:v>
                </c:pt>
                <c:pt idx="60" formatCode="0.00_ ">
                  <c:v>64.50103903003037</c:v>
                </c:pt>
                <c:pt idx="61" formatCode="0.00_ ">
                  <c:v>53.413979019038379</c:v>
                </c:pt>
                <c:pt idx="62" formatCode="0.00_ ">
                  <c:v>44.228168370667845</c:v>
                </c:pt>
                <c:pt idx="63" formatCode="0.00_ ">
                  <c:v>36.618991493596695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021232"/>
        <c:axId val="410018512"/>
      </c:lineChart>
      <c:scatterChart>
        <c:scatterStyle val="lineMarker"/>
        <c:varyColors val="0"/>
        <c:ser>
          <c:idx val="0"/>
          <c:order val="0"/>
          <c:tx>
            <c:strRef>
              <c:f>'预测新增 (4-7) '!$B$1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12700">
                  <a:solidFill>
                    <a:schemeClr val="lt2"/>
                  </a:solidFill>
                  <a:round/>
                </a:ln>
                <a:effectLst/>
              </c:spPr>
            </c:marker>
            <c:bubble3D val="0"/>
          </c:dPt>
          <c:dPt>
            <c:idx val="6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12700">
                  <a:solidFill>
                    <a:schemeClr val="lt2"/>
                  </a:solidFill>
                  <a:round/>
                </a:ln>
                <a:effectLst/>
              </c:spPr>
            </c:marker>
            <c:bubble3D val="0"/>
          </c:dPt>
          <c:dPt>
            <c:idx val="11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12700">
                  <a:solidFill>
                    <a:schemeClr val="lt2"/>
                  </a:solidFill>
                  <a:round/>
                </a:ln>
                <a:effectLst/>
              </c:spPr>
            </c:marker>
            <c:bubble3D val="0"/>
          </c:dPt>
          <c:xVal>
            <c:numRef>
              <c:f>'预测新增 (4-7) '!$A$2:$A$66</c:f>
              <c:numCache>
                <c:formatCode>m/d/yyyy</c:formatCode>
                <c:ptCount val="65"/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</c:numCache>
            </c:numRef>
          </c:xVal>
          <c:yVal>
            <c:numRef>
              <c:f>'预测新增 (4-7) '!$B$2:$B$66</c:f>
              <c:numCache>
                <c:formatCode>General</c:formatCode>
                <c:ptCount val="65"/>
                <c:pt idx="1">
                  <c:v>17</c:v>
                </c:pt>
                <c:pt idx="2">
                  <c:v>36</c:v>
                </c:pt>
                <c:pt idx="3">
                  <c:v>31</c:v>
                </c:pt>
                <c:pt idx="4">
                  <c:v>44</c:v>
                </c:pt>
                <c:pt idx="5">
                  <c:v>109</c:v>
                </c:pt>
                <c:pt idx="6">
                  <c:v>95</c:v>
                </c:pt>
                <c:pt idx="7">
                  <c:v>189</c:v>
                </c:pt>
                <c:pt idx="8">
                  <c:v>122</c:v>
                </c:pt>
                <c:pt idx="9">
                  <c:v>218</c:v>
                </c:pt>
                <c:pt idx="10">
                  <c:v>424</c:v>
                </c:pt>
                <c:pt idx="11">
                  <c:v>1008</c:v>
                </c:pt>
                <c:pt idx="12">
                  <c:v>1770</c:v>
                </c:pt>
                <c:pt idx="13">
                  <c:v>2950</c:v>
                </c:pt>
                <c:pt idx="14">
                  <c:v>3254</c:v>
                </c:pt>
                <c:pt idx="15">
                  <c:v>4812</c:v>
                </c:pt>
                <c:pt idx="16">
                  <c:v>5707</c:v>
                </c:pt>
                <c:pt idx="17">
                  <c:v>4790</c:v>
                </c:pt>
                <c:pt idx="18">
                  <c:v>7401</c:v>
                </c:pt>
                <c:pt idx="19">
                  <c:v>5921</c:v>
                </c:pt>
                <c:pt idx="20">
                  <c:v>5648</c:v>
                </c:pt>
                <c:pt idx="21">
                  <c:v>8728</c:v>
                </c:pt>
                <c:pt idx="22">
                  <c:v>6205</c:v>
                </c:pt>
                <c:pt idx="23">
                  <c:v>7606</c:v>
                </c:pt>
                <c:pt idx="24">
                  <c:v>8658</c:v>
                </c:pt>
                <c:pt idx="25">
                  <c:v>8057</c:v>
                </c:pt>
                <c:pt idx="26">
                  <c:v>8881</c:v>
                </c:pt>
                <c:pt idx="27">
                  <c:v>10100</c:v>
                </c:pt>
                <c:pt idx="28">
                  <c:v>12126</c:v>
                </c:pt>
                <c:pt idx="29">
                  <c:v>7915</c:v>
                </c:pt>
                <c:pt idx="30">
                  <c:v>7792</c:v>
                </c:pt>
                <c:pt idx="31">
                  <c:v>9378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021232"/>
        <c:axId val="410018512"/>
      </c:scatterChart>
      <c:valAx>
        <c:axId val="4100185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021232"/>
        <c:crosses val="max"/>
        <c:crossBetween val="between"/>
      </c:valAx>
      <c:dateAx>
        <c:axId val="410021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01851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595311</xdr:colOff>
      <xdr:row>1</xdr:row>
      <xdr:rowOff>0</xdr:rowOff>
    </xdr:from>
    <xdr:to>
      <xdr:col>19</xdr:col>
      <xdr:colOff>352424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19</xdr:col>
      <xdr:colOff>442913</xdr:colOff>
      <xdr:row>62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selection activeCell="I55" sqref="I55"/>
    </sheetView>
  </sheetViews>
  <sheetFormatPr defaultRowHeight="13.5" x14ac:dyDescent="0.15"/>
  <sheetData>
    <row r="1" spans="1:12" x14ac:dyDescent="0.15">
      <c r="A1" t="s">
        <v>0</v>
      </c>
      <c r="C1" t="s">
        <v>1</v>
      </c>
      <c r="D1" t="s">
        <v>2</v>
      </c>
      <c r="F1" t="s">
        <v>3</v>
      </c>
      <c r="G1" t="s">
        <v>4</v>
      </c>
      <c r="H1" t="s">
        <v>5</v>
      </c>
      <c r="I1" t="s">
        <v>6</v>
      </c>
      <c r="J1" t="s">
        <v>15</v>
      </c>
      <c r="L1" t="s">
        <v>16</v>
      </c>
    </row>
    <row r="2" spans="1:12" x14ac:dyDescent="0.15">
      <c r="A2">
        <v>1</v>
      </c>
      <c r="B2" s="1">
        <v>43898</v>
      </c>
      <c r="C2">
        <v>106</v>
      </c>
      <c r="D2">
        <v>17</v>
      </c>
      <c r="F2" t="s">
        <v>13</v>
      </c>
      <c r="H2" t="s">
        <v>13</v>
      </c>
      <c r="J2" t="s">
        <v>14</v>
      </c>
      <c r="L2" t="s">
        <v>14</v>
      </c>
    </row>
    <row r="3" spans="1:12" x14ac:dyDescent="0.15">
      <c r="A3">
        <v>2</v>
      </c>
      <c r="B3" s="1">
        <v>43899</v>
      </c>
      <c r="C3">
        <v>142</v>
      </c>
      <c r="D3">
        <v>36</v>
      </c>
    </row>
    <row r="4" spans="1:12" x14ac:dyDescent="0.15">
      <c r="A4">
        <v>3</v>
      </c>
      <c r="B4" s="1">
        <v>43900</v>
      </c>
      <c r="C4">
        <v>173</v>
      </c>
      <c r="D4">
        <v>31</v>
      </c>
    </row>
    <row r="5" spans="1:12" x14ac:dyDescent="0.15">
      <c r="A5">
        <v>4</v>
      </c>
      <c r="B5" s="1">
        <v>43901</v>
      </c>
      <c r="C5">
        <v>217</v>
      </c>
      <c r="D5">
        <v>44</v>
      </c>
    </row>
    <row r="6" spans="1:12" x14ac:dyDescent="0.15">
      <c r="A6">
        <v>5</v>
      </c>
      <c r="B6" s="1">
        <v>43902</v>
      </c>
      <c r="C6">
        <v>326</v>
      </c>
      <c r="D6">
        <v>109</v>
      </c>
      <c r="F6">
        <f t="shared" ref="F6:F37" si="0">93395.41+99890.07*TANH(0.0946*A6-2.443)</f>
        <v>-2683.414849550114</v>
      </c>
      <c r="H6">
        <f t="shared" ref="H6:H37" si="1">9523.63*_xlfn.SECH(A6*0.0899-2.426)</f>
        <v>2589.353350941778</v>
      </c>
    </row>
    <row r="7" spans="1:12" x14ac:dyDescent="0.15">
      <c r="A7">
        <v>6</v>
      </c>
      <c r="B7" s="1">
        <v>43903</v>
      </c>
      <c r="C7">
        <v>421</v>
      </c>
      <c r="D7">
        <v>95</v>
      </c>
      <c r="F7">
        <f t="shared" si="0"/>
        <v>-1907.8244107242645</v>
      </c>
      <c r="G7">
        <f t="shared" ref="G7:G67" si="2">F7-F6</f>
        <v>775.59043882584956</v>
      </c>
      <c r="H7">
        <f t="shared" si="1"/>
        <v>2822.4487876988424</v>
      </c>
    </row>
    <row r="8" spans="1:12" x14ac:dyDescent="0.15">
      <c r="A8">
        <v>7</v>
      </c>
      <c r="B8" s="1">
        <v>43904</v>
      </c>
      <c r="C8">
        <v>610</v>
      </c>
      <c r="D8">
        <v>189</v>
      </c>
      <c r="F8">
        <f t="shared" si="0"/>
        <v>-978.84333124537079</v>
      </c>
      <c r="G8">
        <f t="shared" si="2"/>
        <v>928.98107947889366</v>
      </c>
      <c r="H8">
        <f t="shared" si="1"/>
        <v>3074.3394371330687</v>
      </c>
    </row>
    <row r="9" spans="1:12" x14ac:dyDescent="0.15">
      <c r="A9">
        <v>8</v>
      </c>
      <c r="B9" s="1">
        <v>43905</v>
      </c>
      <c r="C9">
        <v>732</v>
      </c>
      <c r="D9">
        <v>122</v>
      </c>
      <c r="F9">
        <f t="shared" si="0"/>
        <v>131.89876930427272</v>
      </c>
      <c r="G9">
        <f t="shared" si="2"/>
        <v>1110.7421005496435</v>
      </c>
      <c r="H9">
        <f t="shared" si="1"/>
        <v>3345.8846537543627</v>
      </c>
    </row>
    <row r="10" spans="1:12" x14ac:dyDescent="0.15">
      <c r="A10">
        <v>9</v>
      </c>
      <c r="B10" s="1">
        <v>43906</v>
      </c>
      <c r="C10">
        <v>950</v>
      </c>
      <c r="D10">
        <v>218</v>
      </c>
      <c r="F10">
        <f t="shared" si="0"/>
        <v>1457.159786764314</v>
      </c>
      <c r="G10">
        <f t="shared" si="2"/>
        <v>1325.2610174600413</v>
      </c>
      <c r="H10">
        <f t="shared" si="1"/>
        <v>3637.7758078825259</v>
      </c>
    </row>
    <row r="11" spans="1:12" x14ac:dyDescent="0.15">
      <c r="A11">
        <v>10</v>
      </c>
      <c r="B11" s="1">
        <v>43907</v>
      </c>
      <c r="C11">
        <v>1374</v>
      </c>
      <c r="D11">
        <v>424</v>
      </c>
      <c r="F11">
        <f t="shared" si="0"/>
        <v>3034.387264357385</v>
      </c>
      <c r="G11">
        <f t="shared" si="2"/>
        <v>1577.2274775930709</v>
      </c>
      <c r="H11">
        <f t="shared" si="1"/>
        <v>3950.4602802814579</v>
      </c>
    </row>
    <row r="12" spans="1:12" x14ac:dyDescent="0.15">
      <c r="A12">
        <v>11</v>
      </c>
      <c r="B12" s="1">
        <v>43908</v>
      </c>
      <c r="C12">
        <v>2382</v>
      </c>
      <c r="D12">
        <v>1008</v>
      </c>
      <c r="F12">
        <f t="shared" si="0"/>
        <v>4905.8622983182431</v>
      </c>
      <c r="G12">
        <f t="shared" si="2"/>
        <v>1871.4750339608581</v>
      </c>
      <c r="H12">
        <f t="shared" si="1"/>
        <v>4284.0479323126674</v>
      </c>
    </row>
    <row r="13" spans="1:12" x14ac:dyDescent="0.15">
      <c r="A13">
        <v>12</v>
      </c>
      <c r="B13" s="1">
        <v>43909</v>
      </c>
      <c r="C13">
        <v>4152</v>
      </c>
      <c r="D13">
        <v>1770</v>
      </c>
      <c r="F13">
        <f t="shared" si="0"/>
        <v>7118.5893190642528</v>
      </c>
      <c r="G13">
        <f t="shared" si="2"/>
        <v>2212.7270207460097</v>
      </c>
      <c r="H13">
        <f t="shared" si="1"/>
        <v>4638.1988865785515</v>
      </c>
    </row>
    <row r="14" spans="1:12" x14ac:dyDescent="0.15">
      <c r="A14">
        <v>13</v>
      </c>
      <c r="B14" s="1">
        <v>43910</v>
      </c>
      <c r="C14">
        <v>7102</v>
      </c>
      <c r="D14">
        <v>2950</v>
      </c>
      <c r="F14">
        <f t="shared" si="0"/>
        <v>9723.8095690383343</v>
      </c>
      <c r="G14">
        <f t="shared" si="2"/>
        <v>2605.2202499740815</v>
      </c>
      <c r="H14">
        <f t="shared" si="1"/>
        <v>5011.9928650382235</v>
      </c>
    </row>
    <row r="15" spans="1:12" x14ac:dyDescent="0.15">
      <c r="A15">
        <v>14</v>
      </c>
      <c r="B15" s="1">
        <v>43911</v>
      </c>
      <c r="C15">
        <v>10356</v>
      </c>
      <c r="D15">
        <v>3254</v>
      </c>
      <c r="F15">
        <f t="shared" si="0"/>
        <v>12775.992429338177</v>
      </c>
      <c r="G15">
        <f t="shared" si="2"/>
        <v>3052.182860299843</v>
      </c>
      <c r="H15">
        <f t="shared" si="1"/>
        <v>5403.7826436789783</v>
      </c>
    </row>
    <row r="16" spans="1:12" x14ac:dyDescent="0.15">
      <c r="A16">
        <v>15</v>
      </c>
      <c r="B16" s="1">
        <v>43912</v>
      </c>
      <c r="C16">
        <v>15168</v>
      </c>
      <c r="D16">
        <v>4812</v>
      </c>
      <c r="F16">
        <f t="shared" si="0"/>
        <v>16331.145216978955</v>
      </c>
      <c r="G16">
        <f t="shared" si="2"/>
        <v>3555.1527876407781</v>
      </c>
      <c r="H16">
        <f t="shared" si="1"/>
        <v>5811.0376128662474</v>
      </c>
      <c r="J16">
        <f>114917.9+138745.9*TANH(0.0673*A16-1.902)</f>
        <v>16043.917858546469</v>
      </c>
      <c r="L16">
        <f>9247.69*_xlfn.SECH(A16*0.063-1.822)</f>
        <v>6559.3269685421174</v>
      </c>
    </row>
    <row r="17" spans="1:13" x14ac:dyDescent="0.15">
      <c r="A17">
        <v>16</v>
      </c>
      <c r="B17" s="1">
        <v>43913</v>
      </c>
      <c r="C17">
        <v>20875</v>
      </c>
      <c r="D17">
        <v>5707</v>
      </c>
      <c r="F17">
        <f t="shared" si="0"/>
        <v>20444.290030270844</v>
      </c>
      <c r="G17">
        <f t="shared" si="2"/>
        <v>4113.1448132918886</v>
      </c>
      <c r="H17">
        <f t="shared" si="1"/>
        <v>6230.1880951519279</v>
      </c>
      <c r="J17">
        <f t="shared" ref="J17:J80" si="3">114917.9+138745.9*TANH(0.0673*A17-1.902)</f>
        <v>20863.412923884782</v>
      </c>
      <c r="K17">
        <f>J17-J16</f>
        <v>4819.495065338313</v>
      </c>
      <c r="L17">
        <f t="shared" ref="L17:L80" si="4">9247.69*_xlfn.SECH(A17*0.063-1.822)</f>
        <v>6850.1412127131352</v>
      </c>
    </row>
    <row r="18" spans="1:13" x14ac:dyDescent="0.15">
      <c r="A18">
        <v>17</v>
      </c>
      <c r="B18" s="1">
        <v>43914</v>
      </c>
      <c r="C18">
        <v>25665</v>
      </c>
      <c r="D18">
        <v>4790</v>
      </c>
      <c r="F18">
        <f t="shared" si="0"/>
        <v>25166.000436248767</v>
      </c>
      <c r="G18">
        <f t="shared" si="2"/>
        <v>4721.7104059779231</v>
      </c>
      <c r="H18">
        <f t="shared" si="1"/>
        <v>6656.4868439791644</v>
      </c>
      <c r="J18">
        <f t="shared" si="3"/>
        <v>26142.951883118789</v>
      </c>
      <c r="K18">
        <f t="shared" ref="K18:K81" si="5">J18-J17</f>
        <v>5279.5389592340071</v>
      </c>
      <c r="L18">
        <f t="shared" si="4"/>
        <v>7138.2828202805867</v>
      </c>
    </row>
    <row r="19" spans="1:13" x14ac:dyDescent="0.15">
      <c r="A19">
        <v>18</v>
      </c>
      <c r="B19" s="1">
        <v>43915</v>
      </c>
      <c r="C19">
        <v>33066</v>
      </c>
      <c r="D19">
        <v>7401</v>
      </c>
      <c r="F19">
        <f t="shared" si="0"/>
        <v>30537.987061051819</v>
      </c>
      <c r="G19">
        <f t="shared" si="2"/>
        <v>5371.9866248030521</v>
      </c>
      <c r="H19">
        <f t="shared" si="1"/>
        <v>7083.910485715377</v>
      </c>
      <c r="J19">
        <f t="shared" si="3"/>
        <v>31896.888665653911</v>
      </c>
      <c r="K19">
        <f t="shared" si="5"/>
        <v>5753.9367825351219</v>
      </c>
      <c r="L19">
        <f t="shared" si="4"/>
        <v>7420.9720471730034</v>
      </c>
    </row>
    <row r="20" spans="1:13" x14ac:dyDescent="0.15">
      <c r="A20">
        <v>19</v>
      </c>
      <c r="B20" s="1">
        <v>43916</v>
      </c>
      <c r="C20">
        <v>38987</v>
      </c>
      <c r="D20">
        <v>5921</v>
      </c>
      <c r="F20">
        <f t="shared" si="0"/>
        <v>36587.880768089606</v>
      </c>
      <c r="G20">
        <f t="shared" si="2"/>
        <v>6049.893707037787</v>
      </c>
      <c r="H20">
        <f t="shared" si="1"/>
        <v>7505.1294275720629</v>
      </c>
      <c r="J20">
        <f t="shared" si="3"/>
        <v>38132.935891787856</v>
      </c>
      <c r="K20">
        <f t="shared" si="5"/>
        <v>6236.0472261339455</v>
      </c>
      <c r="L20">
        <f t="shared" si="4"/>
        <v>7695.1625395901438</v>
      </c>
    </row>
    <row r="21" spans="1:13" x14ac:dyDescent="0.15">
      <c r="A21">
        <v>20</v>
      </c>
      <c r="B21" s="1">
        <v>43917</v>
      </c>
      <c r="C21">
        <v>44635</v>
      </c>
      <c r="D21">
        <v>5648</v>
      </c>
      <c r="F21">
        <f t="shared" si="0"/>
        <v>43323.582984167952</v>
      </c>
      <c r="G21">
        <f t="shared" si="2"/>
        <v>6735.7022160783454</v>
      </c>
      <c r="H21">
        <f t="shared" si="1"/>
        <v>7911.5780796742156</v>
      </c>
      <c r="J21">
        <f t="shared" si="3"/>
        <v>44850.725117792666</v>
      </c>
      <c r="K21">
        <f t="shared" si="5"/>
        <v>6717.7892260048102</v>
      </c>
      <c r="L21">
        <f t="shared" si="4"/>
        <v>7957.5857600823319</v>
      </c>
    </row>
    <row r="22" spans="1:13" x14ac:dyDescent="0.15">
      <c r="A22">
        <v>21</v>
      </c>
      <c r="B22" s="1">
        <v>43918</v>
      </c>
      <c r="C22">
        <v>53363</v>
      </c>
      <c r="D22">
        <v>8728</v>
      </c>
      <c r="F22">
        <f t="shared" si="0"/>
        <v>50727.808618974632</v>
      </c>
      <c r="G22">
        <f t="shared" si="2"/>
        <v>7404.2256348066803</v>
      </c>
      <c r="H22">
        <f t="shared" si="1"/>
        <v>8293.6556857520627</v>
      </c>
      <c r="J22">
        <f t="shared" si="3"/>
        <v>52040.473893780909</v>
      </c>
      <c r="K22">
        <f t="shared" si="5"/>
        <v>7189.7487759882424</v>
      </c>
      <c r="L22">
        <f t="shared" si="4"/>
        <v>8204.8136084665912</v>
      </c>
    </row>
    <row r="23" spans="1:13" x14ac:dyDescent="0.15">
      <c r="A23">
        <v>22</v>
      </c>
      <c r="B23" s="1">
        <v>43919</v>
      </c>
      <c r="C23">
        <v>59568</v>
      </c>
      <c r="D23">
        <v>6205</v>
      </c>
      <c r="F23">
        <f t="shared" si="0"/>
        <v>58753.679870691827</v>
      </c>
      <c r="G23">
        <f t="shared" si="2"/>
        <v>8025.8712517171953</v>
      </c>
      <c r="H23">
        <f t="shared" si="1"/>
        <v>8641.0790958346297</v>
      </c>
      <c r="J23">
        <f t="shared" si="3"/>
        <v>59681.880620767159</v>
      </c>
      <c r="K23">
        <f t="shared" si="5"/>
        <v>7641.4067269862499</v>
      </c>
      <c r="L23">
        <f t="shared" si="4"/>
        <v>8433.3392649981306</v>
      </c>
    </row>
    <row r="24" spans="1:13" x14ac:dyDescent="0.15">
      <c r="A24">
        <v>23</v>
      </c>
      <c r="B24" s="1">
        <v>43920</v>
      </c>
      <c r="C24">
        <v>67174</v>
      </c>
      <c r="D24">
        <v>7606</v>
      </c>
      <c r="F24">
        <f t="shared" si="0"/>
        <v>67322.352430878702</v>
      </c>
      <c r="G24">
        <f t="shared" si="2"/>
        <v>8568.6725601868748</v>
      </c>
      <c r="H24">
        <f t="shared" si="1"/>
        <v>8943.3908125207672</v>
      </c>
      <c r="J24">
        <f t="shared" si="3"/>
        <v>67743.377254640291</v>
      </c>
      <c r="K24">
        <f t="shared" si="5"/>
        <v>8061.4966338731319</v>
      </c>
      <c r="L24">
        <f t="shared" si="4"/>
        <v>8639.6747363933446</v>
      </c>
    </row>
    <row r="25" spans="1:13" x14ac:dyDescent="0.15">
      <c r="A25">
        <v>24</v>
      </c>
      <c r="B25" s="1">
        <v>43921</v>
      </c>
      <c r="C25">
        <v>75832</v>
      </c>
      <c r="D25">
        <v>8658</v>
      </c>
      <c r="F25">
        <f t="shared" si="0"/>
        <v>76323.575818236612</v>
      </c>
      <c r="G25">
        <f t="shared" si="2"/>
        <v>9001.2233873579098</v>
      </c>
      <c r="H25">
        <f t="shared" si="1"/>
        <v>9190.5991609206321</v>
      </c>
      <c r="J25">
        <f t="shared" si="3"/>
        <v>76181.864869874174</v>
      </c>
      <c r="K25">
        <f t="shared" si="5"/>
        <v>8438.4876152338838</v>
      </c>
      <c r="L25">
        <f t="shared" si="4"/>
        <v>8820.4618018760648</v>
      </c>
    </row>
    <row r="26" spans="1:13" x14ac:dyDescent="0.15">
      <c r="A26">
        <v>25</v>
      </c>
      <c r="B26" s="1">
        <v>43922</v>
      </c>
      <c r="C26">
        <v>83889</v>
      </c>
      <c r="D26">
        <v>8057</v>
      </c>
      <c r="F26">
        <f t="shared" si="0"/>
        <v>85619.747191954142</v>
      </c>
      <c r="G26">
        <f t="shared" si="2"/>
        <v>9296.1713737175305</v>
      </c>
      <c r="H26">
        <f t="shared" si="1"/>
        <v>9373.896347207643</v>
      </c>
      <c r="J26">
        <f t="shared" si="3"/>
        <v>84943.034586507274</v>
      </c>
      <c r="K26">
        <f t="shared" si="5"/>
        <v>8761.1697166330996</v>
      </c>
      <c r="L26">
        <f t="shared" si="4"/>
        <v>8972.591222083116</v>
      </c>
    </row>
    <row r="27" spans="1:13" x14ac:dyDescent="0.15">
      <c r="A27">
        <v>26</v>
      </c>
      <c r="B27" s="1">
        <v>43923</v>
      </c>
      <c r="C27">
        <v>92770</v>
      </c>
      <c r="D27">
        <v>8881</v>
      </c>
      <c r="F27">
        <f t="shared" si="0"/>
        <v>95053.432869870347</v>
      </c>
      <c r="G27" s="2">
        <f t="shared" si="2"/>
        <v>9433.6856779162044</v>
      </c>
      <c r="H27">
        <f t="shared" si="1"/>
        <v>9486.371816971965</v>
      </c>
      <c r="J27">
        <f t="shared" si="3"/>
        <v>93962.335448635422</v>
      </c>
      <c r="K27">
        <f t="shared" si="5"/>
        <v>9019.3008621281479</v>
      </c>
      <c r="L27">
        <f t="shared" si="4"/>
        <v>9093.3234375787015</v>
      </c>
    </row>
    <row r="28" spans="1:13" x14ac:dyDescent="0.15">
      <c r="A28">
        <v>27</v>
      </c>
      <c r="B28" s="1">
        <v>43924</v>
      </c>
      <c r="C28">
        <v>102870</v>
      </c>
      <c r="D28">
        <v>10100</v>
      </c>
      <c r="F28">
        <f t="shared" si="0"/>
        <v>104457.62693449632</v>
      </c>
      <c r="G28">
        <f t="shared" si="2"/>
        <v>9404.1940646259754</v>
      </c>
      <c r="H28" s="2">
        <f t="shared" si="1"/>
        <v>9523.6219525383149</v>
      </c>
      <c r="J28">
        <f t="shared" si="3"/>
        <v>103166.59404195122</v>
      </c>
      <c r="K28">
        <f t="shared" si="5"/>
        <v>9204.258593315797</v>
      </c>
      <c r="L28">
        <f t="shared" si="4"/>
        <v>9180.4028252209246</v>
      </c>
    </row>
    <row r="29" spans="1:13" x14ac:dyDescent="0.15">
      <c r="A29">
        <v>28</v>
      </c>
      <c r="B29" s="1">
        <v>43925</v>
      </c>
      <c r="C29">
        <v>114996</v>
      </c>
      <c r="D29">
        <v>12126</v>
      </c>
      <c r="F29">
        <f t="shared" si="0"/>
        <v>113667.39382533001</v>
      </c>
      <c r="G29">
        <f t="shared" si="2"/>
        <v>9209.7668908336927</v>
      </c>
      <c r="H29">
        <f t="shared" si="1"/>
        <v>9484.160685675366</v>
      </c>
      <c r="J29">
        <f t="shared" si="3"/>
        <v>112476.22426595233</v>
      </c>
      <c r="K29">
        <f t="shared" si="5"/>
        <v>9309.6302240011137</v>
      </c>
      <c r="L29">
        <f t="shared" si="4"/>
        <v>9232.1571580191503</v>
      </c>
    </row>
    <row r="30" spans="1:13" x14ac:dyDescent="0.15">
      <c r="A30">
        <v>29</v>
      </c>
      <c r="B30" s="1">
        <v>43926</v>
      </c>
      <c r="C30">
        <v>122911</v>
      </c>
      <c r="D30">
        <v>7915</v>
      </c>
      <c r="F30">
        <f t="shared" si="0"/>
        <v>122531.20822552362</v>
      </c>
      <c r="G30">
        <f t="shared" si="2"/>
        <v>8863.8144001936016</v>
      </c>
      <c r="H30">
        <f t="shared" si="1"/>
        <v>9369.5618618683948</v>
      </c>
      <c r="J30">
        <f t="shared" si="3"/>
        <v>121807.89919126306</v>
      </c>
      <c r="K30" s="2">
        <f t="shared" si="5"/>
        <v>9331.6749253107264</v>
      </c>
      <c r="L30" s="2">
        <f t="shared" si="4"/>
        <v>9247.5744050791127</v>
      </c>
    </row>
    <row r="31" spans="1:13" x14ac:dyDescent="0.15">
      <c r="A31">
        <v>30</v>
      </c>
      <c r="B31" s="1">
        <v>43927</v>
      </c>
      <c r="C31">
        <v>130703</v>
      </c>
      <c r="D31">
        <v>7792</v>
      </c>
      <c r="F31">
        <f t="shared" si="0"/>
        <v>130920.37952022614</v>
      </c>
      <c r="G31">
        <f t="shared" si="2"/>
        <v>8389.1712947025226</v>
      </c>
      <c r="H31">
        <f t="shared" si="1"/>
        <v>9184.3085265469381</v>
      </c>
      <c r="J31">
        <f t="shared" si="3"/>
        <v>131077.50124362743</v>
      </c>
      <c r="K31">
        <f t="shared" si="5"/>
        <v>9269.6020523643674</v>
      </c>
      <c r="L31">
        <f t="shared" si="4"/>
        <v>9226.3504568073222</v>
      </c>
    </row>
    <row r="32" spans="1:13" x14ac:dyDescent="0.15">
      <c r="A32">
        <v>31</v>
      </c>
      <c r="B32" s="1">
        <v>43928</v>
      </c>
      <c r="C32">
        <v>140081</v>
      </c>
      <c r="D32">
        <v>9378</v>
      </c>
      <c r="F32">
        <f t="shared" si="0"/>
        <v>138735.4028974055</v>
      </c>
      <c r="G32">
        <f t="shared" si="2"/>
        <v>7815.0233771793573</v>
      </c>
      <c r="H32">
        <f t="shared" si="1"/>
        <v>8935.3754058660397</v>
      </c>
      <c r="I32">
        <f>140081</f>
        <v>140081</v>
      </c>
      <c r="J32">
        <f t="shared" si="3"/>
        <v>140203.13202289416</v>
      </c>
      <c r="K32">
        <f t="shared" si="5"/>
        <v>9125.6307792667358</v>
      </c>
      <c r="L32">
        <f t="shared" si="4"/>
        <v>9168.9036478123853</v>
      </c>
      <c r="M32">
        <f>C32</f>
        <v>140081</v>
      </c>
    </row>
    <row r="33" spans="1:13" x14ac:dyDescent="0.15">
      <c r="A33">
        <v>32</v>
      </c>
      <c r="B33" s="1">
        <v>43929</v>
      </c>
      <c r="F33">
        <f t="shared" si="0"/>
        <v>145908.75583889117</v>
      </c>
      <c r="G33">
        <f t="shared" si="2"/>
        <v>7173.3529414856748</v>
      </c>
      <c r="H33">
        <f t="shared" si="1"/>
        <v>8631.6147998424458</v>
      </c>
      <c r="I33">
        <f>H33+I32</f>
        <v>148712.61479984244</v>
      </c>
      <c r="J33">
        <f t="shared" si="3"/>
        <v>149107.95545175957</v>
      </c>
      <c r="K33">
        <f t="shared" si="5"/>
        <v>8904.8234288654057</v>
      </c>
      <c r="L33">
        <f t="shared" si="4"/>
        <v>9076.3548007665286</v>
      </c>
      <c r="M33">
        <f>L33+M32</f>
        <v>149157.35480076654</v>
      </c>
    </row>
    <row r="34" spans="1:13" x14ac:dyDescent="0.15">
      <c r="A34">
        <v>33</v>
      </c>
      <c r="B34" s="1">
        <v>43930</v>
      </c>
      <c r="F34">
        <f t="shared" si="0"/>
        <v>152404.341682586</v>
      </c>
      <c r="G34">
        <f t="shared" si="2"/>
        <v>6495.5858436948329</v>
      </c>
      <c r="H34">
        <f t="shared" si="1"/>
        <v>8283.0417359596249</v>
      </c>
      <c r="I34">
        <f t="shared" ref="I34:I97" si="6">H34+I33</f>
        <v>156995.65653580206</v>
      </c>
      <c r="J34">
        <f t="shared" si="3"/>
        <v>157722.66911508789</v>
      </c>
      <c r="K34">
        <f t="shared" si="5"/>
        <v>8614.7136633283226</v>
      </c>
      <c r="L34">
        <f t="shared" si="4"/>
        <v>8950.4745431534848</v>
      </c>
      <c r="M34">
        <f t="shared" ref="M34:M97" si="7">L34+M33</f>
        <v>158107.82934392002</v>
      </c>
    </row>
    <row r="35" spans="1:13" x14ac:dyDescent="0.15">
      <c r="A35">
        <v>34</v>
      </c>
      <c r="B35" s="1">
        <v>43931</v>
      </c>
      <c r="F35">
        <f t="shared" si="0"/>
        <v>158214.2905429705</v>
      </c>
      <c r="G35">
        <f t="shared" si="2"/>
        <v>5809.9488603844948</v>
      </c>
      <c r="H35">
        <f t="shared" si="1"/>
        <v>7900.1171206997478</v>
      </c>
      <c r="I35">
        <f t="shared" si="6"/>
        <v>164895.77365650181</v>
      </c>
      <c r="J35">
        <f t="shared" si="3"/>
        <v>165987.44456307203</v>
      </c>
      <c r="K35">
        <f t="shared" si="5"/>
        <v>8264.7754479841387</v>
      </c>
      <c r="L35">
        <f t="shared" si="4"/>
        <v>8793.6024338803691</v>
      </c>
      <c r="M35">
        <f t="shared" si="7"/>
        <v>166901.43177780038</v>
      </c>
    </row>
    <row r="36" spans="1:13" x14ac:dyDescent="0.15">
      <c r="A36">
        <v>35</v>
      </c>
      <c r="B36" s="1">
        <v>43932</v>
      </c>
      <c r="F36">
        <f t="shared" si="0"/>
        <v>163354.07542747626</v>
      </c>
      <c r="G36">
        <f t="shared" si="2"/>
        <v>5139.7848845057597</v>
      </c>
      <c r="H36">
        <f t="shared" si="1"/>
        <v>7493.1107808902243</v>
      </c>
      <c r="I36">
        <f t="shared" si="6"/>
        <v>172388.88443739203</v>
      </c>
      <c r="J36">
        <f t="shared" si="3"/>
        <v>173853.23955101654</v>
      </c>
      <c r="K36">
        <f t="shared" si="5"/>
        <v>7865.7949879445077</v>
      </c>
      <c r="L36">
        <f t="shared" si="4"/>
        <v>8608.5446055654375</v>
      </c>
      <c r="M36">
        <f t="shared" si="7"/>
        <v>175509.97638336581</v>
      </c>
    </row>
    <row r="37" spans="1:13" x14ac:dyDescent="0.15">
      <c r="A37">
        <v>36</v>
      </c>
      <c r="B37" s="1">
        <v>43933</v>
      </c>
      <c r="F37">
        <f t="shared" si="0"/>
        <v>167856.90039311675</v>
      </c>
      <c r="G37">
        <f t="shared" si="2"/>
        <v>4502.8249656404951</v>
      </c>
      <c r="H37">
        <f t="shared" si="1"/>
        <v>7071.597726991612</v>
      </c>
      <c r="I37">
        <f t="shared" si="6"/>
        <v>179460.48216438363</v>
      </c>
      <c r="J37">
        <f t="shared" si="3"/>
        <v>181282.45294186214</v>
      </c>
      <c r="K37">
        <f t="shared" si="5"/>
        <v>7429.2133908456017</v>
      </c>
      <c r="L37">
        <f t="shared" si="4"/>
        <v>8398.4579284983884</v>
      </c>
      <c r="M37">
        <f t="shared" si="7"/>
        <v>183908.4343118642</v>
      </c>
    </row>
    <row r="38" spans="1:13" x14ac:dyDescent="0.15">
      <c r="A38">
        <v>37</v>
      </c>
      <c r="B38" s="1">
        <v>43934</v>
      </c>
      <c r="F38">
        <f t="shared" ref="F38:F66" si="8">93395.41+99890.07*TANH(0.0946*A38-2.443)</f>
        <v>171768.14491002285</v>
      </c>
      <c r="G38">
        <f t="shared" si="2"/>
        <v>3911.2445169060957</v>
      </c>
      <c r="H38">
        <f t="shared" ref="H38:H66" si="9">9523.63*_xlfn.SECH(A38*0.0899-2.426)</f>
        <v>6644.1099302782659</v>
      </c>
      <c r="I38">
        <f t="shared" si="6"/>
        <v>186104.5920946619</v>
      </c>
      <c r="J38">
        <f t="shared" si="3"/>
        <v>188248.95581914147</v>
      </c>
      <c r="K38">
        <f t="shared" si="5"/>
        <v>6966.5028772793303</v>
      </c>
      <c r="L38">
        <f t="shared" si="4"/>
        <v>8166.729041323144</v>
      </c>
      <c r="M38">
        <f t="shared" si="7"/>
        <v>192075.16335318735</v>
      </c>
    </row>
    <row r="39" spans="1:13" x14ac:dyDescent="0.15">
      <c r="A39">
        <v>38</v>
      </c>
      <c r="B39" s="1">
        <v>43935</v>
      </c>
      <c r="F39">
        <f t="shared" si="8"/>
        <v>175140.39901638322</v>
      </c>
      <c r="G39">
        <f t="shared" si="2"/>
        <v>3372.2541063603712</v>
      </c>
      <c r="H39">
        <f t="shared" si="9"/>
        <v>6217.9396328567791</v>
      </c>
      <c r="I39">
        <f t="shared" si="6"/>
        <v>192322.53172751868</v>
      </c>
      <c r="J39">
        <f t="shared" si="3"/>
        <v>194737.58213916604</v>
      </c>
      <c r="K39">
        <f t="shared" si="5"/>
        <v>6488.6263200245739</v>
      </c>
      <c r="L39">
        <f t="shared" si="4"/>
        <v>7916.8560394317801</v>
      </c>
      <c r="M39">
        <f t="shared" si="7"/>
        <v>199992.01939261914</v>
      </c>
    </row>
    <row r="40" spans="1:13" x14ac:dyDescent="0.15">
      <c r="A40">
        <v>39</v>
      </c>
      <c r="B40" s="1">
        <v>43936</v>
      </c>
      <c r="F40">
        <f t="shared" si="8"/>
        <v>178029.37534965173</v>
      </c>
      <c r="G40">
        <f t="shared" si="2"/>
        <v>2888.9763332685106</v>
      </c>
      <c r="H40">
        <f t="shared" si="9"/>
        <v>5799.0724749944884</v>
      </c>
      <c r="I40">
        <f t="shared" si="6"/>
        <v>198121.60420251318</v>
      </c>
      <c r="J40">
        <f t="shared" si="3"/>
        <v>200743.19447215073</v>
      </c>
      <c r="K40">
        <f t="shared" si="5"/>
        <v>6005.6123329846887</v>
      </c>
      <c r="L40">
        <f t="shared" si="4"/>
        <v>7652.339359259593</v>
      </c>
      <c r="M40">
        <f t="shared" si="7"/>
        <v>207644.35875187872</v>
      </c>
    </row>
    <row r="41" spans="1:13" x14ac:dyDescent="0.15">
      <c r="A41">
        <v>40</v>
      </c>
      <c r="B41" s="1">
        <v>43937</v>
      </c>
      <c r="F41">
        <f t="shared" si="8"/>
        <v>180490.78323113697</v>
      </c>
      <c r="G41">
        <f t="shared" si="2"/>
        <v>2461.4078814852401</v>
      </c>
      <c r="H41">
        <f t="shared" si="9"/>
        <v>5392.2200075426317</v>
      </c>
      <c r="I41">
        <f t="shared" si="6"/>
        <v>203513.82421005581</v>
      </c>
      <c r="J41">
        <f t="shared" si="3"/>
        <v>206269.4542617437</v>
      </c>
      <c r="K41">
        <f t="shared" si="5"/>
        <v>5526.2597895929648</v>
      </c>
      <c r="L41">
        <f t="shared" si="4"/>
        <v>7376.5867107135346</v>
      </c>
      <c r="M41">
        <f t="shared" si="7"/>
        <v>215020.94546259227</v>
      </c>
    </row>
    <row r="42" spans="1:13" x14ac:dyDescent="0.15">
      <c r="A42">
        <v>41</v>
      </c>
      <c r="B42" s="1">
        <v>43938</v>
      </c>
      <c r="F42">
        <f t="shared" si="8"/>
        <v>182578.113262987</v>
      </c>
      <c r="G42">
        <f t="shared" si="2"/>
        <v>2087.330031850026</v>
      </c>
      <c r="H42">
        <f t="shared" si="9"/>
        <v>5000.9197815380676</v>
      </c>
      <c r="I42">
        <f t="shared" si="6"/>
        <v>208514.74399159389</v>
      </c>
      <c r="J42">
        <f t="shared" si="3"/>
        <v>211327.42381955113</v>
      </c>
      <c r="K42">
        <f t="shared" si="5"/>
        <v>5057.9695578074316</v>
      </c>
      <c r="L42">
        <f t="shared" si="4"/>
        <v>7092.8350684229799</v>
      </c>
      <c r="M42">
        <f t="shared" si="7"/>
        <v>222113.78053101525</v>
      </c>
    </row>
    <row r="43" spans="1:13" x14ac:dyDescent="0.15">
      <c r="A43">
        <v>42</v>
      </c>
      <c r="B43" s="1">
        <v>43939</v>
      </c>
      <c r="F43">
        <f t="shared" si="8"/>
        <v>184341.20457077178</v>
      </c>
      <c r="G43">
        <f t="shared" si="2"/>
        <v>1763.0913077847799</v>
      </c>
      <c r="H43">
        <f t="shared" si="9"/>
        <v>4627.674635432968</v>
      </c>
      <c r="I43">
        <f t="shared" si="6"/>
        <v>213142.41862702687</v>
      </c>
      <c r="J43">
        <f t="shared" si="3"/>
        <v>215934.11307193912</v>
      </c>
      <c r="K43">
        <f t="shared" si="5"/>
        <v>4606.6892523879942</v>
      </c>
      <c r="L43">
        <f t="shared" si="4"/>
        <v>6804.0909761527519</v>
      </c>
      <c r="M43">
        <f t="shared" si="7"/>
        <v>228917.87150716799</v>
      </c>
    </row>
    <row r="44" spans="1:13" x14ac:dyDescent="0.15">
      <c r="A44">
        <v>43</v>
      </c>
      <c r="B44" s="1">
        <v>43940</v>
      </c>
      <c r="F44">
        <f t="shared" si="8"/>
        <v>185825.43716201186</v>
      </c>
      <c r="G44">
        <f t="shared" si="2"/>
        <v>1484.2325912400847</v>
      </c>
      <c r="H44">
        <f t="shared" si="9"/>
        <v>4274.1085998978224</v>
      </c>
      <c r="I44">
        <f t="shared" si="6"/>
        <v>217416.52722692469</v>
      </c>
      <c r="J44">
        <f t="shared" si="3"/>
        <v>220111.06263197417</v>
      </c>
      <c r="K44">
        <f t="shared" si="5"/>
        <v>4176.9495600350492</v>
      </c>
      <c r="L44">
        <f t="shared" si="4"/>
        <v>6513.0889214858571</v>
      </c>
      <c r="M44">
        <f t="shared" si="7"/>
        <v>235430.96042865384</v>
      </c>
    </row>
    <row r="45" spans="1:13" x14ac:dyDescent="0.15">
      <c r="A45">
        <v>44</v>
      </c>
      <c r="B45" s="1">
        <v>43941</v>
      </c>
      <c r="F45">
        <f t="shared" si="8"/>
        <v>187071.39298870123</v>
      </c>
      <c r="G45">
        <f t="shared" si="2"/>
        <v>1245.9558266893728</v>
      </c>
      <c r="H45">
        <f t="shared" si="9"/>
        <v>3941.1231755272311</v>
      </c>
      <c r="I45">
        <f t="shared" si="6"/>
        <v>221357.65040245192</v>
      </c>
      <c r="J45">
        <f t="shared" si="3"/>
        <v>223883.03047916427</v>
      </c>
      <c r="K45">
        <f t="shared" si="5"/>
        <v>3771.9678471900988</v>
      </c>
      <c r="L45">
        <f t="shared" si="4"/>
        <v>6222.2663969523483</v>
      </c>
      <c r="M45">
        <f t="shared" si="7"/>
        <v>241653.22682560619</v>
      </c>
    </row>
    <row r="46" spans="1:13" x14ac:dyDescent="0.15">
      <c r="A46">
        <v>45</v>
      </c>
      <c r="B46" s="1">
        <v>43942</v>
      </c>
      <c r="F46">
        <f t="shared" si="8"/>
        <v>188114.84748124017</v>
      </c>
      <c r="G46">
        <f t="shared" si="2"/>
        <v>1043.4544925389346</v>
      </c>
      <c r="H46">
        <f t="shared" si="9"/>
        <v>3629.0434834891989</v>
      </c>
      <c r="I46">
        <f t="shared" si="6"/>
        <v>224986.69388594112</v>
      </c>
      <c r="J46">
        <f t="shared" si="3"/>
        <v>227276.82585390849</v>
      </c>
      <c r="K46">
        <f t="shared" si="5"/>
        <v>3393.7953747442225</v>
      </c>
      <c r="L46">
        <f t="shared" si="4"/>
        <v>5933.7535061131084</v>
      </c>
      <c r="M46">
        <f t="shared" si="7"/>
        <v>247586.9803317193</v>
      </c>
    </row>
    <row r="47" spans="1:13" s="2" customFormat="1" x14ac:dyDescent="0.15">
      <c r="A47" s="2">
        <v>46</v>
      </c>
      <c r="B47" s="3">
        <v>43943</v>
      </c>
      <c r="F47" s="2">
        <f t="shared" si="8"/>
        <v>188986.97858114564</v>
      </c>
      <c r="G47" s="2">
        <f t="shared" si="2"/>
        <v>872.13109990546945</v>
      </c>
      <c r="H47" s="2">
        <f t="shared" si="9"/>
        <v>3337.748416362439</v>
      </c>
      <c r="I47" s="2">
        <f t="shared" si="6"/>
        <v>228324.44230230356</v>
      </c>
      <c r="J47" s="2">
        <f t="shared" si="3"/>
        <v>230320.31320978096</v>
      </c>
      <c r="K47" s="2">
        <f t="shared" si="5"/>
        <v>3043.4873558724648</v>
      </c>
      <c r="L47" s="2">
        <f t="shared" si="4"/>
        <v>5649.3745719898643</v>
      </c>
      <c r="M47" s="2">
        <f t="shared" si="7"/>
        <v>253236.35490370917</v>
      </c>
    </row>
    <row r="48" spans="1:13" x14ac:dyDescent="0.15">
      <c r="A48">
        <v>47</v>
      </c>
      <c r="B48" s="1">
        <v>43944</v>
      </c>
      <c r="F48">
        <f t="shared" si="8"/>
        <v>189714.7063367379</v>
      </c>
      <c r="G48">
        <f t="shared" si="2"/>
        <v>727.72775559226284</v>
      </c>
      <c r="H48">
        <f t="shared" si="9"/>
        <v>3066.7823117363109</v>
      </c>
      <c r="I48">
        <f t="shared" si="6"/>
        <v>231391.22461403988</v>
      </c>
      <c r="J48">
        <f t="shared" si="3"/>
        <v>233041.59240800195</v>
      </c>
      <c r="K48">
        <f t="shared" si="5"/>
        <v>2721.2791982209892</v>
      </c>
      <c r="L48">
        <f t="shared" si="4"/>
        <v>5370.6591003986987</v>
      </c>
      <c r="M48">
        <f t="shared" si="7"/>
        <v>258607.01400410788</v>
      </c>
    </row>
    <row r="49" spans="1:13" x14ac:dyDescent="0.15">
      <c r="A49">
        <v>48</v>
      </c>
      <c r="B49" s="1">
        <v>43945</v>
      </c>
      <c r="F49">
        <f t="shared" si="8"/>
        <v>190321.09953750257</v>
      </c>
      <c r="G49">
        <f t="shared" si="2"/>
        <v>606.39320076466538</v>
      </c>
      <c r="H49">
        <f t="shared" si="9"/>
        <v>2815.4479539137233</v>
      </c>
      <c r="I49">
        <f t="shared" si="6"/>
        <v>234206.67256795359</v>
      </c>
      <c r="J49">
        <f t="shared" si="3"/>
        <v>235468.34909447882</v>
      </c>
      <c r="K49">
        <f t="shared" si="5"/>
        <v>2426.7566864768742</v>
      </c>
      <c r="L49">
        <f t="shared" si="4"/>
        <v>5098.8595671296025</v>
      </c>
      <c r="M49">
        <f t="shared" si="7"/>
        <v>263705.87357123749</v>
      </c>
    </row>
    <row r="50" spans="1:13" x14ac:dyDescent="0.15">
      <c r="A50">
        <v>49</v>
      </c>
      <c r="B50" s="1">
        <v>43946</v>
      </c>
      <c r="F50">
        <f t="shared" si="8"/>
        <v>190825.80522946679</v>
      </c>
      <c r="G50">
        <f t="shared" si="2"/>
        <v>504.70569196422002</v>
      </c>
      <c r="H50">
        <f t="shared" si="9"/>
        <v>2582.8820986038108</v>
      </c>
      <c r="I50">
        <f t="shared" si="6"/>
        <v>236789.55466655741</v>
      </c>
      <c r="J50">
        <f t="shared" si="3"/>
        <v>237627.36107568734</v>
      </c>
      <c r="K50">
        <f t="shared" si="5"/>
        <v>2159.0119812085177</v>
      </c>
      <c r="L50">
        <f t="shared" si="4"/>
        <v>4834.9737602055166</v>
      </c>
      <c r="M50">
        <f t="shared" si="7"/>
        <v>268540.84733144299</v>
      </c>
    </row>
    <row r="51" spans="1:13" x14ac:dyDescent="0.15">
      <c r="A51">
        <v>50</v>
      </c>
      <c r="B51" s="1">
        <v>43947</v>
      </c>
      <c r="F51">
        <f t="shared" si="8"/>
        <v>191245.47205129731</v>
      </c>
      <c r="G51">
        <f t="shared" si="2"/>
        <v>419.66682183052762</v>
      </c>
      <c r="H51">
        <f t="shared" si="9"/>
        <v>2368.1154475954936</v>
      </c>
      <c r="I51">
        <f t="shared" si="6"/>
        <v>239157.67011415289</v>
      </c>
      <c r="J51">
        <f t="shared" si="3"/>
        <v>239544.14186854317</v>
      </c>
      <c r="K51">
        <f t="shared" si="5"/>
        <v>1916.7807928558323</v>
      </c>
      <c r="L51">
        <f t="shared" si="4"/>
        <v>4579.7697504962262</v>
      </c>
      <c r="M51">
        <f t="shared" si="7"/>
        <v>273120.61708193918</v>
      </c>
    </row>
    <row r="52" spans="1:13" x14ac:dyDescent="0.15">
      <c r="A52">
        <v>51</v>
      </c>
      <c r="B52" s="1">
        <v>43948</v>
      </c>
      <c r="F52">
        <f t="shared" si="8"/>
        <v>191594.14955758626</v>
      </c>
      <c r="G52">
        <f t="shared" si="2"/>
        <v>348.6775062889501</v>
      </c>
      <c r="H52">
        <f t="shared" si="9"/>
        <v>2170.1192839301543</v>
      </c>
      <c r="I52">
        <f t="shared" si="6"/>
        <v>241327.78939808306</v>
      </c>
      <c r="J52">
        <f t="shared" si="3"/>
        <v>241242.70067103038</v>
      </c>
      <c r="K52">
        <f t="shared" si="5"/>
        <v>1698.5588024872122</v>
      </c>
      <c r="L52">
        <f t="shared" si="4"/>
        <v>4333.8119334480571</v>
      </c>
      <c r="M52">
        <f t="shared" si="7"/>
        <v>277454.42901538726</v>
      </c>
    </row>
    <row r="53" spans="1:13" x14ac:dyDescent="0.15">
      <c r="A53">
        <v>52</v>
      </c>
      <c r="B53" s="1">
        <v>43949</v>
      </c>
      <c r="F53">
        <f t="shared" si="8"/>
        <v>191883.65370497145</v>
      </c>
      <c r="G53">
        <f t="shared" si="2"/>
        <v>289.50414738518884</v>
      </c>
      <c r="H53">
        <f t="shared" si="9"/>
        <v>1987.8409785714759</v>
      </c>
      <c r="I53">
        <f t="shared" si="6"/>
        <v>243315.63037665453</v>
      </c>
      <c r="J53">
        <f t="shared" si="3"/>
        <v>242745.39802403742</v>
      </c>
      <c r="K53">
        <f t="shared" si="5"/>
        <v>1502.6973530070391</v>
      </c>
      <c r="L53">
        <f t="shared" si="4"/>
        <v>4097.4869442216941</v>
      </c>
      <c r="M53">
        <f t="shared" si="7"/>
        <v>281551.91595960897</v>
      </c>
    </row>
    <row r="54" spans="1:13" x14ac:dyDescent="0.15">
      <c r="A54">
        <v>53</v>
      </c>
      <c r="B54" s="1">
        <v>43950</v>
      </c>
      <c r="F54">
        <f t="shared" si="8"/>
        <v>192123.89416336146</v>
      </c>
      <c r="G54">
        <f t="shared" si="2"/>
        <v>240.2404583900061</v>
      </c>
      <c r="H54">
        <f t="shared" si="9"/>
        <v>1820.2304181451766</v>
      </c>
      <c r="I54">
        <f t="shared" si="6"/>
        <v>245135.86079479972</v>
      </c>
      <c r="J54">
        <f t="shared" si="3"/>
        <v>244072.87774259635</v>
      </c>
      <c r="K54">
        <f t="shared" si="5"/>
        <v>1327.4797185589268</v>
      </c>
      <c r="L54">
        <f t="shared" si="4"/>
        <v>3871.0285743444756</v>
      </c>
      <c r="M54">
        <f t="shared" si="7"/>
        <v>285422.94453395344</v>
      </c>
    </row>
    <row r="55" spans="1:13" x14ac:dyDescent="0.15">
      <c r="A55">
        <v>54</v>
      </c>
      <c r="B55" s="1">
        <v>43951</v>
      </c>
      <c r="F55">
        <f t="shared" si="8"/>
        <v>192323.16270897133</v>
      </c>
      <c r="G55">
        <f t="shared" si="2"/>
        <v>199.26854560986976</v>
      </c>
      <c r="H55">
        <f t="shared" si="9"/>
        <v>1666.2591629254375</v>
      </c>
      <c r="I55">
        <f t="shared" si="6"/>
        <v>246802.11995772517</v>
      </c>
      <c r="J55">
        <f t="shared" si="3"/>
        <v>245244.05774787563</v>
      </c>
      <c r="K55">
        <f t="shared" si="5"/>
        <v>1171.1800052792823</v>
      </c>
      <c r="L55">
        <f t="shared" si="4"/>
        <v>3654.5410974673973</v>
      </c>
      <c r="M55">
        <f t="shared" si="7"/>
        <v>289077.48563142086</v>
      </c>
    </row>
    <row r="56" spans="1:13" x14ac:dyDescent="0.15">
      <c r="A56">
        <v>55</v>
      </c>
      <c r="B56" s="1">
        <v>43952</v>
      </c>
      <c r="F56">
        <f t="shared" si="8"/>
        <v>192488.38418195286</v>
      </c>
      <c r="G56">
        <f t="shared" si="2"/>
        <v>165.22147298153141</v>
      </c>
      <c r="H56">
        <f t="shared" si="9"/>
        <v>1524.9338780825337</v>
      </c>
      <c r="I56">
        <f t="shared" si="6"/>
        <v>248327.05383580769</v>
      </c>
      <c r="J56">
        <f t="shared" si="3"/>
        <v>246276.16482585308</v>
      </c>
      <c r="K56">
        <f t="shared" si="5"/>
        <v>1032.1070779774454</v>
      </c>
      <c r="L56">
        <f t="shared" si="4"/>
        <v>3448.0206406586799</v>
      </c>
      <c r="M56">
        <f t="shared" si="7"/>
        <v>292525.50627207954</v>
      </c>
    </row>
    <row r="57" spans="1:13" x14ac:dyDescent="0.15">
      <c r="A57">
        <v>56</v>
      </c>
      <c r="B57" s="1">
        <v>43953</v>
      </c>
      <c r="F57">
        <f t="shared" si="8"/>
        <v>192625.33276024146</v>
      </c>
      <c r="G57">
        <f t="shared" si="2"/>
        <v>136.94857828860404</v>
      </c>
      <c r="H57">
        <f t="shared" si="9"/>
        <v>1395.3053209461909</v>
      </c>
      <c r="I57">
        <f t="shared" si="6"/>
        <v>249722.35915675387</v>
      </c>
      <c r="J57">
        <f t="shared" si="3"/>
        <v>247184.80079242866</v>
      </c>
      <c r="K57">
        <f t="shared" si="5"/>
        <v>908.6359665755881</v>
      </c>
      <c r="L57">
        <f t="shared" si="4"/>
        <v>3251.374417175678</v>
      </c>
      <c r="M57">
        <f t="shared" si="7"/>
        <v>295776.88068925519</v>
      </c>
    </row>
    <row r="58" spans="1:13" x14ac:dyDescent="0.15">
      <c r="A58">
        <v>57</v>
      </c>
      <c r="B58" s="1">
        <v>43954</v>
      </c>
      <c r="F58">
        <f t="shared" si="8"/>
        <v>192738.81692235131</v>
      </c>
      <c r="G58">
        <f t="shared" si="2"/>
        <v>113.48416210984578</v>
      </c>
      <c r="H58">
        <f t="shared" si="9"/>
        <v>1276.4739296414236</v>
      </c>
      <c r="I58">
        <f t="shared" si="6"/>
        <v>250998.83308639529</v>
      </c>
      <c r="J58">
        <f t="shared" si="3"/>
        <v>247984.02987611288</v>
      </c>
      <c r="K58">
        <f t="shared" si="5"/>
        <v>799.22908368421486</v>
      </c>
      <c r="L58">
        <f t="shared" si="4"/>
        <v>3064.4377715314981</v>
      </c>
      <c r="M58">
        <f t="shared" si="7"/>
        <v>298841.31846078672</v>
      </c>
    </row>
    <row r="59" spans="1:13" x14ac:dyDescent="0.15">
      <c r="A59">
        <v>58</v>
      </c>
      <c r="B59" s="1">
        <v>43955</v>
      </c>
      <c r="F59">
        <f t="shared" si="8"/>
        <v>192832.83667065477</v>
      </c>
      <c r="G59">
        <f t="shared" si="2"/>
        <v>94.019748303457163</v>
      </c>
      <c r="H59">
        <f t="shared" si="9"/>
        <v>1167.5928513729409</v>
      </c>
      <c r="I59">
        <f t="shared" si="6"/>
        <v>252166.42593776822</v>
      </c>
      <c r="J59">
        <f t="shared" si="3"/>
        <v>248686.47923386673</v>
      </c>
      <c r="K59">
        <f t="shared" si="5"/>
        <v>702.44935775385238</v>
      </c>
      <c r="L59">
        <f t="shared" si="4"/>
        <v>2886.9890842938617</v>
      </c>
      <c r="M59">
        <f t="shared" si="7"/>
        <v>301728.30754508055</v>
      </c>
    </row>
    <row r="60" spans="1:13" x14ac:dyDescent="0.15">
      <c r="A60">
        <v>59</v>
      </c>
      <c r="B60" s="1">
        <v>43956</v>
      </c>
      <c r="F60">
        <f t="shared" si="8"/>
        <v>192910.71652274788</v>
      </c>
      <c r="G60">
        <f t="shared" si="2"/>
        <v>77.879852093115915</v>
      </c>
      <c r="H60">
        <f t="shared" si="9"/>
        <v>1067.8690735436346</v>
      </c>
      <c r="I60">
        <f t="shared" si="6"/>
        <v>253234.29501131186</v>
      </c>
      <c r="J60">
        <f t="shared" si="3"/>
        <v>249303.44634437212</v>
      </c>
      <c r="K60">
        <f t="shared" si="5"/>
        <v>616.96711050538579</v>
      </c>
      <c r="L60">
        <f t="shared" si="4"/>
        <v>2718.7626492992254</v>
      </c>
      <c r="M60">
        <f t="shared" si="7"/>
        <v>304447.07019437978</v>
      </c>
    </row>
    <row r="61" spans="1:13" s="2" customFormat="1" x14ac:dyDescent="0.15">
      <c r="A61" s="2">
        <v>60</v>
      </c>
      <c r="B61" s="3">
        <v>43957</v>
      </c>
      <c r="F61" s="2">
        <f t="shared" si="8"/>
        <v>192975.21756177791</v>
      </c>
      <c r="G61" s="2">
        <f t="shared" si="2"/>
        <v>64.50103903003037</v>
      </c>
      <c r="H61" s="2">
        <f t="shared" si="9"/>
        <v>976.56317621378992</v>
      </c>
      <c r="I61" s="2">
        <f t="shared" si="6"/>
        <v>254210.85818752565</v>
      </c>
      <c r="J61" s="2">
        <f t="shared" si="3"/>
        <v>249845.00856487165</v>
      </c>
      <c r="K61" s="2">
        <f t="shared" si="5"/>
        <v>541.56222049953067</v>
      </c>
      <c r="L61" s="2">
        <f t="shared" si="4"/>
        <v>2559.4596764477546</v>
      </c>
      <c r="M61" s="2">
        <f t="shared" si="7"/>
        <v>307006.52987082751</v>
      </c>
    </row>
    <row r="62" spans="1:13" x14ac:dyDescent="0.15">
      <c r="A62">
        <v>61</v>
      </c>
      <c r="B62" s="1">
        <v>43958</v>
      </c>
      <c r="F62">
        <f t="shared" si="8"/>
        <v>193028.63154079695</v>
      </c>
      <c r="G62">
        <f t="shared" si="2"/>
        <v>53.413979019038379</v>
      </c>
      <c r="H62">
        <f t="shared" si="9"/>
        <v>892.9881069492144</v>
      </c>
      <c r="I62">
        <f t="shared" si="6"/>
        <v>255103.84629447488</v>
      </c>
      <c r="J62">
        <f t="shared" si="3"/>
        <v>250320.13140525387</v>
      </c>
      <c r="K62">
        <f t="shared" si="5"/>
        <v>475.12284038221696</v>
      </c>
      <c r="L62">
        <f t="shared" si="4"/>
        <v>2408.7575948848034</v>
      </c>
      <c r="M62">
        <f t="shared" si="7"/>
        <v>309415.28746571229</v>
      </c>
    </row>
    <row r="63" spans="1:13" x14ac:dyDescent="0.15">
      <c r="A63">
        <v>62</v>
      </c>
      <c r="B63" s="1">
        <v>43959</v>
      </c>
      <c r="F63">
        <f t="shared" si="8"/>
        <v>193072.85970916762</v>
      </c>
      <c r="G63">
        <f t="shared" si="2"/>
        <v>44.228168370667845</v>
      </c>
      <c r="H63">
        <f t="shared" si="9"/>
        <v>816.50728507439851</v>
      </c>
      <c r="I63">
        <f t="shared" si="6"/>
        <v>255920.35357954926</v>
      </c>
      <c r="J63">
        <f t="shared" si="3"/>
        <v>250736.7730921043</v>
      </c>
      <c r="K63">
        <f t="shared" si="5"/>
        <v>416.64168685043114</v>
      </c>
      <c r="L63">
        <f t="shared" si="4"/>
        <v>2266.3178392063128</v>
      </c>
      <c r="M63">
        <f t="shared" si="7"/>
        <v>311681.6053049186</v>
      </c>
    </row>
    <row r="64" spans="1:13" x14ac:dyDescent="0.15">
      <c r="A64">
        <v>63</v>
      </c>
      <c r="B64" s="1">
        <v>43960</v>
      </c>
      <c r="F64">
        <f t="shared" si="8"/>
        <v>193109.47870066122</v>
      </c>
      <c r="G64">
        <f t="shared" si="2"/>
        <v>36.618991493596695</v>
      </c>
      <c r="H64">
        <f t="shared" si="9"/>
        <v>746.53226792845237</v>
      </c>
      <c r="I64">
        <f t="shared" si="6"/>
        <v>256666.88584747771</v>
      </c>
      <c r="J64">
        <f t="shared" si="3"/>
        <v>251101.98379793853</v>
      </c>
      <c r="K64">
        <f t="shared" si="5"/>
        <v>365.21070583423716</v>
      </c>
      <c r="L64">
        <f t="shared" si="4"/>
        <v>2131.7922994595287</v>
      </c>
      <c r="M64">
        <f t="shared" si="7"/>
        <v>313813.39760437811</v>
      </c>
    </row>
    <row r="65" spans="1:13" x14ac:dyDescent="0.15">
      <c r="A65">
        <v>64</v>
      </c>
      <c r="B65" s="1">
        <v>43961</v>
      </c>
      <c r="F65">
        <f t="shared" si="8"/>
        <v>193139.79551075184</v>
      </c>
      <c r="G65">
        <f t="shared" si="2"/>
        <v>30.316810090618674</v>
      </c>
      <c r="H65">
        <f t="shared" si="9"/>
        <v>682.52015339536956</v>
      </c>
      <c r="I65">
        <f t="shared" si="6"/>
        <v>257349.40600087307</v>
      </c>
      <c r="J65">
        <f t="shared" si="3"/>
        <v>251421.99853014571</v>
      </c>
      <c r="K65">
        <f t="shared" si="5"/>
        <v>320.01473220717162</v>
      </c>
      <c r="L65">
        <f t="shared" si="4"/>
        <v>2004.8286073884476</v>
      </c>
      <c r="M65">
        <f t="shared" si="7"/>
        <v>315818.22621176654</v>
      </c>
    </row>
    <row r="66" spans="1:13" x14ac:dyDescent="0.15">
      <c r="A66">
        <v>65</v>
      </c>
      <c r="B66" s="1">
        <v>43962</v>
      </c>
      <c r="F66">
        <f t="shared" si="8"/>
        <v>193164.89330418225</v>
      </c>
      <c r="G66">
        <f t="shared" si="2"/>
        <v>25.097793430410093</v>
      </c>
      <c r="H66">
        <f t="shared" si="9"/>
        <v>623.97084765373143</v>
      </c>
      <c r="I66">
        <f t="shared" si="6"/>
        <v>257973.37684852679</v>
      </c>
      <c r="J66">
        <f t="shared" si="3"/>
        <v>251702.32314218857</v>
      </c>
      <c r="K66">
        <f t="shared" si="5"/>
        <v>280.32461204286665</v>
      </c>
      <c r="L66">
        <f t="shared" si="4"/>
        <v>1885.074419072364</v>
      </c>
      <c r="M66">
        <f t="shared" si="7"/>
        <v>317703.3006308389</v>
      </c>
    </row>
    <row r="67" spans="1:13" x14ac:dyDescent="0.15">
      <c r="A67">
        <v>66</v>
      </c>
      <c r="B67" s="1">
        <v>43963</v>
      </c>
      <c r="F67">
        <f t="shared" ref="F67:F101" si="10">93395.41+99890.07*TANH(0.0946*A67-2.443)</f>
        <v>193185.66953730071</v>
      </c>
      <c r="G67">
        <f t="shared" si="2"/>
        <v>20.776233118464006</v>
      </c>
      <c r="H67">
        <f t="shared" ref="H67:H101" si="11">9523.63*_xlfn.SECH(A67*0.0899-2.426)</f>
        <v>570.42429213893331</v>
      </c>
      <c r="I67">
        <f t="shared" si="6"/>
        <v>258543.80114066572</v>
      </c>
      <c r="J67">
        <f t="shared" si="3"/>
        <v>251947.81327520136</v>
      </c>
      <c r="K67">
        <f t="shared" si="5"/>
        <v>245.49013301279047</v>
      </c>
      <c r="L67">
        <f t="shared" si="4"/>
        <v>1772.1808396594097</v>
      </c>
      <c r="M67">
        <f t="shared" si="7"/>
        <v>319475.48147049831</v>
      </c>
    </row>
    <row r="68" spans="1:13" x14ac:dyDescent="0.15">
      <c r="A68">
        <v>67</v>
      </c>
      <c r="B68" s="1">
        <v>43964</v>
      </c>
      <c r="F68">
        <f t="shared" si="10"/>
        <v>193202.86765380538</v>
      </c>
      <c r="G68">
        <f t="shared" ref="G68:G101" si="12">F68-F67</f>
        <v>17.198116504674545</v>
      </c>
      <c r="H68">
        <f t="shared" si="11"/>
        <v>521.45771695692486</v>
      </c>
      <c r="I68">
        <f t="shared" si="6"/>
        <v>259065.25885762266</v>
      </c>
      <c r="J68">
        <f t="shared" si="3"/>
        <v>252162.74628642038</v>
      </c>
      <c r="K68">
        <f t="shared" si="5"/>
        <v>214.93301121902186</v>
      </c>
      <c r="L68">
        <f t="shared" si="4"/>
        <v>1665.8051206182679</v>
      </c>
      <c r="M68">
        <f t="shared" si="7"/>
        <v>321141.28659111657</v>
      </c>
    </row>
    <row r="69" spans="1:13" x14ac:dyDescent="0.15">
      <c r="A69">
        <v>68</v>
      </c>
      <c r="B69" s="1">
        <v>43965</v>
      </c>
      <c r="F69">
        <f t="shared" si="10"/>
        <v>193217.10341625486</v>
      </c>
      <c r="G69">
        <f t="shared" si="12"/>
        <v>14.235762449476169</v>
      </c>
      <c r="H69">
        <f t="shared" si="11"/>
        <v>476.68296765968341</v>
      </c>
      <c r="I69">
        <f t="shared" si="6"/>
        <v>259541.94182528235</v>
      </c>
      <c r="J69">
        <f t="shared" si="3"/>
        <v>252350.88639314758</v>
      </c>
      <c r="K69">
        <f t="shared" si="5"/>
        <v>188.14010672719451</v>
      </c>
      <c r="L69">
        <f t="shared" si="4"/>
        <v>1565.6127447239321</v>
      </c>
      <c r="M69">
        <f t="shared" si="7"/>
        <v>322706.89933584048</v>
      </c>
    </row>
    <row r="70" spans="1:13" x14ac:dyDescent="0.15">
      <c r="A70">
        <v>69</v>
      </c>
      <c r="B70" s="1">
        <v>43966</v>
      </c>
      <c r="F70">
        <f t="shared" si="10"/>
        <v>193228.88676680785</v>
      </c>
      <c r="G70">
        <f t="shared" si="12"/>
        <v>11.783350552985212</v>
      </c>
      <c r="H70">
        <f t="shared" si="11"/>
        <v>435.74393696477489</v>
      </c>
      <c r="I70">
        <f t="shared" si="6"/>
        <v>259977.68576224713</v>
      </c>
      <c r="J70">
        <f t="shared" si="3"/>
        <v>252515.54337476089</v>
      </c>
      <c r="K70">
        <f t="shared" si="5"/>
        <v>164.65698161331238</v>
      </c>
      <c r="L70">
        <f t="shared" si="4"/>
        <v>1471.2789994493098</v>
      </c>
      <c r="M70">
        <f t="shared" si="7"/>
        <v>324178.17833528982</v>
      </c>
    </row>
    <row r="71" spans="1:13" x14ac:dyDescent="0.15">
      <c r="A71">
        <v>70</v>
      </c>
      <c r="B71" s="1">
        <v>43967</v>
      </c>
      <c r="F71">
        <f t="shared" si="10"/>
        <v>193238.63996642834</v>
      </c>
      <c r="G71">
        <f t="shared" si="12"/>
        <v>9.7531996204925235</v>
      </c>
      <c r="H71">
        <f t="shared" si="11"/>
        <v>398.31412154196397</v>
      </c>
      <c r="I71">
        <f t="shared" si="6"/>
        <v>260375.9998837891</v>
      </c>
      <c r="J71">
        <f t="shared" si="3"/>
        <v>252659.62524491805</v>
      </c>
      <c r="K71">
        <f t="shared" si="5"/>
        <v>144.08187015715521</v>
      </c>
      <c r="L71">
        <f t="shared" si="4"/>
        <v>1382.4901259125413</v>
      </c>
      <c r="M71">
        <f t="shared" si="7"/>
        <v>325560.66846120235</v>
      </c>
    </row>
    <row r="72" spans="1:13" x14ac:dyDescent="0.15">
      <c r="A72">
        <v>71</v>
      </c>
      <c r="B72" s="1">
        <v>43968</v>
      </c>
      <c r="F72">
        <f t="shared" si="10"/>
        <v>193246.71263936319</v>
      </c>
      <c r="G72">
        <f t="shared" si="12"/>
        <v>8.0726729348534718</v>
      </c>
      <c r="H72">
        <f t="shared" si="11"/>
        <v>364.09431550614005</v>
      </c>
      <c r="I72">
        <f t="shared" si="6"/>
        <v>260740.09419929524</v>
      </c>
      <c r="J72">
        <f t="shared" si="3"/>
        <v>252785.68534294856</v>
      </c>
      <c r="K72">
        <f t="shared" si="5"/>
        <v>126.06009803051711</v>
      </c>
      <c r="L72">
        <f t="shared" si="4"/>
        <v>1298.9441182215769</v>
      </c>
      <c r="M72">
        <f t="shared" si="7"/>
        <v>326859.61257942393</v>
      </c>
    </row>
    <row r="73" spans="1:13" x14ac:dyDescent="0.15">
      <c r="A73">
        <v>72</v>
      </c>
      <c r="B73" s="1">
        <v>43969</v>
      </c>
      <c r="F73">
        <f t="shared" si="10"/>
        <v>193253.39424626849</v>
      </c>
      <c r="G73">
        <f t="shared" si="12"/>
        <v>6.6816069053020328</v>
      </c>
      <c r="H73">
        <f t="shared" si="11"/>
        <v>332.8104460489439</v>
      </c>
      <c r="I73">
        <f t="shared" si="6"/>
        <v>261072.90464534418</v>
      </c>
      <c r="J73">
        <f t="shared" si="3"/>
        <v>252895.96430645281</v>
      </c>
      <c r="K73">
        <f t="shared" si="5"/>
        <v>110.27896350424271</v>
      </c>
      <c r="L73">
        <f t="shared" si="4"/>
        <v>1220.351237036152</v>
      </c>
      <c r="M73">
        <f t="shared" si="7"/>
        <v>328079.96381646011</v>
      </c>
    </row>
    <row r="74" spans="1:13" x14ac:dyDescent="0.15">
      <c r="A74">
        <v>73</v>
      </c>
      <c r="B74" s="1">
        <v>43970</v>
      </c>
      <c r="F74">
        <f t="shared" si="10"/>
        <v>193258.92442231264</v>
      </c>
      <c r="G74">
        <f t="shared" si="12"/>
        <v>5.5301760441507213</v>
      </c>
      <c r="H74">
        <f t="shared" si="11"/>
        <v>304.21155216754647</v>
      </c>
      <c r="I74">
        <f t="shared" si="6"/>
        <v>261377.11619751173</v>
      </c>
      <c r="J74">
        <f t="shared" si="3"/>
        <v>252992.42738329168</v>
      </c>
      <c r="K74">
        <f t="shared" si="5"/>
        <v>96.463076838874258</v>
      </c>
      <c r="L74">
        <f t="shared" si="4"/>
        <v>1146.4342914265881</v>
      </c>
      <c r="M74">
        <f t="shared" si="7"/>
        <v>329226.39810788672</v>
      </c>
    </row>
    <row r="75" spans="1:13" x14ac:dyDescent="0.15">
      <c r="A75">
        <v>74</v>
      </c>
      <c r="B75" s="1">
        <v>43971</v>
      </c>
      <c r="F75">
        <f t="shared" si="10"/>
        <v>193263.50154354383</v>
      </c>
      <c r="G75">
        <f t="shared" si="12"/>
        <v>4.5771212311810814</v>
      </c>
      <c r="H75">
        <f t="shared" si="11"/>
        <v>278.06790428681035</v>
      </c>
      <c r="I75">
        <f t="shared" si="6"/>
        <v>261655.18410179854</v>
      </c>
      <c r="J75">
        <f t="shared" si="3"/>
        <v>253076.79752577608</v>
      </c>
      <c r="K75">
        <f t="shared" si="5"/>
        <v>84.370142484403914</v>
      </c>
      <c r="L75">
        <f t="shared" si="4"/>
        <v>1076.9287345916091</v>
      </c>
      <c r="M75">
        <f t="shared" si="7"/>
        <v>330303.32684247836</v>
      </c>
    </row>
    <row r="76" spans="1:13" x14ac:dyDescent="0.15">
      <c r="A76">
        <v>75</v>
      </c>
      <c r="B76" s="1">
        <v>43972</v>
      </c>
      <c r="F76">
        <f t="shared" si="10"/>
        <v>193267.28982367972</v>
      </c>
      <c r="G76">
        <f t="shared" si="12"/>
        <v>3.7882801358937286</v>
      </c>
      <c r="H76">
        <f t="shared" si="11"/>
        <v>254.16926039591715</v>
      </c>
      <c r="I76">
        <f t="shared" si="6"/>
        <v>261909.35336219447</v>
      </c>
      <c r="J76">
        <f t="shared" si="3"/>
        <v>253150.58468699205</v>
      </c>
      <c r="K76">
        <f t="shared" si="5"/>
        <v>73.78716121596517</v>
      </c>
      <c r="L76">
        <f t="shared" si="4"/>
        <v>1011.5826116157812</v>
      </c>
      <c r="M76">
        <f t="shared" si="7"/>
        <v>331314.90945409413</v>
      </c>
    </row>
    <row r="77" spans="1:13" s="2" customFormat="1" x14ac:dyDescent="0.15">
      <c r="A77" s="2">
        <v>76</v>
      </c>
      <c r="B77" s="3">
        <v>43973</v>
      </c>
      <c r="F77" s="2">
        <f t="shared" si="10"/>
        <v>193270.42519241362</v>
      </c>
      <c r="G77" s="2">
        <f t="shared" si="12"/>
        <v>3.1353687338996679</v>
      </c>
      <c r="H77" s="2">
        <f t="shared" si="11"/>
        <v>232.32325288315758</v>
      </c>
      <c r="I77" s="2">
        <f t="shared" si="6"/>
        <v>262141.67661507762</v>
      </c>
      <c r="J77" s="2">
        <f t="shared" si="3"/>
        <v>253215.11171180292</v>
      </c>
      <c r="K77" s="2">
        <f t="shared" si="5"/>
        <v>64.527024810871808</v>
      </c>
      <c r="L77" s="2">
        <f t="shared" si="4"/>
        <v>950.15639109783945</v>
      </c>
      <c r="M77" s="2">
        <f t="shared" si="7"/>
        <v>332265.06584519194</v>
      </c>
    </row>
    <row r="78" spans="1:13" x14ac:dyDescent="0.15">
      <c r="A78">
        <v>77</v>
      </c>
      <c r="B78" s="1">
        <v>43974</v>
      </c>
      <c r="F78">
        <f t="shared" si="10"/>
        <v>193273.02016375063</v>
      </c>
      <c r="G78">
        <f t="shared" si="12"/>
        <v>2.5949713370064273</v>
      </c>
      <c r="H78">
        <f t="shared" si="11"/>
        <v>212.35389936230138</v>
      </c>
      <c r="I78">
        <f t="shared" si="6"/>
        <v>262354.03051443992</v>
      </c>
      <c r="J78">
        <f t="shared" si="3"/>
        <v>253271.53718536423</v>
      </c>
      <c r="K78">
        <f t="shared" si="5"/>
        <v>56.425473561306717</v>
      </c>
      <c r="L78">
        <f t="shared" si="4"/>
        <v>892.42270705477017</v>
      </c>
      <c r="M78">
        <f t="shared" si="7"/>
        <v>333157.48855224671</v>
      </c>
    </row>
    <row r="79" spans="1:13" x14ac:dyDescent="0.15">
      <c r="A79">
        <v>78</v>
      </c>
      <c r="B79" s="1">
        <v>43975</v>
      </c>
      <c r="F79">
        <f t="shared" si="10"/>
        <v>193275.16786742309</v>
      </c>
      <c r="G79">
        <f t="shared" si="12"/>
        <v>2.1477036724681966</v>
      </c>
      <c r="H79">
        <f t="shared" si="11"/>
        <v>194.10023029554392</v>
      </c>
      <c r="I79">
        <f t="shared" si="6"/>
        <v>262548.13074473548</v>
      </c>
      <c r="J79">
        <f t="shared" si="3"/>
        <v>253320.87557153075</v>
      </c>
      <c r="K79">
        <f t="shared" si="5"/>
        <v>49.33838616652065</v>
      </c>
      <c r="L79">
        <f t="shared" si="4"/>
        <v>838.1660328950519</v>
      </c>
      <c r="M79">
        <f t="shared" si="7"/>
        <v>333995.65458514175</v>
      </c>
    </row>
    <row r="80" spans="1:13" x14ac:dyDescent="0.15">
      <c r="A80">
        <v>79</v>
      </c>
      <c r="B80" s="1">
        <v>43976</v>
      </c>
      <c r="F80">
        <f t="shared" si="10"/>
        <v>193276.9453869368</v>
      </c>
      <c r="G80">
        <f t="shared" si="12"/>
        <v>1.7775195137073752</v>
      </c>
      <c r="H80">
        <f t="shared" si="11"/>
        <v>177.41502602121253</v>
      </c>
      <c r="I80">
        <f t="shared" si="6"/>
        <v>262725.54577075667</v>
      </c>
      <c r="J80">
        <f t="shared" si="3"/>
        <v>253364.01494343014</v>
      </c>
      <c r="K80">
        <f t="shared" si="5"/>
        <v>43.139371899393154</v>
      </c>
      <c r="L80">
        <f t="shared" si="4"/>
        <v>787.18230535504063</v>
      </c>
      <c r="M80">
        <f t="shared" si="7"/>
        <v>334782.83689049678</v>
      </c>
    </row>
    <row r="81" spans="1:13" x14ac:dyDescent="0.15">
      <c r="A81">
        <v>80</v>
      </c>
      <c r="B81" s="1">
        <v>43977</v>
      </c>
      <c r="F81">
        <f t="shared" si="10"/>
        <v>193278.41652327694</v>
      </c>
      <c r="G81">
        <f t="shared" si="12"/>
        <v>1.4711363401438575</v>
      </c>
      <c r="H81">
        <f t="shared" si="11"/>
        <v>162.1636558059173</v>
      </c>
      <c r="I81">
        <f t="shared" si="6"/>
        <v>262887.70942656259</v>
      </c>
      <c r="J81">
        <f t="shared" ref="J81:J101" si="13">114917.9+138745.9*TANH(0.0673*A81-1.902)</f>
        <v>253401.73257946759</v>
      </c>
      <c r="K81">
        <f t="shared" si="5"/>
        <v>37.717636037443299</v>
      </c>
      <c r="L81">
        <f t="shared" ref="L81:L101" si="14">9247.69*_xlfn.SECH(A81*0.063-1.822)</f>
        <v>739.27851300987015</v>
      </c>
      <c r="M81">
        <f t="shared" si="7"/>
        <v>335522.11540350667</v>
      </c>
    </row>
    <row r="82" spans="1:13" x14ac:dyDescent="0.15">
      <c r="A82">
        <v>81</v>
      </c>
      <c r="B82" s="1">
        <v>43978</v>
      </c>
      <c r="F82">
        <f t="shared" si="10"/>
        <v>193279.63408294256</v>
      </c>
      <c r="G82">
        <f t="shared" si="12"/>
        <v>1.217559665616136</v>
      </c>
      <c r="H82">
        <f t="shared" si="11"/>
        <v>148.22301169797669</v>
      </c>
      <c r="I82">
        <f t="shared" si="6"/>
        <v>263035.93243826058</v>
      </c>
      <c r="J82">
        <f t="shared" si="13"/>
        <v>253434.70867058143</v>
      </c>
      <c r="K82">
        <f t="shared" ref="K82:K101" si="15">J82-J81</f>
        <v>32.976091113843722</v>
      </c>
      <c r="L82">
        <f t="shared" si="14"/>
        <v>694.27226121830438</v>
      </c>
      <c r="M82">
        <f t="shared" si="7"/>
        <v>336216.38766472496</v>
      </c>
    </row>
    <row r="83" spans="1:13" x14ac:dyDescent="0.15">
      <c r="A83">
        <v>82</v>
      </c>
      <c r="B83" s="1">
        <v>43979</v>
      </c>
      <c r="F83">
        <f t="shared" si="10"/>
        <v>193280.64177207352</v>
      </c>
      <c r="G83">
        <f t="shared" si="12"/>
        <v>1.0076891309581697</v>
      </c>
      <c r="H83">
        <f t="shared" si="11"/>
        <v>135.48053021488525</v>
      </c>
      <c r="I83">
        <f t="shared" si="6"/>
        <v>263171.41296847549</v>
      </c>
      <c r="J83">
        <f t="shared" si="13"/>
        <v>253463.53835896947</v>
      </c>
      <c r="K83">
        <f t="shared" si="15"/>
        <v>28.829688388039358</v>
      </c>
      <c r="L83">
        <f t="shared" si="14"/>
        <v>651.99132306276806</v>
      </c>
      <c r="M83">
        <f t="shared" si="7"/>
        <v>336868.3789877877</v>
      </c>
    </row>
    <row r="84" spans="1:13" x14ac:dyDescent="0.15">
      <c r="A84">
        <v>83</v>
      </c>
      <c r="B84" s="1">
        <v>43980</v>
      </c>
      <c r="F84">
        <f t="shared" si="10"/>
        <v>193281.47576441377</v>
      </c>
      <c r="G84">
        <f t="shared" si="12"/>
        <v>0.83399234025273472</v>
      </c>
      <c r="H84">
        <f t="shared" si="11"/>
        <v>123.83329521746387</v>
      </c>
      <c r="I84">
        <f t="shared" si="6"/>
        <v>263295.24626369297</v>
      </c>
      <c r="J84">
        <f t="shared" si="13"/>
        <v>253488.74230489103</v>
      </c>
      <c r="K84">
        <f t="shared" si="15"/>
        <v>25.203945921559352</v>
      </c>
      <c r="L84">
        <f t="shared" si="14"/>
        <v>612.27318393347093</v>
      </c>
      <c r="M84">
        <f t="shared" si="7"/>
        <v>337480.65217172116</v>
      </c>
    </row>
    <row r="85" spans="1:13" x14ac:dyDescent="0.15">
      <c r="A85">
        <v>84</v>
      </c>
      <c r="B85" s="1">
        <v>43981</v>
      </c>
      <c r="F85">
        <f t="shared" si="10"/>
        <v>193282.16599922627</v>
      </c>
      <c r="G85">
        <f t="shared" si="12"/>
        <v>0.69023481250042096</v>
      </c>
      <c r="H85">
        <f t="shared" si="11"/>
        <v>113.18721568146898</v>
      </c>
      <c r="I85">
        <f t="shared" si="6"/>
        <v>263408.43347937445</v>
      </c>
      <c r="J85">
        <f t="shared" si="13"/>
        <v>253510.77595654878</v>
      </c>
      <c r="K85">
        <f t="shared" si="15"/>
        <v>22.033651657751761</v>
      </c>
      <c r="L85">
        <f t="shared" si="14"/>
        <v>574.96458582007801</v>
      </c>
      <c r="M85">
        <f t="shared" si="7"/>
        <v>338055.61675754125</v>
      </c>
    </row>
    <row r="86" spans="1:13" x14ac:dyDescent="0.15">
      <c r="A86">
        <v>85</v>
      </c>
      <c r="B86" s="1">
        <v>43982</v>
      </c>
      <c r="F86">
        <f t="shared" si="10"/>
        <v>193282.73725563573</v>
      </c>
      <c r="G86">
        <f t="shared" si="12"/>
        <v>0.57125640945741907</v>
      </c>
      <c r="H86">
        <f t="shared" si="11"/>
        <v>103.45627245507916</v>
      </c>
      <c r="I86">
        <f t="shared" si="6"/>
        <v>263511.88975182956</v>
      </c>
      <c r="J86">
        <f t="shared" si="13"/>
        <v>253530.03767844138</v>
      </c>
      <c r="K86">
        <f t="shared" si="15"/>
        <v>19.261721892602509</v>
      </c>
      <c r="L86">
        <f t="shared" si="14"/>
        <v>539.9210760645816</v>
      </c>
      <c r="M86">
        <f t="shared" si="7"/>
        <v>338595.53783360583</v>
      </c>
    </row>
    <row r="87" spans="1:13" x14ac:dyDescent="0.15">
      <c r="A87">
        <v>86</v>
      </c>
      <c r="B87" s="1">
        <v>43983</v>
      </c>
      <c r="F87">
        <f t="shared" si="10"/>
        <v>193283.21004188788</v>
      </c>
      <c r="G87">
        <f t="shared" si="12"/>
        <v>0.47278625215403736</v>
      </c>
      <c r="H87">
        <f t="shared" si="11"/>
        <v>94.561828474309593</v>
      </c>
      <c r="I87">
        <f t="shared" si="6"/>
        <v>263606.45158030384</v>
      </c>
      <c r="J87">
        <f t="shared" si="13"/>
        <v>253546.87587586703</v>
      </c>
      <c r="K87">
        <f t="shared" si="15"/>
        <v>16.838197425648104</v>
      </c>
      <c r="L87">
        <f t="shared" si="14"/>
        <v>507.00656425088278</v>
      </c>
      <c r="M87">
        <f t="shared" si="7"/>
        <v>339102.54439785669</v>
      </c>
    </row>
    <row r="88" spans="1:13" x14ac:dyDescent="0.15">
      <c r="A88">
        <v>87</v>
      </c>
      <c r="B88" s="1">
        <v>43984</v>
      </c>
      <c r="F88">
        <f t="shared" si="10"/>
        <v>193283.60133139498</v>
      </c>
      <c r="G88">
        <f t="shared" si="12"/>
        <v>0.39128950709709898</v>
      </c>
      <c r="H88">
        <f t="shared" si="11"/>
        <v>86.431997288457097</v>
      </c>
      <c r="I88">
        <f t="shared" si="6"/>
        <v>263692.88357759232</v>
      </c>
      <c r="J88">
        <f t="shared" si="13"/>
        <v>253561.5952373452</v>
      </c>
      <c r="K88">
        <f t="shared" si="15"/>
        <v>14.719361478171777</v>
      </c>
      <c r="L88">
        <f t="shared" si="14"/>
        <v>476.0928900225714</v>
      </c>
      <c r="M88">
        <f t="shared" si="7"/>
        <v>339578.63728787925</v>
      </c>
    </row>
    <row r="89" spans="1:13" x14ac:dyDescent="0.15">
      <c r="A89">
        <v>88</v>
      </c>
      <c r="B89" s="1">
        <v>43985</v>
      </c>
      <c r="F89">
        <f t="shared" si="10"/>
        <v>193283.92517195406</v>
      </c>
      <c r="G89">
        <f t="shared" si="12"/>
        <v>0.32384055908187293</v>
      </c>
      <c r="H89">
        <f t="shared" si="11"/>
        <v>79.001065117526437</v>
      </c>
      <c r="I89">
        <f t="shared" si="6"/>
        <v>263771.88464270986</v>
      </c>
      <c r="J89">
        <f t="shared" si="13"/>
        <v>253574.46220248079</v>
      </c>
      <c r="K89">
        <f t="shared" si="15"/>
        <v>12.866965135588543</v>
      </c>
      <c r="L89">
        <f t="shared" si="14"/>
        <v>447.05940389851065</v>
      </c>
      <c r="M89">
        <f t="shared" si="7"/>
        <v>340025.69669177773</v>
      </c>
    </row>
    <row r="90" spans="1:13" x14ac:dyDescent="0.15">
      <c r="A90">
        <v>89</v>
      </c>
      <c r="B90" s="1">
        <v>43986</v>
      </c>
      <c r="F90">
        <f t="shared" si="10"/>
        <v>193284.19318998442</v>
      </c>
      <c r="G90">
        <f t="shared" si="12"/>
        <v>0.26801803035777994</v>
      </c>
      <c r="H90">
        <f t="shared" si="11"/>
        <v>72.208962018815015</v>
      </c>
      <c r="I90">
        <f t="shared" si="6"/>
        <v>263844.0936047287</v>
      </c>
      <c r="J90">
        <f t="shared" si="13"/>
        <v>253585.70975008959</v>
      </c>
      <c r="K90">
        <f t="shared" si="15"/>
        <v>11.247547608800232</v>
      </c>
      <c r="L90">
        <f t="shared" si="14"/>
        <v>419.79256256900061</v>
      </c>
      <c r="M90">
        <f t="shared" si="7"/>
        <v>340445.48925434676</v>
      </c>
    </row>
    <row r="91" spans="1:13" x14ac:dyDescent="0.15">
      <c r="A91">
        <v>90</v>
      </c>
      <c r="B91" s="1">
        <v>43987</v>
      </c>
      <c r="F91">
        <f t="shared" si="10"/>
        <v>193284.41500786942</v>
      </c>
      <c r="G91">
        <f t="shared" si="12"/>
        <v>0.22181788500165567</v>
      </c>
      <c r="H91">
        <f t="shared" si="11"/>
        <v>66.000778077636454</v>
      </c>
      <c r="I91">
        <f t="shared" si="6"/>
        <v>263910.09438280633</v>
      </c>
      <c r="J91">
        <f t="shared" si="13"/>
        <v>253595.54159010333</v>
      </c>
      <c r="K91">
        <f t="shared" si="15"/>
        <v>9.8318400137359276</v>
      </c>
      <c r="L91">
        <f t="shared" si="14"/>
        <v>394.18553968067522</v>
      </c>
      <c r="M91">
        <f t="shared" si="7"/>
        <v>340839.67479402741</v>
      </c>
    </row>
    <row r="92" spans="1:13" x14ac:dyDescent="0.15">
      <c r="A92">
        <v>91</v>
      </c>
      <c r="B92" s="1">
        <v>43988</v>
      </c>
      <c r="F92">
        <f t="shared" si="10"/>
        <v>193284.59858937422</v>
      </c>
      <c r="G92">
        <f t="shared" si="12"/>
        <v>0.18358150479616597</v>
      </c>
      <c r="H92">
        <f t="shared" si="11"/>
        <v>60.326320855955778</v>
      </c>
      <c r="I92">
        <f t="shared" si="6"/>
        <v>263970.42070366227</v>
      </c>
      <c r="J92">
        <f t="shared" si="13"/>
        <v>253604.1358327457</v>
      </c>
      <c r="K92">
        <f t="shared" si="15"/>
        <v>8.5942426423716825</v>
      </c>
      <c r="L92">
        <f t="shared" si="14"/>
        <v>370.13785273668043</v>
      </c>
      <c r="M92">
        <f t="shared" si="7"/>
        <v>341209.8126467641</v>
      </c>
    </row>
    <row r="93" spans="1:13" x14ac:dyDescent="0.15">
      <c r="A93">
        <v>92</v>
      </c>
      <c r="B93" s="1">
        <v>43989</v>
      </c>
      <c r="F93">
        <f t="shared" si="10"/>
        <v>193284.75052553171</v>
      </c>
      <c r="G93">
        <f t="shared" si="12"/>
        <v>0.15193615749012679</v>
      </c>
      <c r="H93">
        <f t="shared" si="11"/>
        <v>55.139710631747938</v>
      </c>
      <c r="I93">
        <f t="shared" si="6"/>
        <v>264025.56041429401</v>
      </c>
      <c r="J93">
        <f t="shared" si="13"/>
        <v>253611.64819958908</v>
      </c>
      <c r="K93">
        <f t="shared" si="15"/>
        <v>7.5123668433807325</v>
      </c>
      <c r="L93">
        <f t="shared" si="14"/>
        <v>347.55500643389553</v>
      </c>
      <c r="M93">
        <f t="shared" si="7"/>
        <v>341557.36765319802</v>
      </c>
    </row>
    <row r="94" spans="1:13" x14ac:dyDescent="0.15">
      <c r="A94">
        <v>93</v>
      </c>
      <c r="B94" s="1">
        <v>43990</v>
      </c>
      <c r="F94">
        <f t="shared" si="10"/>
        <v>193284.87627125593</v>
      </c>
      <c r="G94">
        <f t="shared" si="12"/>
        <v>0.12574572421726771</v>
      </c>
      <c r="H94">
        <f t="shared" si="11"/>
        <v>50.399010241072737</v>
      </c>
      <c r="I94">
        <f t="shared" si="6"/>
        <v>264075.9594245351</v>
      </c>
      <c r="J94">
        <f t="shared" si="13"/>
        <v>253618.21483325312</v>
      </c>
      <c r="K94">
        <f t="shared" si="15"/>
        <v>6.5666336640424561</v>
      </c>
      <c r="L94">
        <f t="shared" si="14"/>
        <v>326.3481525175693</v>
      </c>
      <c r="M94">
        <f t="shared" si="7"/>
        <v>341883.71580571559</v>
      </c>
    </row>
    <row r="95" spans="1:13" x14ac:dyDescent="0.15">
      <c r="A95">
        <v>94</v>
      </c>
      <c r="B95" s="1">
        <v>43991</v>
      </c>
      <c r="F95">
        <f t="shared" si="10"/>
        <v>193284.98034117336</v>
      </c>
      <c r="G95">
        <f t="shared" si="12"/>
        <v>0.10406991743366234</v>
      </c>
      <c r="H95">
        <f t="shared" si="11"/>
        <v>46.065886594507461</v>
      </c>
      <c r="I95">
        <f t="shared" si="6"/>
        <v>264122.02531112963</v>
      </c>
      <c r="J95">
        <f t="shared" si="13"/>
        <v>253623.95475557755</v>
      </c>
      <c r="K95">
        <f t="shared" si="15"/>
        <v>5.7399223244283348</v>
      </c>
      <c r="L95">
        <f t="shared" si="14"/>
        <v>306.43376604442295</v>
      </c>
      <c r="M95">
        <f t="shared" si="7"/>
        <v>342190.14957176003</v>
      </c>
    </row>
    <row r="96" spans="1:13" x14ac:dyDescent="0.15">
      <c r="A96">
        <v>95</v>
      </c>
      <c r="B96" s="1">
        <v>43992</v>
      </c>
      <c r="F96">
        <f t="shared" si="10"/>
        <v>193285.06647170096</v>
      </c>
      <c r="G96">
        <f t="shared" si="12"/>
        <v>8.6130527604836971E-2</v>
      </c>
      <c r="H96">
        <f t="shared" si="11"/>
        <v>42.105301180315493</v>
      </c>
      <c r="I96">
        <f t="shared" si="6"/>
        <v>264164.13061230996</v>
      </c>
      <c r="J96">
        <f t="shared" si="13"/>
        <v>253628.97201799249</v>
      </c>
      <c r="K96">
        <f t="shared" si="15"/>
        <v>5.017262414941797</v>
      </c>
      <c r="L96">
        <f t="shared" si="14"/>
        <v>287.7333377986771</v>
      </c>
      <c r="M96">
        <f t="shared" si="7"/>
        <v>342477.88290955871</v>
      </c>
    </row>
    <row r="97" spans="1:13" x14ac:dyDescent="0.15">
      <c r="A97">
        <v>96</v>
      </c>
      <c r="B97" s="1">
        <v>43993</v>
      </c>
      <c r="F97">
        <f t="shared" si="10"/>
        <v>193285.13775518761</v>
      </c>
      <c r="G97">
        <f t="shared" si="12"/>
        <v>7.1283486642641947E-2</v>
      </c>
      <c r="H97">
        <f t="shared" si="11"/>
        <v>38.485227089377098</v>
      </c>
      <c r="I97">
        <f t="shared" si="6"/>
        <v>264202.61583939934</v>
      </c>
      <c r="J97">
        <f t="shared" si="13"/>
        <v>253633.35758243458</v>
      </c>
      <c r="K97">
        <f t="shared" si="15"/>
        <v>4.3855644420837052</v>
      </c>
      <c r="L97">
        <f t="shared" si="14"/>
        <v>270.17308249374219</v>
      </c>
      <c r="M97">
        <f t="shared" si="7"/>
        <v>342748.05599205248</v>
      </c>
    </row>
    <row r="98" spans="1:13" x14ac:dyDescent="0.15">
      <c r="A98">
        <v>97</v>
      </c>
      <c r="B98" s="1">
        <v>43994</v>
      </c>
      <c r="F98">
        <f t="shared" si="10"/>
        <v>193285.19675093412</v>
      </c>
      <c r="G98">
        <f t="shared" si="12"/>
        <v>5.8995746512664482E-2</v>
      </c>
      <c r="H98">
        <f t="shared" si="11"/>
        <v>35.176390302404428</v>
      </c>
      <c r="I98">
        <f t="shared" ref="I98:I101" si="16">H98+I97</f>
        <v>264237.79222970176</v>
      </c>
      <c r="J98">
        <f t="shared" si="13"/>
        <v>253637.19096642168</v>
      </c>
      <c r="K98">
        <f t="shared" si="15"/>
        <v>3.833383987104753</v>
      </c>
      <c r="L98">
        <f t="shared" si="14"/>
        <v>253.68366230902399</v>
      </c>
      <c r="M98">
        <f t="shared" ref="M98:M101" si="17">L98+M97</f>
        <v>343001.7396543615</v>
      </c>
    </row>
    <row r="99" spans="1:13" x14ac:dyDescent="0.15">
      <c r="A99">
        <v>98</v>
      </c>
      <c r="B99" s="1">
        <v>43995</v>
      </c>
      <c r="F99">
        <f t="shared" si="10"/>
        <v>193285.24557707721</v>
      </c>
      <c r="G99">
        <f t="shared" si="12"/>
        <v>4.8826143087353557E-2</v>
      </c>
      <c r="H99">
        <f t="shared" si="11"/>
        <v>32.152033169311977</v>
      </c>
      <c r="I99">
        <f t="shared" si="16"/>
        <v>264269.94426287105</v>
      </c>
      <c r="J99">
        <f t="shared" si="13"/>
        <v>253640.54168174553</v>
      </c>
      <c r="K99">
        <f t="shared" si="15"/>
        <v>3.3507153238460887</v>
      </c>
      <c r="L99">
        <f t="shared" si="14"/>
        <v>238.19992525106599</v>
      </c>
      <c r="M99">
        <f t="shared" si="17"/>
        <v>343239.93957961258</v>
      </c>
    </row>
    <row r="100" spans="1:13" x14ac:dyDescent="0.15">
      <c r="A100">
        <v>99</v>
      </c>
      <c r="B100" s="1">
        <v>43996</v>
      </c>
      <c r="F100">
        <f t="shared" si="10"/>
        <v>193285.28598663496</v>
      </c>
      <c r="G100">
        <f t="shared" si="12"/>
        <v>4.0409557754173875E-2</v>
      </c>
      <c r="H100">
        <f t="shared" si="11"/>
        <v>29.38769818484479</v>
      </c>
      <c r="I100">
        <f t="shared" si="16"/>
        <v>264299.33196105593</v>
      </c>
      <c r="J100">
        <f t="shared" si="13"/>
        <v>253643.47049258571</v>
      </c>
      <c r="K100">
        <f t="shared" si="15"/>
        <v>2.9288108401815407</v>
      </c>
      <c r="L100">
        <f t="shared" si="14"/>
        <v>223.66065778661903</v>
      </c>
      <c r="M100">
        <f t="shared" si="17"/>
        <v>343463.60023739922</v>
      </c>
    </row>
    <row r="101" spans="1:13" x14ac:dyDescent="0.15">
      <c r="A101">
        <v>100</v>
      </c>
      <c r="B101" s="1">
        <v>43997</v>
      </c>
      <c r="F101">
        <f t="shared" si="10"/>
        <v>193285.31943044456</v>
      </c>
      <c r="G101">
        <f t="shared" si="12"/>
        <v>3.3443809603340924E-2</v>
      </c>
      <c r="H101">
        <f t="shared" si="11"/>
        <v>26.861030324704597</v>
      </c>
      <c r="I101">
        <f t="shared" si="16"/>
        <v>264326.19299138064</v>
      </c>
      <c r="J101">
        <f t="shared" si="13"/>
        <v>253646.03051564423</v>
      </c>
      <c r="K101">
        <f t="shared" si="15"/>
        <v>2.5600230585259851</v>
      </c>
      <c r="L101">
        <f t="shared" si="14"/>
        <v>210.00835116856021</v>
      </c>
      <c r="M101">
        <f t="shared" si="17"/>
        <v>343673.60858856776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2" sqref="E22"/>
    </sheetView>
  </sheetViews>
  <sheetFormatPr defaultRowHeight="13.5" x14ac:dyDescent="0.15"/>
  <cols>
    <col min="1" max="1" width="10.5" bestFit="1" customWidth="1"/>
    <col min="5" max="5" width="11.375" customWidth="1"/>
  </cols>
  <sheetData>
    <row r="1" spans="1:5" x14ac:dyDescent="0.15">
      <c r="A1" t="s">
        <v>7</v>
      </c>
      <c r="B1" t="s">
        <v>12</v>
      </c>
      <c r="C1" t="s">
        <v>10</v>
      </c>
      <c r="D1" t="s">
        <v>9</v>
      </c>
      <c r="E1" t="s">
        <v>11</v>
      </c>
    </row>
    <row r="2" spans="1:5" x14ac:dyDescent="0.15">
      <c r="A2" s="4"/>
      <c r="C2" t="s">
        <v>8</v>
      </c>
    </row>
    <row r="3" spans="1:5" x14ac:dyDescent="0.15">
      <c r="A3" s="4">
        <v>43898</v>
      </c>
      <c r="B3">
        <v>17</v>
      </c>
      <c r="D3" s="5"/>
    </row>
    <row r="4" spans="1:5" x14ac:dyDescent="0.15">
      <c r="A4" s="4">
        <v>43899</v>
      </c>
      <c r="B4">
        <v>36</v>
      </c>
      <c r="D4" s="5"/>
    </row>
    <row r="5" spans="1:5" x14ac:dyDescent="0.15">
      <c r="A5" s="4">
        <v>43900</v>
      </c>
      <c r="B5">
        <v>31</v>
      </c>
      <c r="D5" s="5"/>
    </row>
    <row r="6" spans="1:5" x14ac:dyDescent="0.15">
      <c r="A6" s="4">
        <v>43901</v>
      </c>
      <c r="B6">
        <v>44</v>
      </c>
      <c r="D6" s="5"/>
    </row>
    <row r="7" spans="1:5" x14ac:dyDescent="0.15">
      <c r="A7" s="4">
        <v>43902</v>
      </c>
      <c r="B7">
        <v>109</v>
      </c>
      <c r="C7">
        <v>2589.353350941778</v>
      </c>
      <c r="D7" s="5"/>
    </row>
    <row r="8" spans="1:5" x14ac:dyDescent="0.15">
      <c r="A8" s="4">
        <v>43903</v>
      </c>
      <c r="B8">
        <v>95</v>
      </c>
      <c r="C8">
        <v>2822.4487876988424</v>
      </c>
      <c r="D8" s="5"/>
      <c r="E8">
        <v>775.59043882584956</v>
      </c>
    </row>
    <row r="9" spans="1:5" x14ac:dyDescent="0.15">
      <c r="A9" s="4">
        <v>43904</v>
      </c>
      <c r="B9">
        <v>189</v>
      </c>
      <c r="C9">
        <v>3074.3394371330687</v>
      </c>
      <c r="D9" s="5"/>
      <c r="E9">
        <v>928.98107947889366</v>
      </c>
    </row>
    <row r="10" spans="1:5" x14ac:dyDescent="0.15">
      <c r="A10" s="4">
        <v>43905</v>
      </c>
      <c r="B10">
        <v>122</v>
      </c>
      <c r="C10">
        <v>3345.8846537543627</v>
      </c>
      <c r="D10" s="5"/>
      <c r="E10">
        <v>1110.7421005496435</v>
      </c>
    </row>
    <row r="11" spans="1:5" x14ac:dyDescent="0.15">
      <c r="A11" s="4">
        <v>43906</v>
      </c>
      <c r="B11">
        <v>218</v>
      </c>
      <c r="C11">
        <v>3637.7758078825259</v>
      </c>
      <c r="D11" s="5"/>
      <c r="E11">
        <v>1325.2610174600413</v>
      </c>
    </row>
    <row r="12" spans="1:5" x14ac:dyDescent="0.15">
      <c r="A12" s="4">
        <v>43907</v>
      </c>
      <c r="B12">
        <v>424</v>
      </c>
      <c r="C12">
        <v>3950.4602802814579</v>
      </c>
      <c r="D12" s="5"/>
      <c r="E12">
        <v>1577.2274775930709</v>
      </c>
    </row>
    <row r="13" spans="1:5" x14ac:dyDescent="0.15">
      <c r="A13" s="4">
        <v>43908</v>
      </c>
      <c r="B13">
        <v>1008</v>
      </c>
      <c r="C13">
        <v>4284.0479323126674</v>
      </c>
      <c r="D13" s="5"/>
      <c r="E13">
        <v>1871.4750339608581</v>
      </c>
    </row>
    <row r="14" spans="1:5" x14ac:dyDescent="0.15">
      <c r="A14" s="4">
        <v>43909</v>
      </c>
      <c r="B14">
        <v>1770</v>
      </c>
      <c r="C14">
        <v>4638.1988865785515</v>
      </c>
      <c r="D14" s="5"/>
      <c r="E14">
        <v>2212.7270207460097</v>
      </c>
    </row>
    <row r="15" spans="1:5" x14ac:dyDescent="0.15">
      <c r="A15" s="4">
        <v>43910</v>
      </c>
      <c r="B15">
        <v>2950</v>
      </c>
      <c r="C15">
        <v>5011.9928650382235</v>
      </c>
      <c r="D15" s="5"/>
      <c r="E15">
        <v>2605.2202499740815</v>
      </c>
    </row>
    <row r="16" spans="1:5" x14ac:dyDescent="0.15">
      <c r="A16" s="4">
        <v>43911</v>
      </c>
      <c r="B16">
        <v>3254</v>
      </c>
      <c r="C16">
        <v>5403.7826436789783</v>
      </c>
      <c r="D16" s="5"/>
      <c r="E16">
        <v>3052.182860299843</v>
      </c>
    </row>
    <row r="17" spans="1:5" x14ac:dyDescent="0.15">
      <c r="A17" s="4">
        <v>43912</v>
      </c>
      <c r="B17">
        <v>4812</v>
      </c>
      <c r="C17">
        <v>5811.0376128662474</v>
      </c>
      <c r="D17" s="5"/>
      <c r="E17">
        <v>3555.1527876407781</v>
      </c>
    </row>
    <row r="18" spans="1:5" x14ac:dyDescent="0.15">
      <c r="A18" s="4">
        <v>43913</v>
      </c>
      <c r="B18">
        <v>5707</v>
      </c>
      <c r="C18">
        <v>6230.1880951519279</v>
      </c>
      <c r="D18" s="5"/>
      <c r="E18">
        <v>4113.1448132918886</v>
      </c>
    </row>
    <row r="19" spans="1:5" x14ac:dyDescent="0.15">
      <c r="A19" s="4">
        <v>43914</v>
      </c>
      <c r="B19">
        <v>4790</v>
      </c>
      <c r="C19">
        <v>6656.4868439791644</v>
      </c>
      <c r="D19" s="5"/>
      <c r="E19">
        <v>4721.7104059779231</v>
      </c>
    </row>
    <row r="20" spans="1:5" x14ac:dyDescent="0.15">
      <c r="A20" s="4">
        <v>43915</v>
      </c>
      <c r="B20">
        <v>7401</v>
      </c>
      <c r="C20">
        <v>7083.910485715377</v>
      </c>
      <c r="D20" s="5"/>
      <c r="E20">
        <v>5371.9866248030521</v>
      </c>
    </row>
    <row r="21" spans="1:5" x14ac:dyDescent="0.15">
      <c r="A21" s="4">
        <v>43916</v>
      </c>
      <c r="B21">
        <v>5921</v>
      </c>
      <c r="C21">
        <v>7505.1294275720629</v>
      </c>
      <c r="D21" s="5"/>
      <c r="E21">
        <v>6049.893707037787</v>
      </c>
    </row>
    <row r="22" spans="1:5" x14ac:dyDescent="0.15">
      <c r="A22" s="4">
        <v>43917</v>
      </c>
      <c r="B22">
        <v>5648</v>
      </c>
      <c r="C22">
        <v>7911.5780796742156</v>
      </c>
      <c r="D22" s="5"/>
      <c r="E22">
        <v>6735.7022160783454</v>
      </c>
    </row>
    <row r="23" spans="1:5" x14ac:dyDescent="0.15">
      <c r="A23" s="4">
        <v>43918</v>
      </c>
      <c r="B23">
        <v>8728</v>
      </c>
      <c r="C23">
        <v>8293.6556857520627</v>
      </c>
      <c r="D23" s="5"/>
      <c r="E23">
        <v>7404.2256348066803</v>
      </c>
    </row>
    <row r="24" spans="1:5" x14ac:dyDescent="0.15">
      <c r="A24" s="4">
        <v>43919</v>
      </c>
      <c r="B24">
        <v>6205</v>
      </c>
      <c r="C24">
        <v>8641.0790958346297</v>
      </c>
      <c r="D24" s="5"/>
      <c r="E24">
        <v>8025.8712517171953</v>
      </c>
    </row>
    <row r="25" spans="1:5" x14ac:dyDescent="0.15">
      <c r="A25" s="4">
        <v>43920</v>
      </c>
      <c r="B25">
        <v>7606</v>
      </c>
      <c r="C25">
        <v>8943.3908125207672</v>
      </c>
      <c r="D25" s="5"/>
      <c r="E25">
        <v>8568.6725601868748</v>
      </c>
    </row>
    <row r="26" spans="1:5" x14ac:dyDescent="0.15">
      <c r="A26" s="4">
        <v>43921</v>
      </c>
      <c r="B26">
        <v>8658</v>
      </c>
      <c r="C26">
        <v>9190.5991609206321</v>
      </c>
      <c r="D26" s="5"/>
      <c r="E26">
        <v>9001.2233873579098</v>
      </c>
    </row>
    <row r="27" spans="1:5" x14ac:dyDescent="0.15">
      <c r="A27" s="4">
        <v>43922</v>
      </c>
      <c r="B27">
        <v>8057</v>
      </c>
      <c r="C27">
        <v>9373.896347207643</v>
      </c>
      <c r="D27" s="5"/>
      <c r="E27">
        <v>9296.1713737175305</v>
      </c>
    </row>
    <row r="28" spans="1:5" x14ac:dyDescent="0.15">
      <c r="A28" s="4">
        <v>43923</v>
      </c>
      <c r="B28">
        <v>8881</v>
      </c>
      <c r="C28">
        <v>9486.371816971965</v>
      </c>
      <c r="D28" s="5"/>
      <c r="E28">
        <v>9433.6856779162044</v>
      </c>
    </row>
    <row r="29" spans="1:5" x14ac:dyDescent="0.15">
      <c r="A29" s="4">
        <v>43924</v>
      </c>
      <c r="B29" s="6">
        <v>10100</v>
      </c>
      <c r="C29">
        <v>9523.6219525383149</v>
      </c>
      <c r="D29" s="5"/>
      <c r="E29" s="7">
        <v>9404.1940646259754</v>
      </c>
    </row>
    <row r="30" spans="1:5" x14ac:dyDescent="0.15">
      <c r="A30" s="4">
        <v>43925</v>
      </c>
      <c r="B30" s="6">
        <v>12126</v>
      </c>
      <c r="C30">
        <v>9484.160685675366</v>
      </c>
      <c r="D30" s="8"/>
      <c r="E30" s="7">
        <v>9209.7668908336927</v>
      </c>
    </row>
    <row r="31" spans="1:5" x14ac:dyDescent="0.15">
      <c r="A31" s="4">
        <v>43926</v>
      </c>
      <c r="B31">
        <v>7915</v>
      </c>
      <c r="C31">
        <v>9369.5618618683948</v>
      </c>
      <c r="D31" s="8"/>
      <c r="E31" s="7">
        <v>8863.8144001936016</v>
      </c>
    </row>
    <row r="32" spans="1:5" x14ac:dyDescent="0.15">
      <c r="A32" s="4">
        <v>43927</v>
      </c>
      <c r="B32">
        <v>7792</v>
      </c>
      <c r="C32">
        <v>9184.3085265469381</v>
      </c>
      <c r="D32" s="8"/>
      <c r="E32" s="7">
        <v>8389.1712947025226</v>
      </c>
    </row>
    <row r="33" spans="1:5" x14ac:dyDescent="0.15">
      <c r="A33" s="4">
        <v>43928</v>
      </c>
      <c r="B33">
        <v>9378</v>
      </c>
      <c r="C33">
        <v>8935.3754058660397</v>
      </c>
      <c r="D33" s="8"/>
      <c r="E33" s="7">
        <v>7815.0233771793573</v>
      </c>
    </row>
    <row r="34" spans="1:5" x14ac:dyDescent="0.15">
      <c r="A34" s="4">
        <v>43929</v>
      </c>
      <c r="C34">
        <v>8631.6147998424458</v>
      </c>
      <c r="D34" s="8"/>
      <c r="E34" s="7">
        <v>7173.3529414856748</v>
      </c>
    </row>
    <row r="35" spans="1:5" x14ac:dyDescent="0.15">
      <c r="A35" s="4">
        <v>43930</v>
      </c>
      <c r="C35">
        <v>8283.0417359596249</v>
      </c>
      <c r="D35" s="8"/>
      <c r="E35" s="7">
        <v>6495.5858436948329</v>
      </c>
    </row>
    <row r="36" spans="1:5" x14ac:dyDescent="0.15">
      <c r="A36" s="4">
        <v>43931</v>
      </c>
      <c r="C36">
        <v>7900.1171206997478</v>
      </c>
      <c r="D36" s="8"/>
      <c r="E36" s="7">
        <v>5809.9488603844948</v>
      </c>
    </row>
    <row r="37" spans="1:5" x14ac:dyDescent="0.15">
      <c r="A37" s="4">
        <v>43932</v>
      </c>
      <c r="C37">
        <v>7493.1107808902243</v>
      </c>
      <c r="D37" s="8"/>
      <c r="E37" s="7">
        <v>5139.7848845057597</v>
      </c>
    </row>
    <row r="38" spans="1:5" x14ac:dyDescent="0.15">
      <c r="A38" s="4">
        <v>43933</v>
      </c>
      <c r="C38">
        <v>7071.597726991612</v>
      </c>
      <c r="D38" s="8"/>
      <c r="E38" s="7">
        <v>4502.8249656404951</v>
      </c>
    </row>
    <row r="39" spans="1:5" x14ac:dyDescent="0.15">
      <c r="A39" s="4">
        <v>43934</v>
      </c>
      <c r="C39">
        <v>6644.1099302782659</v>
      </c>
      <c r="D39" s="8"/>
      <c r="E39" s="7">
        <v>3911.2445169060957</v>
      </c>
    </row>
    <row r="40" spans="1:5" x14ac:dyDescent="0.15">
      <c r="A40" s="4">
        <v>43935</v>
      </c>
      <c r="C40">
        <v>6217.9396328567791</v>
      </c>
      <c r="D40" s="8"/>
      <c r="E40" s="7">
        <v>3372.2541063603712</v>
      </c>
    </row>
    <row r="41" spans="1:5" x14ac:dyDescent="0.15">
      <c r="A41" s="4">
        <v>43936</v>
      </c>
      <c r="C41">
        <v>5799.0724749944884</v>
      </c>
      <c r="D41" s="8"/>
      <c r="E41" s="7">
        <v>2888.9763332685106</v>
      </c>
    </row>
    <row r="42" spans="1:5" x14ac:dyDescent="0.15">
      <c r="A42" s="4">
        <v>43937</v>
      </c>
      <c r="C42">
        <v>5392.2200075426317</v>
      </c>
      <c r="D42" s="8"/>
      <c r="E42" s="7">
        <v>2461.4078814852401</v>
      </c>
    </row>
    <row r="43" spans="1:5" x14ac:dyDescent="0.15">
      <c r="A43" s="4">
        <v>43938</v>
      </c>
      <c r="C43">
        <v>5000.9197815380676</v>
      </c>
      <c r="D43" s="8"/>
      <c r="E43" s="7">
        <v>2087.330031850026</v>
      </c>
    </row>
    <row r="44" spans="1:5" x14ac:dyDescent="0.15">
      <c r="A44" s="4">
        <v>43939</v>
      </c>
      <c r="C44">
        <v>4627.674635432968</v>
      </c>
      <c r="D44" s="8"/>
      <c r="E44" s="7">
        <v>1763.0913077847799</v>
      </c>
    </row>
    <row r="45" spans="1:5" x14ac:dyDescent="0.15">
      <c r="A45" s="4">
        <v>43940</v>
      </c>
      <c r="C45">
        <v>4274.1085998978224</v>
      </c>
      <c r="D45" s="8"/>
      <c r="E45" s="7">
        <v>1484.2325912400847</v>
      </c>
    </row>
    <row r="46" spans="1:5" x14ac:dyDescent="0.15">
      <c r="A46" s="4">
        <v>43941</v>
      </c>
      <c r="C46">
        <v>3941.1231755272311</v>
      </c>
      <c r="D46" s="8"/>
      <c r="E46" s="7">
        <v>1245.9558266893728</v>
      </c>
    </row>
    <row r="47" spans="1:5" x14ac:dyDescent="0.15">
      <c r="A47" s="4">
        <v>43942</v>
      </c>
      <c r="C47">
        <v>3629.0434834891989</v>
      </c>
      <c r="D47" s="9"/>
      <c r="E47" s="7">
        <v>1043.4544925389346</v>
      </c>
    </row>
    <row r="48" spans="1:5" x14ac:dyDescent="0.15">
      <c r="A48" s="4">
        <v>43943</v>
      </c>
      <c r="C48">
        <v>3337.748416362439</v>
      </c>
      <c r="D48" s="9"/>
      <c r="E48" s="7">
        <v>872.13109990546945</v>
      </c>
    </row>
    <row r="49" spans="1:5" x14ac:dyDescent="0.15">
      <c r="A49" s="4">
        <v>43944</v>
      </c>
      <c r="C49">
        <v>3066.7823117363109</v>
      </c>
      <c r="D49" s="9"/>
      <c r="E49" s="7">
        <v>727.72775559226284</v>
      </c>
    </row>
    <row r="50" spans="1:5" x14ac:dyDescent="0.15">
      <c r="A50" s="4">
        <v>43945</v>
      </c>
      <c r="C50">
        <v>2815.4479539137233</v>
      </c>
      <c r="D50" s="9"/>
      <c r="E50" s="7">
        <v>606.39320076466538</v>
      </c>
    </row>
    <row r="51" spans="1:5" x14ac:dyDescent="0.15">
      <c r="A51" s="4">
        <v>43946</v>
      </c>
      <c r="C51">
        <v>2582.8820986038108</v>
      </c>
      <c r="D51" s="5"/>
      <c r="E51" s="7">
        <v>504.70569196422002</v>
      </c>
    </row>
    <row r="52" spans="1:5" x14ac:dyDescent="0.15">
      <c r="A52" s="4">
        <v>43947</v>
      </c>
      <c r="C52">
        <v>2368.1154475954936</v>
      </c>
      <c r="D52" s="5"/>
      <c r="E52" s="7">
        <v>419.66682183052762</v>
      </c>
    </row>
    <row r="53" spans="1:5" x14ac:dyDescent="0.15">
      <c r="A53" s="4">
        <v>43948</v>
      </c>
      <c r="C53">
        <v>2170.1192839301543</v>
      </c>
      <c r="D53" s="9"/>
      <c r="E53" s="7">
        <v>348.6775062889501</v>
      </c>
    </row>
    <row r="54" spans="1:5" x14ac:dyDescent="0.15">
      <c r="A54" s="4">
        <v>43949</v>
      </c>
      <c r="C54">
        <v>1987.8409785714759</v>
      </c>
      <c r="D54" s="9"/>
      <c r="E54" s="7">
        <v>289.50414738518884</v>
      </c>
    </row>
    <row r="55" spans="1:5" x14ac:dyDescent="0.15">
      <c r="A55" s="4">
        <v>43950</v>
      </c>
      <c r="C55">
        <v>1820.2304181451766</v>
      </c>
      <c r="D55" s="10"/>
      <c r="E55" s="7">
        <v>240.2404583900061</v>
      </c>
    </row>
    <row r="56" spans="1:5" x14ac:dyDescent="0.15">
      <c r="A56" s="4">
        <v>43951</v>
      </c>
      <c r="C56">
        <v>1666.2591629254375</v>
      </c>
      <c r="E56" s="7">
        <v>199.26854560986976</v>
      </c>
    </row>
    <row r="57" spans="1:5" x14ac:dyDescent="0.15">
      <c r="A57" s="4">
        <v>43952</v>
      </c>
      <c r="C57">
        <v>1524.9338780825337</v>
      </c>
      <c r="E57" s="7">
        <v>165.22147298153141</v>
      </c>
    </row>
    <row r="58" spans="1:5" x14ac:dyDescent="0.15">
      <c r="A58" s="4">
        <v>43953</v>
      </c>
      <c r="C58">
        <v>1395.3053209461909</v>
      </c>
      <c r="E58" s="7">
        <v>136.94857828860404</v>
      </c>
    </row>
    <row r="59" spans="1:5" x14ac:dyDescent="0.15">
      <c r="A59" s="4">
        <v>43954</v>
      </c>
      <c r="C59">
        <v>1276.4739296414236</v>
      </c>
      <c r="E59" s="7">
        <v>113.48416210984578</v>
      </c>
    </row>
    <row r="60" spans="1:5" x14ac:dyDescent="0.15">
      <c r="A60" s="4">
        <v>43955</v>
      </c>
      <c r="C60">
        <v>1167.5928513729409</v>
      </c>
      <c r="E60" s="7">
        <v>94.019748303457163</v>
      </c>
    </row>
    <row r="61" spans="1:5" x14ac:dyDescent="0.15">
      <c r="A61" s="4">
        <v>43956</v>
      </c>
      <c r="C61">
        <v>1067.8690735436346</v>
      </c>
      <c r="E61" s="7">
        <v>77.879852093115915</v>
      </c>
    </row>
    <row r="62" spans="1:5" x14ac:dyDescent="0.15">
      <c r="A62" s="4">
        <v>43957</v>
      </c>
      <c r="C62">
        <v>976.56317621378992</v>
      </c>
      <c r="E62" s="7">
        <v>64.50103903003037</v>
      </c>
    </row>
    <row r="63" spans="1:5" x14ac:dyDescent="0.15">
      <c r="A63" s="4">
        <v>43958</v>
      </c>
      <c r="C63">
        <v>892.9881069492144</v>
      </c>
      <c r="E63" s="7">
        <v>53.413979019038379</v>
      </c>
    </row>
    <row r="64" spans="1:5" x14ac:dyDescent="0.15">
      <c r="A64" s="4">
        <v>43959</v>
      </c>
      <c r="C64">
        <v>816.50728507439851</v>
      </c>
      <c r="E64" s="7">
        <v>44.228168370667845</v>
      </c>
    </row>
    <row r="65" spans="1:5" x14ac:dyDescent="0.15">
      <c r="A65" s="4">
        <v>43960</v>
      </c>
      <c r="C65">
        <v>746.53226792845237</v>
      </c>
      <c r="E65" s="7">
        <v>36.618991493596695</v>
      </c>
    </row>
    <row r="66" spans="1:5" x14ac:dyDescent="0.15">
      <c r="A66" s="4">
        <v>43961</v>
      </c>
      <c r="C66">
        <v>682.52015339536956</v>
      </c>
      <c r="E66" s="7">
        <v>30.316810090618674</v>
      </c>
    </row>
    <row r="67" spans="1:5" x14ac:dyDescent="0.15">
      <c r="A67" s="4">
        <v>43962</v>
      </c>
      <c r="C67">
        <v>623.97084765373143</v>
      </c>
      <c r="E67" s="7">
        <v>25.097793430410093</v>
      </c>
    </row>
    <row r="68" spans="1:5" x14ac:dyDescent="0.15">
      <c r="A68" s="4">
        <v>43963</v>
      </c>
      <c r="C68">
        <v>570.42429213893331</v>
      </c>
      <c r="E68" s="7">
        <v>20.776233118464006</v>
      </c>
    </row>
    <row r="69" spans="1:5" x14ac:dyDescent="0.15">
      <c r="A69" s="4">
        <v>43964</v>
      </c>
      <c r="C69">
        <v>521.45771695692486</v>
      </c>
      <c r="E69" s="7">
        <v>17.198116504674545</v>
      </c>
    </row>
    <row r="70" spans="1:5" x14ac:dyDescent="0.15">
      <c r="A70" s="4">
        <v>43965</v>
      </c>
      <c r="C70">
        <v>476.68296765968341</v>
      </c>
      <c r="E70" s="7">
        <v>14.235762449476169</v>
      </c>
    </row>
    <row r="71" spans="1:5" x14ac:dyDescent="0.15">
      <c r="A71" s="4">
        <v>43966</v>
      </c>
      <c r="C71">
        <v>435.74393696477489</v>
      </c>
      <c r="E71" s="7">
        <v>11.783350552985212</v>
      </c>
    </row>
    <row r="72" spans="1:5" x14ac:dyDescent="0.15">
      <c r="A72" s="4">
        <v>43967</v>
      </c>
      <c r="C72">
        <v>398.31412154196397</v>
      </c>
      <c r="E72" s="7">
        <v>9.7531996204925235</v>
      </c>
    </row>
    <row r="73" spans="1:5" x14ac:dyDescent="0.15">
      <c r="A73" s="4">
        <v>43968</v>
      </c>
      <c r="C73">
        <v>364.09431550614005</v>
      </c>
      <c r="E73" s="7">
        <v>8.0726729348534718</v>
      </c>
    </row>
    <row r="74" spans="1:5" x14ac:dyDescent="0.15">
      <c r="A74" s="4">
        <v>43969</v>
      </c>
      <c r="C74">
        <v>332.8104460489439</v>
      </c>
      <c r="E74" s="7">
        <v>6.6816069053020328</v>
      </c>
    </row>
    <row r="75" spans="1:5" x14ac:dyDescent="0.15">
      <c r="A75" s="4">
        <v>43970</v>
      </c>
      <c r="C75">
        <v>304.21155216754647</v>
      </c>
      <c r="E75" s="7">
        <v>5.5301760441507213</v>
      </c>
    </row>
    <row r="76" spans="1:5" x14ac:dyDescent="0.15">
      <c r="A76" s="4">
        <v>43971</v>
      </c>
      <c r="C76">
        <v>278.06790428681035</v>
      </c>
      <c r="E76" s="7">
        <v>4.5771212311810814</v>
      </c>
    </row>
    <row r="77" spans="1:5" x14ac:dyDescent="0.15">
      <c r="A77" s="4">
        <v>43972</v>
      </c>
      <c r="C77">
        <v>254.16926039591715</v>
      </c>
      <c r="E77" s="7">
        <v>3.7882801358937286</v>
      </c>
    </row>
    <row r="78" spans="1:5" x14ac:dyDescent="0.15">
      <c r="A78" s="4">
        <v>43973</v>
      </c>
      <c r="C78">
        <v>232.32325288315758</v>
      </c>
      <c r="E78">
        <v>3.1353687338996679</v>
      </c>
    </row>
    <row r="79" spans="1:5" x14ac:dyDescent="0.15">
      <c r="A79" s="4">
        <v>43974</v>
      </c>
      <c r="C79">
        <v>212.35389936230138</v>
      </c>
      <c r="E79">
        <v>2.5949713370064273</v>
      </c>
    </row>
    <row r="80" spans="1:5" x14ac:dyDescent="0.15">
      <c r="A80" s="4">
        <v>43975</v>
      </c>
      <c r="C80">
        <v>194.10023029554392</v>
      </c>
      <c r="E80">
        <v>2.1477036724681966</v>
      </c>
    </row>
    <row r="81" spans="1:5" x14ac:dyDescent="0.15">
      <c r="A81" s="4">
        <v>43976</v>
      </c>
      <c r="C81">
        <v>177.41502602121253</v>
      </c>
      <c r="E81">
        <v>1.7775195137073752</v>
      </c>
    </row>
    <row r="82" spans="1:5" x14ac:dyDescent="0.15">
      <c r="A82" s="4">
        <v>43977</v>
      </c>
      <c r="C82">
        <v>162.1636558059173</v>
      </c>
      <c r="E82">
        <v>1.4711363401438575</v>
      </c>
    </row>
    <row r="83" spans="1:5" x14ac:dyDescent="0.15">
      <c r="A83" s="4">
        <v>43978</v>
      </c>
      <c r="C83">
        <v>148.22301169797669</v>
      </c>
    </row>
    <row r="84" spans="1:5" x14ac:dyDescent="0.15">
      <c r="A84" s="4">
        <v>43979</v>
      </c>
      <c r="C84">
        <v>135.48053021488525</v>
      </c>
    </row>
    <row r="85" spans="1:5" x14ac:dyDescent="0.15">
      <c r="A85" s="4">
        <v>43980</v>
      </c>
      <c r="C85">
        <v>123.83329521746387</v>
      </c>
    </row>
    <row r="86" spans="1:5" x14ac:dyDescent="0.15">
      <c r="A86" s="4">
        <v>43981</v>
      </c>
      <c r="C86">
        <v>113.18721568146898</v>
      </c>
    </row>
    <row r="87" spans="1:5" x14ac:dyDescent="0.15">
      <c r="A87" s="4">
        <v>43982</v>
      </c>
      <c r="C87">
        <v>103.45627245507916</v>
      </c>
    </row>
    <row r="88" spans="1:5" x14ac:dyDescent="0.15">
      <c r="A88" s="4">
        <v>43983</v>
      </c>
      <c r="C88">
        <v>94.561828474309593</v>
      </c>
    </row>
    <row r="89" spans="1:5" x14ac:dyDescent="0.15">
      <c r="A89" s="4">
        <v>43984</v>
      </c>
      <c r="C89">
        <v>86.431997288457097</v>
      </c>
    </row>
    <row r="90" spans="1:5" x14ac:dyDescent="0.15">
      <c r="A90" s="4">
        <v>43985</v>
      </c>
      <c r="C90">
        <v>79.001065117526437</v>
      </c>
    </row>
    <row r="91" spans="1:5" x14ac:dyDescent="0.15">
      <c r="A91" s="4">
        <v>43986</v>
      </c>
      <c r="C91">
        <v>72.208962018815015</v>
      </c>
    </row>
    <row r="92" spans="1:5" x14ac:dyDescent="0.15">
      <c r="A92" s="4">
        <v>43987</v>
      </c>
      <c r="C92">
        <v>66.000778077636454</v>
      </c>
    </row>
    <row r="93" spans="1:5" x14ac:dyDescent="0.15">
      <c r="A93" s="4">
        <v>43988</v>
      </c>
      <c r="C93">
        <v>60.326320855955778</v>
      </c>
    </row>
    <row r="94" spans="1:5" x14ac:dyDescent="0.15">
      <c r="A94" s="4">
        <v>43989</v>
      </c>
      <c r="C94">
        <v>55.139710631747938</v>
      </c>
    </row>
    <row r="95" spans="1:5" x14ac:dyDescent="0.15">
      <c r="A95" s="4">
        <v>43990</v>
      </c>
      <c r="C95">
        <v>50.399010241072737</v>
      </c>
    </row>
    <row r="96" spans="1:5" x14ac:dyDescent="0.15">
      <c r="A96" s="4">
        <v>43991</v>
      </c>
      <c r="C96">
        <v>46.065886594507461</v>
      </c>
    </row>
    <row r="97" spans="3:3" x14ac:dyDescent="0.15">
      <c r="C97">
        <v>42.105301180315493</v>
      </c>
    </row>
    <row r="98" spans="3:3" x14ac:dyDescent="0.15">
      <c r="C98">
        <v>38.485227089377098</v>
      </c>
    </row>
    <row r="99" spans="3:3" x14ac:dyDescent="0.15">
      <c r="C99">
        <v>35.176390302404428</v>
      </c>
    </row>
    <row r="100" spans="3:3" x14ac:dyDescent="0.15">
      <c r="C100">
        <v>32.152033169311977</v>
      </c>
    </row>
    <row r="101" spans="3:3" x14ac:dyDescent="0.15">
      <c r="C101">
        <v>29.38769818484479</v>
      </c>
    </row>
    <row r="102" spans="3:3" x14ac:dyDescent="0.15">
      <c r="C102">
        <v>26.861030324704597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NY_0407</vt:lpstr>
      <vt:lpstr>预测新增 (4-7)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hfwang</dc:creator>
  <cp:lastModifiedBy>hfwang</cp:lastModifiedBy>
  <dcterms:created xsi:type="dcterms:W3CDTF">2020-04-09T08:14:34Z</dcterms:created>
  <dcterms:modified xsi:type="dcterms:W3CDTF">2020-04-09T09:05:51Z</dcterms:modified>
</cp:coreProperties>
</file>