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Workspace\Learning\MachineLearning\SourceCode\"/>
    </mc:Choice>
  </mc:AlternateContent>
  <xr:revisionPtr revIDLastSave="0" documentId="13_ncr:1_{2498CE0D-0AC3-45CD-B32B-64FFA29FB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sticRegression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N2" i="1"/>
  <c r="M2" i="1"/>
  <c r="C12" i="1" s="1"/>
  <c r="C9" i="1" l="1"/>
  <c r="D14" i="1"/>
  <c r="G14" i="1" s="1"/>
  <c r="C8" i="1"/>
  <c r="C7" i="1"/>
  <c r="C6" i="1"/>
  <c r="D10" i="1"/>
  <c r="C4" i="1"/>
  <c r="F4" i="1" s="1"/>
  <c r="C19" i="1"/>
  <c r="D8" i="1"/>
  <c r="D2" i="1"/>
  <c r="G2" i="1" s="1"/>
  <c r="C17" i="1"/>
  <c r="C16" i="1"/>
  <c r="D21" i="1"/>
  <c r="G21" i="1" s="1"/>
  <c r="D5" i="1"/>
  <c r="G5" i="1" s="1"/>
  <c r="C11" i="1"/>
  <c r="D13" i="1"/>
  <c r="G13" i="1" s="1"/>
  <c r="C2" i="1"/>
  <c r="F2" i="1" s="1"/>
  <c r="D12" i="1"/>
  <c r="G12" i="1" s="1"/>
  <c r="C22" i="1"/>
  <c r="D11" i="1"/>
  <c r="C21" i="1"/>
  <c r="C5" i="1"/>
  <c r="C20" i="1"/>
  <c r="D9" i="1"/>
  <c r="C3" i="1"/>
  <c r="F3" i="1" s="1"/>
  <c r="C18" i="1"/>
  <c r="D7" i="1"/>
  <c r="G7" i="1" s="1"/>
  <c r="D22" i="1"/>
  <c r="G22" i="1" s="1"/>
  <c r="D6" i="1"/>
  <c r="G6" i="1" s="1"/>
  <c r="C15" i="1"/>
  <c r="D20" i="1"/>
  <c r="G20" i="1" s="1"/>
  <c r="D4" i="1"/>
  <c r="G4" i="1" s="1"/>
  <c r="C10" i="1"/>
  <c r="D15" i="1"/>
  <c r="G15" i="1" s="1"/>
  <c r="C14" i="1"/>
  <c r="D19" i="1"/>
  <c r="G19" i="1" s="1"/>
  <c r="D3" i="1"/>
  <c r="G3" i="1" s="1"/>
  <c r="C13" i="1"/>
  <c r="D18" i="1"/>
  <c r="G18" i="1" s="1"/>
  <c r="D17" i="1"/>
  <c r="G17" i="1" s="1"/>
  <c r="G11" i="1"/>
  <c r="F21" i="1"/>
  <c r="G10" i="1"/>
  <c r="G9" i="1"/>
  <c r="G8" i="1"/>
  <c r="F7" i="1"/>
  <c r="F5" i="1"/>
  <c r="F6" i="1"/>
  <c r="G16" i="1"/>
  <c r="Q2" i="1" l="1"/>
  <c r="E19" i="1"/>
  <c r="F19" i="1"/>
  <c r="E18" i="1"/>
  <c r="F18" i="1"/>
  <c r="F8" i="1"/>
  <c r="E8" i="1"/>
  <c r="E9" i="1"/>
  <c r="F9" i="1"/>
  <c r="F16" i="1"/>
  <c r="E16" i="1"/>
  <c r="F22" i="1"/>
  <c r="E22" i="1"/>
  <c r="F15" i="1"/>
  <c r="E15" i="1"/>
  <c r="E20" i="1"/>
  <c r="F20" i="1"/>
  <c r="E21" i="1"/>
  <c r="F14" i="1"/>
  <c r="E14" i="1"/>
  <c r="F17" i="1"/>
  <c r="E17" i="1"/>
  <c r="E12" i="1"/>
  <c r="F12" i="1"/>
  <c r="F10" i="1"/>
  <c r="E10" i="1"/>
  <c r="E13" i="1"/>
  <c r="F13" i="1"/>
  <c r="E11" i="1"/>
  <c r="F11" i="1"/>
  <c r="E6" i="1"/>
  <c r="E5" i="1"/>
  <c r="E4" i="1"/>
  <c r="E3" i="1"/>
  <c r="E7" i="1"/>
  <c r="E2" i="1"/>
  <c r="O2" i="1" l="1"/>
  <c r="H7" i="1" l="1"/>
  <c r="I7" i="1" s="1"/>
  <c r="J7" i="1" s="1"/>
  <c r="K7" i="1" s="1"/>
  <c r="O9" i="1"/>
  <c r="P9" i="1" s="1"/>
  <c r="P2" i="1"/>
  <c r="H8" i="1" s="1"/>
  <c r="I8" i="1" s="1"/>
  <c r="H3" i="1" l="1"/>
  <c r="I3" i="1" s="1"/>
  <c r="J3" i="1" s="1"/>
  <c r="K3" i="1" s="1"/>
  <c r="O4" i="1"/>
  <c r="H16" i="1"/>
  <c r="I16" i="1" s="1"/>
  <c r="J16" i="1" s="1"/>
  <c r="O8" i="1"/>
  <c r="H14" i="1"/>
  <c r="I14" i="1" s="1"/>
  <c r="H13" i="1"/>
  <c r="I13" i="1" s="1"/>
  <c r="J13" i="1" s="1"/>
  <c r="K13" i="1" s="1"/>
  <c r="H12" i="1"/>
  <c r="I12" i="1" s="1"/>
  <c r="J12" i="1" s="1"/>
  <c r="K12" i="1" s="1"/>
  <c r="H19" i="1"/>
  <c r="I19" i="1" s="1"/>
  <c r="J19" i="1" s="1"/>
  <c r="K19" i="1" s="1"/>
  <c r="H22" i="1"/>
  <c r="I22" i="1" s="1"/>
  <c r="J22" i="1" s="1"/>
  <c r="K22" i="1" s="1"/>
  <c r="H17" i="1"/>
  <c r="I17" i="1" s="1"/>
  <c r="J17" i="1" s="1"/>
  <c r="K17" i="1" s="1"/>
  <c r="H21" i="1"/>
  <c r="I21" i="1" s="1"/>
  <c r="J21" i="1" s="1"/>
  <c r="K21" i="1" s="1"/>
  <c r="O7" i="1"/>
  <c r="O6" i="1"/>
  <c r="O5" i="1"/>
  <c r="H2" i="1"/>
  <c r="I2" i="1" s="1"/>
  <c r="J2" i="1" s="1"/>
  <c r="K2" i="1" s="1"/>
  <c r="H20" i="1"/>
  <c r="I20" i="1" s="1"/>
  <c r="J20" i="1" s="1"/>
  <c r="K20" i="1" s="1"/>
  <c r="H4" i="1"/>
  <c r="I4" i="1" s="1"/>
  <c r="J4" i="1" s="1"/>
  <c r="K4" i="1" s="1"/>
  <c r="H10" i="1"/>
  <c r="I10" i="1" s="1"/>
  <c r="J10" i="1" s="1"/>
  <c r="K10" i="1" s="1"/>
  <c r="H18" i="1"/>
  <c r="I18" i="1" s="1"/>
  <c r="J18" i="1" s="1"/>
  <c r="K18" i="1" s="1"/>
  <c r="H6" i="1"/>
  <c r="I6" i="1" s="1"/>
  <c r="J6" i="1" s="1"/>
  <c r="K6" i="1" s="1"/>
  <c r="H15" i="1"/>
  <c r="I15" i="1" s="1"/>
  <c r="H5" i="1"/>
  <c r="I5" i="1" s="1"/>
  <c r="J5" i="1" s="1"/>
  <c r="K5" i="1" s="1"/>
  <c r="H9" i="1"/>
  <c r="I9" i="1" s="1"/>
  <c r="J9" i="1" s="1"/>
  <c r="K9" i="1" s="1"/>
  <c r="H11" i="1"/>
  <c r="I11" i="1" s="1"/>
  <c r="J11" i="1" s="1"/>
  <c r="K11" i="1" s="1"/>
  <c r="J14" i="1"/>
  <c r="K14" i="1" s="1"/>
  <c r="J15" i="1"/>
  <c r="K15" i="1" s="1"/>
  <c r="J8" i="1"/>
  <c r="L9" i="1"/>
  <c r="L12" i="1"/>
  <c r="L6" i="1"/>
  <c r="L13" i="1"/>
  <c r="L7" i="1"/>
  <c r="L21" i="1"/>
  <c r="L3" i="1" l="1"/>
  <c r="L2" i="1"/>
  <c r="L4" i="1"/>
  <c r="L22" i="1"/>
  <c r="L11" i="1"/>
  <c r="L17" i="1"/>
  <c r="L19" i="1"/>
  <c r="L5" i="1"/>
  <c r="L15" i="1"/>
  <c r="L8" i="1"/>
  <c r="K8" i="1"/>
  <c r="L16" i="1"/>
  <c r="K16" i="1"/>
  <c r="L20" i="1"/>
  <c r="L14" i="1"/>
  <c r="L18" i="1"/>
  <c r="L10" i="1"/>
  <c r="R2" i="1" l="1"/>
  <c r="T2" i="1" s="1"/>
  <c r="S2" i="1"/>
</calcChain>
</file>

<file path=xl/sharedStrings.xml><?xml version="1.0" encoding="utf-8"?>
<sst xmlns="http://schemas.openxmlformats.org/spreadsheetml/2006/main" count="26" uniqueCount="23">
  <si>
    <t>x</t>
  </si>
  <si>
    <t>y</t>
  </si>
  <si>
    <t>x - x_bar</t>
  </si>
  <si>
    <t>y - y_bar</t>
  </si>
  <si>
    <t>(x - x_bar) (y - y_bar)</t>
  </si>
  <si>
    <t>(x - x_bar)^2</t>
  </si>
  <si>
    <t>y_predicted</t>
  </si>
  <si>
    <t>x_bar</t>
  </si>
  <si>
    <t>y_bar</t>
  </si>
  <si>
    <t>m</t>
  </si>
  <si>
    <t>c</t>
  </si>
  <si>
    <t>SSE</t>
  </si>
  <si>
    <t>SST</t>
  </si>
  <si>
    <t>R2</t>
  </si>
  <si>
    <t>SSR</t>
  </si>
  <si>
    <t>(y - y_predicted)^2</t>
  </si>
  <si>
    <t>(y_predicted - y_bar)^2</t>
  </si>
  <si>
    <t>(y - y_bar)^2</t>
  </si>
  <si>
    <t>y_sigmoid</t>
  </si>
  <si>
    <t>y_linearreg</t>
  </si>
  <si>
    <t>x_test</t>
  </si>
  <si>
    <t>y_test</t>
  </si>
  <si>
    <t>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</si>
</sst>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18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54</c:v>
                </c:pt>
                <c:pt idx="15">
                  <c:v>55</c:v>
                </c:pt>
                <c:pt idx="16">
                  <c:v>55</c:v>
                </c:pt>
                <c:pt idx="17">
                  <c:v>56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0.49903225927293293</c:v>
                </c:pt>
                <c:pt idx="1">
                  <c:v>0.51741231076098293</c:v>
                </c:pt>
                <c:pt idx="2">
                  <c:v>0.52353099158997896</c:v>
                </c:pt>
                <c:pt idx="3">
                  <c:v>0.52964261724519157</c:v>
                </c:pt>
                <c:pt idx="4">
                  <c:v>0.54183743028549503</c:v>
                </c:pt>
                <c:pt idx="5">
                  <c:v>0.54183743028549503</c:v>
                </c:pt>
                <c:pt idx="6">
                  <c:v>0.54791700995436243</c:v>
                </c:pt>
                <c:pt idx="7">
                  <c:v>0.55398232325108765</c:v>
                </c:pt>
                <c:pt idx="8">
                  <c:v>0.56003160444092037</c:v>
                </c:pt>
                <c:pt idx="9">
                  <c:v>0.56606310671803917</c:v>
                </c:pt>
                <c:pt idx="10">
                  <c:v>0.63076122705458826</c:v>
                </c:pt>
                <c:pt idx="11">
                  <c:v>0.66431442707127863</c:v>
                </c:pt>
                <c:pt idx="12">
                  <c:v>0.66975933596601456</c:v>
                </c:pt>
                <c:pt idx="13">
                  <c:v>0.68581914430769797</c:v>
                </c:pt>
                <c:pt idx="14">
                  <c:v>0.7065547632144249</c:v>
                </c:pt>
                <c:pt idx="15">
                  <c:v>0.71161195548036915</c:v>
                </c:pt>
                <c:pt idx="16">
                  <c:v>0.71161195548036915</c:v>
                </c:pt>
                <c:pt idx="17">
                  <c:v>0.71661694868832004</c:v>
                </c:pt>
                <c:pt idx="18">
                  <c:v>0.73610208166166879</c:v>
                </c:pt>
                <c:pt idx="19">
                  <c:v>0.74083683870885586</c:v>
                </c:pt>
                <c:pt idx="20">
                  <c:v>0.74551601503392151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2-4552-A484-514DA620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40064"/>
        <c:axId val="1586828064"/>
      </c:scatterChart>
      <c:valAx>
        <c:axId val="15868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28064"/>
        <c:crosses val="autoZero"/>
        <c:crossBetween val="midCat"/>
      </c:valAx>
      <c:valAx>
        <c:axId val="1586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40DCA-04CD-254D-8296-DB1B5FF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" bestFit="1" customWidth="1"/>
    <col min="2" max="2" width="2" bestFit="1" customWidth="1"/>
    <col min="3" max="4" width="12.6640625" bestFit="1" customWidth="1"/>
    <col min="5" max="5" width="18.77734375" bestFit="1" customWidth="1"/>
    <col min="6" max="7" width="12" bestFit="1" customWidth="1"/>
    <col min="8" max="8" width="12.6640625" bestFit="1" customWidth="1"/>
    <col min="9" max="9" width="12" bestFit="1" customWidth="1"/>
    <col min="10" max="10" width="11" bestFit="1" customWidth="1"/>
    <col min="11" max="11" width="20.88671875" bestFit="1" customWidth="1"/>
    <col min="12" max="12" width="17" bestFit="1" customWidth="1"/>
    <col min="14" max="15" width="12" bestFit="1" customWidth="1"/>
    <col min="19" max="19" width="4" bestFit="1" customWidth="1"/>
  </cols>
  <sheetData>
    <row r="1" spans="1:20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17</v>
      </c>
      <c r="H1" s="6" t="s">
        <v>19</v>
      </c>
      <c r="I1" s="7" t="s">
        <v>18</v>
      </c>
      <c r="J1" s="7" t="s">
        <v>6</v>
      </c>
      <c r="K1" s="6" t="s">
        <v>16</v>
      </c>
      <c r="L1" s="6" t="s">
        <v>15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12</v>
      </c>
      <c r="R1" s="8" t="s">
        <v>14</v>
      </c>
      <c r="S1" s="8" t="s">
        <v>11</v>
      </c>
      <c r="T1" s="8" t="s">
        <v>13</v>
      </c>
    </row>
    <row r="2" spans="1:20" x14ac:dyDescent="0.3">
      <c r="A2" s="3">
        <v>22</v>
      </c>
      <c r="B2" s="3">
        <v>0</v>
      </c>
      <c r="C2" s="3">
        <f>A2-M$2</f>
        <v>-17.523809523809526</v>
      </c>
      <c r="D2" s="3">
        <f>B2-N$2</f>
        <v>-0.52380952380952384</v>
      </c>
      <c r="E2" s="3">
        <f t="shared" ref="E2:E22" si="0">C2*D2</f>
        <v>9.1791383219954668</v>
      </c>
      <c r="F2" s="3">
        <f t="shared" ref="F2:F22" si="1">C2^2</f>
        <v>307.08390022675741</v>
      </c>
      <c r="G2" s="3">
        <f t="shared" ref="G2:G22" si="2">D2^2</f>
        <v>0.2743764172335601</v>
      </c>
      <c r="H2" s="3">
        <f>(O$2*A2)+P$2</f>
        <v>9.4193548387096704E-2</v>
      </c>
      <c r="I2" s="4">
        <f>1/(1 + EXP(-H2))</f>
        <v>0.52353099158997896</v>
      </c>
      <c r="J2" s="4">
        <f>IF(ROUND(I2,2) &lt;= 0.5, 0, 1)</f>
        <v>1</v>
      </c>
      <c r="K2" s="3">
        <f>(J2-N$2)^2</f>
        <v>0.22675736961451246</v>
      </c>
      <c r="L2" s="3">
        <f t="shared" ref="L2:L22" si="3">(B2-J2)^2</f>
        <v>1</v>
      </c>
      <c r="M2" s="3">
        <f>AVERAGE(A:A)</f>
        <v>39.523809523809526</v>
      </c>
      <c r="N2" s="3">
        <f>AVERAGE(B:B)</f>
        <v>0.52380952380952384</v>
      </c>
      <c r="O2" s="3">
        <f>SUM(E:E)/SUM(F:F)</f>
        <v>2.4516129032258069E-2</v>
      </c>
      <c r="P2" s="3">
        <f>N2-(O2*M2)</f>
        <v>-0.44516129032258078</v>
      </c>
      <c r="Q2" s="3">
        <f>SUM(G:G)</f>
        <v>5.2380952380952364</v>
      </c>
      <c r="R2" s="3">
        <f>SUM(K:K)</f>
        <v>4.8095238095238093</v>
      </c>
      <c r="S2" s="3">
        <f>SUM(L:L)</f>
        <v>9</v>
      </c>
      <c r="T2" s="3">
        <f>R2/Q2</f>
        <v>0.91818181818181843</v>
      </c>
    </row>
    <row r="3" spans="1:20" x14ac:dyDescent="0.3">
      <c r="A3" s="3">
        <v>25</v>
      </c>
      <c r="B3" s="3">
        <v>0</v>
      </c>
      <c r="C3" s="3">
        <f>A3-M$2</f>
        <v>-14.523809523809526</v>
      </c>
      <c r="D3" s="3">
        <f>B3-N$2</f>
        <v>-0.52380952380952384</v>
      </c>
      <c r="E3" s="3">
        <f t="shared" si="0"/>
        <v>7.6077097505668947</v>
      </c>
      <c r="F3" s="3">
        <f t="shared" si="1"/>
        <v>210.94104308390027</v>
      </c>
      <c r="G3" s="3">
        <f t="shared" si="2"/>
        <v>0.2743764172335601</v>
      </c>
      <c r="H3" s="3">
        <f>(O$2*A3)+P$2</f>
        <v>0.16774193548387095</v>
      </c>
      <c r="I3" s="4">
        <f t="shared" ref="I3:I22" si="4">1/(1 + EXP(-H3))</f>
        <v>0.54183743028549503</v>
      </c>
      <c r="J3" s="4">
        <f t="shared" ref="J3:J22" si="5">IF(ROUND(I3,2) &lt;= 0.5, 0, 1)</f>
        <v>1</v>
      </c>
      <c r="K3" s="3">
        <f>(J3-N$2)^2</f>
        <v>0.22675736961451246</v>
      </c>
      <c r="L3" s="3">
        <f t="shared" si="3"/>
        <v>1</v>
      </c>
      <c r="M3" s="8" t="s">
        <v>20</v>
      </c>
      <c r="N3" s="8" t="s">
        <v>21</v>
      </c>
      <c r="O3" s="8" t="s">
        <v>18</v>
      </c>
      <c r="P3" s="8" t="s">
        <v>22</v>
      </c>
      <c r="Q3" s="5"/>
      <c r="R3" s="5"/>
      <c r="S3" s="5"/>
      <c r="T3" s="5"/>
    </row>
    <row r="4" spans="1:20" x14ac:dyDescent="0.3">
      <c r="A4" s="3">
        <v>47</v>
      </c>
      <c r="B4" s="3">
        <v>1</v>
      </c>
      <c r="C4" s="3">
        <f>A4-M$2</f>
        <v>7.4761904761904745</v>
      </c>
      <c r="D4" s="3">
        <f>B4-N$2</f>
        <v>0.47619047619047616</v>
      </c>
      <c r="E4" s="3">
        <f t="shared" si="0"/>
        <v>3.560090702947845</v>
      </c>
      <c r="F4" s="3">
        <f t="shared" si="1"/>
        <v>55.893424036281154</v>
      </c>
      <c r="G4" s="3">
        <f t="shared" si="2"/>
        <v>0.22675736961451246</v>
      </c>
      <c r="H4" s="3">
        <f>(O$2*A4)+P$2</f>
        <v>0.70709677419354855</v>
      </c>
      <c r="I4" s="4">
        <f t="shared" si="4"/>
        <v>0.66975933596601456</v>
      </c>
      <c r="J4" s="4">
        <f t="shared" si="5"/>
        <v>1</v>
      </c>
      <c r="K4" s="3">
        <f>(J4-N$2)^2</f>
        <v>0.22675736961451246</v>
      </c>
      <c r="L4" s="3">
        <f t="shared" si="3"/>
        <v>0</v>
      </c>
      <c r="M4" s="3">
        <v>58</v>
      </c>
      <c r="N4" s="3">
        <v>1</v>
      </c>
      <c r="O4" s="3">
        <f>1/(1+EXP(-1*(O$2*M4+P$2)))</f>
        <v>0.72646767712305937</v>
      </c>
      <c r="P4" s="3">
        <v>1</v>
      </c>
      <c r="Q4" s="5"/>
      <c r="R4" s="5"/>
      <c r="S4" s="5"/>
      <c r="T4" s="5"/>
    </row>
    <row r="5" spans="1:20" x14ac:dyDescent="0.3">
      <c r="A5" s="3">
        <v>46</v>
      </c>
      <c r="B5" s="3">
        <v>1</v>
      </c>
      <c r="C5" s="3">
        <f>A5-M$2</f>
        <v>6.4761904761904745</v>
      </c>
      <c r="D5" s="3">
        <f>B5-N$2</f>
        <v>0.47619047619047616</v>
      </c>
      <c r="E5" s="3">
        <f t="shared" si="0"/>
        <v>3.0839002267573687</v>
      </c>
      <c r="F5" s="3">
        <f t="shared" si="1"/>
        <v>41.941043083900205</v>
      </c>
      <c r="G5" s="3">
        <f t="shared" si="2"/>
        <v>0.22675736961451246</v>
      </c>
      <c r="H5" s="3">
        <f>(O$2*A5)+P$2</f>
        <v>0.68258064516129036</v>
      </c>
      <c r="I5" s="4">
        <f t="shared" si="4"/>
        <v>0.66431442707127863</v>
      </c>
      <c r="J5" s="4">
        <f t="shared" si="5"/>
        <v>1</v>
      </c>
      <c r="K5" s="3">
        <f>(J5-N$2)^2</f>
        <v>0.22675736961451246</v>
      </c>
      <c r="L5" s="3">
        <f t="shared" si="3"/>
        <v>0</v>
      </c>
      <c r="M5" s="3">
        <v>49</v>
      </c>
      <c r="N5" s="3">
        <v>1</v>
      </c>
      <c r="O5" s="3">
        <f t="shared" ref="O5:O9" si="6">1/(1+EXP(-1*(O$2*M5+P$2)))</f>
        <v>0.68051271543897685</v>
      </c>
      <c r="P5" s="3">
        <v>1</v>
      </c>
      <c r="Q5" s="5"/>
      <c r="R5" s="5"/>
      <c r="S5" s="5"/>
      <c r="T5" s="5"/>
    </row>
    <row r="6" spans="1:20" x14ac:dyDescent="0.3">
      <c r="A6" s="3">
        <v>56</v>
      </c>
      <c r="B6" s="3">
        <v>1</v>
      </c>
      <c r="C6" s="3">
        <f>A6-M$2</f>
        <v>16.476190476190474</v>
      </c>
      <c r="D6" s="3">
        <f>B6-N$2</f>
        <v>0.47619047619047616</v>
      </c>
      <c r="E6" s="3">
        <f t="shared" si="0"/>
        <v>7.8458049886621302</v>
      </c>
      <c r="F6" s="3">
        <f t="shared" si="1"/>
        <v>271.4648526077097</v>
      </c>
      <c r="G6" s="3">
        <f t="shared" si="2"/>
        <v>0.22675736961451246</v>
      </c>
      <c r="H6" s="3">
        <f>(O$2*A6)+P$2</f>
        <v>0.92774193548387096</v>
      </c>
      <c r="I6" s="4">
        <f t="shared" si="4"/>
        <v>0.71661694868832004</v>
      </c>
      <c r="J6" s="4">
        <f t="shared" si="5"/>
        <v>1</v>
      </c>
      <c r="K6" s="3">
        <f>(J6-N$2)^2</f>
        <v>0.22675736961451246</v>
      </c>
      <c r="L6" s="3">
        <f t="shared" si="3"/>
        <v>0</v>
      </c>
      <c r="M6" s="3">
        <v>19</v>
      </c>
      <c r="N6" s="3">
        <v>0</v>
      </c>
      <c r="O6" s="3">
        <f t="shared" si="6"/>
        <v>0.50516110700880901</v>
      </c>
      <c r="P6" s="3">
        <v>0</v>
      </c>
      <c r="Q6" s="5"/>
      <c r="R6" s="5"/>
      <c r="S6" s="5"/>
      <c r="T6" s="5"/>
    </row>
    <row r="7" spans="1:20" x14ac:dyDescent="0.3">
      <c r="A7" s="3">
        <v>55</v>
      </c>
      <c r="B7" s="3">
        <v>0</v>
      </c>
      <c r="C7" s="3">
        <f>A7-M$2</f>
        <v>15.476190476190474</v>
      </c>
      <c r="D7" s="3">
        <f>B7-N$2</f>
        <v>-0.52380952380952384</v>
      </c>
      <c r="E7" s="3">
        <f t="shared" si="0"/>
        <v>-8.1065759637188197</v>
      </c>
      <c r="F7" s="3">
        <f t="shared" si="1"/>
        <v>239.51247165532874</v>
      </c>
      <c r="G7" s="3">
        <f t="shared" si="2"/>
        <v>0.2743764172335601</v>
      </c>
      <c r="H7" s="3">
        <f>(O$2*A7)+P$2</f>
        <v>0.90322580645161299</v>
      </c>
      <c r="I7" s="4">
        <f t="shared" si="4"/>
        <v>0.71161195548036915</v>
      </c>
      <c r="J7" s="4">
        <f t="shared" si="5"/>
        <v>1</v>
      </c>
      <c r="K7" s="3">
        <f>(J7-N$2)^2</f>
        <v>0.22675736961451246</v>
      </c>
      <c r="L7" s="3">
        <f t="shared" si="3"/>
        <v>1</v>
      </c>
      <c r="M7" s="3">
        <v>52</v>
      </c>
      <c r="N7" s="3">
        <v>0</v>
      </c>
      <c r="O7" s="3">
        <f t="shared" si="6"/>
        <v>0.69628671752269811</v>
      </c>
      <c r="P7" s="3">
        <v>1</v>
      </c>
      <c r="Q7" s="5"/>
      <c r="R7" s="5"/>
      <c r="S7" s="5"/>
      <c r="T7" s="5"/>
    </row>
    <row r="8" spans="1:20" x14ac:dyDescent="0.3">
      <c r="A8" s="3">
        <v>60</v>
      </c>
      <c r="B8" s="3">
        <v>1</v>
      </c>
      <c r="C8" s="3">
        <f>A8-M$2</f>
        <v>20.476190476190474</v>
      </c>
      <c r="D8" s="3">
        <f>B8-N$2</f>
        <v>0.47619047619047616</v>
      </c>
      <c r="E8" s="3">
        <f t="shared" si="0"/>
        <v>9.7505668934240344</v>
      </c>
      <c r="F8" s="3">
        <f t="shared" si="1"/>
        <v>419.2743764172335</v>
      </c>
      <c r="G8" s="3">
        <f t="shared" si="2"/>
        <v>0.22675736961451246</v>
      </c>
      <c r="H8" s="3">
        <f>(O$2*A8)+P$2</f>
        <v>1.0258064516129033</v>
      </c>
      <c r="I8" s="4">
        <f t="shared" si="4"/>
        <v>0.73610208166166879</v>
      </c>
      <c r="J8" s="4">
        <f t="shared" si="5"/>
        <v>1</v>
      </c>
      <c r="K8" s="3">
        <f>(J8-N$2)^2</f>
        <v>0.22675736961451246</v>
      </c>
      <c r="L8" s="3">
        <f t="shared" si="3"/>
        <v>0</v>
      </c>
      <c r="M8" s="3">
        <v>45</v>
      </c>
      <c r="N8" s="3">
        <v>1</v>
      </c>
      <c r="O8" s="3">
        <f t="shared" si="6"/>
        <v>0.65882547492295884</v>
      </c>
      <c r="P8" s="3">
        <v>1</v>
      </c>
      <c r="Q8" s="5"/>
      <c r="R8" s="5"/>
      <c r="S8" s="5"/>
      <c r="T8" s="5"/>
    </row>
    <row r="9" spans="1:20" x14ac:dyDescent="0.3">
      <c r="A9" s="3">
        <v>62</v>
      </c>
      <c r="B9" s="3">
        <v>1</v>
      </c>
      <c r="C9" s="3">
        <f>A9-M$2</f>
        <v>22.476190476190474</v>
      </c>
      <c r="D9" s="3">
        <f>B9-N$2</f>
        <v>0.47619047619047616</v>
      </c>
      <c r="E9" s="3">
        <f t="shared" si="0"/>
        <v>10.702947845804987</v>
      </c>
      <c r="F9" s="3">
        <f t="shared" si="1"/>
        <v>505.17913832199537</v>
      </c>
      <c r="G9" s="3">
        <f t="shared" si="2"/>
        <v>0.22675736961451246</v>
      </c>
      <c r="H9" s="3">
        <f>(O$2*A9)+P$2</f>
        <v>1.0748387096774195</v>
      </c>
      <c r="I9" s="4">
        <f t="shared" si="4"/>
        <v>0.74551601503392151</v>
      </c>
      <c r="J9" s="4">
        <f t="shared" si="5"/>
        <v>1</v>
      </c>
      <c r="K9" s="3">
        <f>(J9-N$2)^2</f>
        <v>0.22675736961451246</v>
      </c>
      <c r="L9" s="3">
        <f t="shared" si="3"/>
        <v>0</v>
      </c>
      <c r="M9" s="3">
        <v>18</v>
      </c>
      <c r="N9" s="3">
        <v>0</v>
      </c>
      <c r="O9" s="3">
        <f t="shared" si="6"/>
        <v>0.49903225927293293</v>
      </c>
      <c r="P9" s="3">
        <f t="shared" ref="P9" si="7">IF(ROUND(O9,2) &lt;= 0.5, 0, 1)</f>
        <v>0</v>
      </c>
      <c r="Q9" s="5"/>
      <c r="R9" s="5"/>
      <c r="S9" s="5"/>
      <c r="T9" s="5"/>
    </row>
    <row r="10" spans="1:20" x14ac:dyDescent="0.3">
      <c r="A10" s="3">
        <v>61</v>
      </c>
      <c r="B10" s="3">
        <v>1</v>
      </c>
      <c r="C10" s="3">
        <f>A10-M$2</f>
        <v>21.476190476190474</v>
      </c>
      <c r="D10" s="3">
        <f>B10-N$2</f>
        <v>0.47619047619047616</v>
      </c>
      <c r="E10" s="3">
        <f t="shared" si="0"/>
        <v>10.226757369614511</v>
      </c>
      <c r="F10" s="3">
        <f t="shared" si="1"/>
        <v>461.22675736961446</v>
      </c>
      <c r="G10" s="3">
        <f t="shared" si="2"/>
        <v>0.22675736961451246</v>
      </c>
      <c r="H10" s="3">
        <f>(O$2*A10)+P$2</f>
        <v>1.0503225806451615</v>
      </c>
      <c r="I10" s="4">
        <f t="shared" si="4"/>
        <v>0.74083683870885586</v>
      </c>
      <c r="J10" s="4">
        <f t="shared" si="5"/>
        <v>1</v>
      </c>
      <c r="K10" s="3">
        <f>(J10-N$2)^2</f>
        <v>0.22675736961451246</v>
      </c>
      <c r="L10" s="3">
        <f t="shared" si="3"/>
        <v>0</v>
      </c>
      <c r="M10" s="5"/>
      <c r="N10" s="5"/>
      <c r="O10" s="5"/>
      <c r="P10" s="5"/>
      <c r="Q10" s="5"/>
      <c r="R10" s="5"/>
      <c r="S10" s="5"/>
      <c r="T10" s="5"/>
    </row>
    <row r="11" spans="1:20" x14ac:dyDescent="0.3">
      <c r="A11" s="3">
        <v>18</v>
      </c>
      <c r="B11" s="3">
        <v>0</v>
      </c>
      <c r="C11" s="3">
        <f>A11-M$2</f>
        <v>-21.523809523809526</v>
      </c>
      <c r="D11" s="3">
        <f>B11-N$2</f>
        <v>-0.52380952380952384</v>
      </c>
      <c r="E11" s="3">
        <f t="shared" si="0"/>
        <v>11.274376417233562</v>
      </c>
      <c r="F11" s="3">
        <f t="shared" si="1"/>
        <v>463.27437641723361</v>
      </c>
      <c r="G11" s="3">
        <f t="shared" si="2"/>
        <v>0.2743764172335601</v>
      </c>
      <c r="H11" s="3">
        <f>(O$2*A11)+P$2</f>
        <v>-3.870967741935516E-3</v>
      </c>
      <c r="I11" s="4">
        <f t="shared" si="4"/>
        <v>0.49903225927293293</v>
      </c>
      <c r="J11" s="4">
        <f t="shared" si="5"/>
        <v>0</v>
      </c>
      <c r="K11" s="3">
        <f>(J11-N$2)^2</f>
        <v>0.2743764172335601</v>
      </c>
      <c r="L11" s="3">
        <f t="shared" si="3"/>
        <v>0</v>
      </c>
      <c r="M11" s="5"/>
      <c r="N11" s="5"/>
      <c r="O11" s="5"/>
      <c r="P11" s="5"/>
      <c r="Q11" s="5"/>
      <c r="R11" s="5"/>
      <c r="S11" s="5"/>
      <c r="T11" s="5"/>
    </row>
    <row r="12" spans="1:20" x14ac:dyDescent="0.3">
      <c r="A12" s="3">
        <v>28</v>
      </c>
      <c r="B12" s="3">
        <v>0</v>
      </c>
      <c r="C12" s="3">
        <f>A12-M$2</f>
        <v>-11.523809523809526</v>
      </c>
      <c r="D12" s="3">
        <f>B12-N$2</f>
        <v>-0.52380952380952384</v>
      </c>
      <c r="E12" s="3">
        <f t="shared" si="0"/>
        <v>6.0362811791383235</v>
      </c>
      <c r="F12" s="3">
        <f t="shared" si="1"/>
        <v>132.79818594104313</v>
      </c>
      <c r="G12" s="3">
        <f t="shared" si="2"/>
        <v>0.2743764172335601</v>
      </c>
      <c r="H12" s="3">
        <f>(O$2*A12)+P$2</f>
        <v>0.24129032258064509</v>
      </c>
      <c r="I12" s="4">
        <f t="shared" si="4"/>
        <v>0.56003160444092037</v>
      </c>
      <c r="J12" s="4">
        <f t="shared" si="5"/>
        <v>1</v>
      </c>
      <c r="K12" s="3">
        <f>(J12-N$2)^2</f>
        <v>0.22675736961451246</v>
      </c>
      <c r="L12" s="3">
        <f t="shared" si="3"/>
        <v>1</v>
      </c>
      <c r="M12" s="5"/>
      <c r="N12" s="5"/>
      <c r="O12" s="5"/>
      <c r="P12" s="5"/>
      <c r="Q12" s="5"/>
      <c r="R12" s="5"/>
      <c r="S12" s="5"/>
      <c r="T12" s="5"/>
    </row>
    <row r="13" spans="1:20" x14ac:dyDescent="0.3">
      <c r="A13" s="3">
        <v>27</v>
      </c>
      <c r="B13" s="3">
        <v>0</v>
      </c>
      <c r="C13" s="3">
        <f>A13-M$2</f>
        <v>-12.523809523809526</v>
      </c>
      <c r="D13" s="3">
        <f>B13-N$2</f>
        <v>-0.52380952380952384</v>
      </c>
      <c r="E13" s="3">
        <f t="shared" si="0"/>
        <v>6.5600907029478472</v>
      </c>
      <c r="F13" s="3">
        <f t="shared" si="1"/>
        <v>156.84580498866217</v>
      </c>
      <c r="G13" s="3">
        <f t="shared" si="2"/>
        <v>0.2743764172335601</v>
      </c>
      <c r="H13" s="3">
        <f>(O$2*A13)+P$2</f>
        <v>0.21677419354838712</v>
      </c>
      <c r="I13" s="4">
        <f t="shared" si="4"/>
        <v>0.55398232325108765</v>
      </c>
      <c r="J13" s="4">
        <f t="shared" si="5"/>
        <v>1</v>
      </c>
      <c r="K13" s="3">
        <f>(J13-N$2)^2</f>
        <v>0.22675736961451246</v>
      </c>
      <c r="L13" s="3">
        <f t="shared" si="3"/>
        <v>1</v>
      </c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3">
        <v>29</v>
      </c>
      <c r="B14" s="3">
        <v>0</v>
      </c>
      <c r="C14" s="3">
        <f>A14-M$2</f>
        <v>-10.523809523809526</v>
      </c>
      <c r="D14" s="3">
        <f>B14-N$2</f>
        <v>-0.52380952380952384</v>
      </c>
      <c r="E14" s="3">
        <f t="shared" si="0"/>
        <v>5.5124716553287998</v>
      </c>
      <c r="F14" s="3">
        <f t="shared" si="1"/>
        <v>110.75056689342408</v>
      </c>
      <c r="G14" s="3">
        <f t="shared" si="2"/>
        <v>0.2743764172335601</v>
      </c>
      <c r="H14" s="3">
        <f>(O$2*A14)+P$2</f>
        <v>0.26580645161290317</v>
      </c>
      <c r="I14" s="4">
        <f t="shared" si="4"/>
        <v>0.56606310671803917</v>
      </c>
      <c r="J14" s="4">
        <f t="shared" si="5"/>
        <v>1</v>
      </c>
      <c r="K14" s="3">
        <f>(J14-N$2)^2</f>
        <v>0.22675736961451246</v>
      </c>
      <c r="L14" s="3">
        <f t="shared" si="3"/>
        <v>1</v>
      </c>
      <c r="M14" s="5"/>
      <c r="N14" s="5"/>
      <c r="O14" s="5"/>
      <c r="P14" s="5"/>
      <c r="Q14" s="5"/>
      <c r="R14" s="5"/>
      <c r="S14" s="5"/>
      <c r="T14" s="5"/>
    </row>
    <row r="15" spans="1:20" x14ac:dyDescent="0.3">
      <c r="A15" s="3">
        <v>55</v>
      </c>
      <c r="B15" s="3">
        <v>1</v>
      </c>
      <c r="C15" s="3">
        <f>A15-M$2</f>
        <v>15.476190476190474</v>
      </c>
      <c r="D15" s="3">
        <f>B15-N$2</f>
        <v>0.47619047619047616</v>
      </c>
      <c r="E15" s="3">
        <f t="shared" si="0"/>
        <v>7.3696145124716539</v>
      </c>
      <c r="F15" s="3">
        <f t="shared" si="1"/>
        <v>239.51247165532874</v>
      </c>
      <c r="G15" s="3">
        <f t="shared" si="2"/>
        <v>0.22675736961451246</v>
      </c>
      <c r="H15" s="3">
        <f>(O$2*A15)+P$2</f>
        <v>0.90322580645161299</v>
      </c>
      <c r="I15" s="4">
        <f t="shared" si="4"/>
        <v>0.71161195548036915</v>
      </c>
      <c r="J15" s="4">
        <f t="shared" si="5"/>
        <v>1</v>
      </c>
      <c r="K15" s="3">
        <f>(J15-N$2)^2</f>
        <v>0.22675736961451246</v>
      </c>
      <c r="L15" s="3">
        <f t="shared" si="3"/>
        <v>0</v>
      </c>
      <c r="M15" s="5"/>
      <c r="N15" s="5"/>
      <c r="O15" s="5"/>
      <c r="P15" s="5"/>
      <c r="Q15" s="5"/>
      <c r="R15" s="5"/>
      <c r="S15" s="5"/>
      <c r="T15" s="5"/>
    </row>
    <row r="16" spans="1:20" x14ac:dyDescent="0.3">
      <c r="A16" s="3">
        <v>25</v>
      </c>
      <c r="B16" s="3">
        <v>1</v>
      </c>
      <c r="C16" s="3">
        <f>A16-M$2</f>
        <v>-14.523809523809526</v>
      </c>
      <c r="D16" s="3">
        <f>B16-N$2</f>
        <v>0.47619047619047616</v>
      </c>
      <c r="E16" s="3">
        <f t="shared" si="0"/>
        <v>-6.9160997732426308</v>
      </c>
      <c r="F16" s="3">
        <f t="shared" si="1"/>
        <v>210.94104308390027</v>
      </c>
      <c r="G16" s="3">
        <f t="shared" si="2"/>
        <v>0.22675736961451246</v>
      </c>
      <c r="H16" s="3">
        <f>(O$2*A16)+P$2</f>
        <v>0.16774193548387095</v>
      </c>
      <c r="I16" s="4">
        <f t="shared" si="4"/>
        <v>0.54183743028549503</v>
      </c>
      <c r="J16" s="4">
        <f t="shared" si="5"/>
        <v>1</v>
      </c>
      <c r="K16" s="3">
        <f>(J16-N$2)^2</f>
        <v>0.22675736961451246</v>
      </c>
      <c r="L16" s="3">
        <f t="shared" si="3"/>
        <v>0</v>
      </c>
      <c r="M16" s="5"/>
      <c r="N16" s="5"/>
      <c r="O16" s="5"/>
      <c r="P16" s="5"/>
      <c r="Q16" s="5"/>
      <c r="R16" s="5"/>
      <c r="S16" s="5"/>
      <c r="T16" s="5"/>
    </row>
    <row r="17" spans="1:20" x14ac:dyDescent="0.3">
      <c r="A17" s="3">
        <v>21</v>
      </c>
      <c r="B17" s="3">
        <v>0</v>
      </c>
      <c r="C17" s="3">
        <f>A17-M$2</f>
        <v>-18.523809523809526</v>
      </c>
      <c r="D17" s="3">
        <f>B17-N$2</f>
        <v>-0.52380952380952384</v>
      </c>
      <c r="E17" s="3">
        <f t="shared" si="0"/>
        <v>9.7029478458049905</v>
      </c>
      <c r="F17" s="3">
        <f t="shared" si="1"/>
        <v>343.1315192743765</v>
      </c>
      <c r="G17" s="3">
        <f t="shared" si="2"/>
        <v>0.2743764172335601</v>
      </c>
      <c r="H17" s="3">
        <f>(O$2*A17)+P$2</f>
        <v>6.9677419354838621E-2</v>
      </c>
      <c r="I17" s="4">
        <f t="shared" si="4"/>
        <v>0.51741231076098293</v>
      </c>
      <c r="J17" s="4">
        <f t="shared" si="5"/>
        <v>1</v>
      </c>
      <c r="K17" s="3">
        <f>(J17-N$2)^2</f>
        <v>0.22675736961451246</v>
      </c>
      <c r="L17" s="3">
        <f t="shared" si="3"/>
        <v>1</v>
      </c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3">
        <v>26</v>
      </c>
      <c r="B18" s="3">
        <v>0</v>
      </c>
      <c r="C18" s="3">
        <f>A18-M$2</f>
        <v>-13.523809523809526</v>
      </c>
      <c r="D18" s="3">
        <f>B18-N$2</f>
        <v>-0.52380952380952384</v>
      </c>
      <c r="E18" s="3">
        <f t="shared" si="0"/>
        <v>7.083900226757371</v>
      </c>
      <c r="F18" s="3">
        <f t="shared" si="1"/>
        <v>182.89342403628123</v>
      </c>
      <c r="G18" s="3">
        <f t="shared" si="2"/>
        <v>0.2743764172335601</v>
      </c>
      <c r="H18" s="3">
        <f>(O$2*A18)+P$2</f>
        <v>0.19225806451612903</v>
      </c>
      <c r="I18" s="4">
        <f t="shared" si="4"/>
        <v>0.54791700995436243</v>
      </c>
      <c r="J18" s="4">
        <f t="shared" si="5"/>
        <v>1</v>
      </c>
      <c r="K18" s="3">
        <f>(J18-N$2)^2</f>
        <v>0.22675736961451246</v>
      </c>
      <c r="L18" s="3">
        <f t="shared" si="3"/>
        <v>1</v>
      </c>
      <c r="M18" s="5"/>
      <c r="N18" s="5"/>
      <c r="O18" s="5"/>
      <c r="P18" s="5"/>
      <c r="Q18" s="5"/>
      <c r="R18" s="5"/>
      <c r="S18" s="5"/>
      <c r="T18" s="5"/>
    </row>
    <row r="19" spans="1:20" x14ac:dyDescent="0.3">
      <c r="A19" s="3">
        <v>40</v>
      </c>
      <c r="B19" s="3">
        <v>1</v>
      </c>
      <c r="C19" s="3">
        <f>A19-M$2</f>
        <v>0.4761904761904745</v>
      </c>
      <c r="D19" s="3">
        <f>B19-N$2</f>
        <v>0.47619047619047616</v>
      </c>
      <c r="E19" s="3">
        <f t="shared" si="0"/>
        <v>0.22675736961451165</v>
      </c>
      <c r="F19" s="3">
        <f t="shared" si="1"/>
        <v>0.22675736961451087</v>
      </c>
      <c r="G19" s="3">
        <f t="shared" si="2"/>
        <v>0.22675736961451246</v>
      </c>
      <c r="H19" s="3">
        <f>(O$2*A19)+P$2</f>
        <v>0.53548387096774197</v>
      </c>
      <c r="I19" s="4">
        <f t="shared" si="4"/>
        <v>0.63076122705458826</v>
      </c>
      <c r="J19" s="4">
        <f t="shared" si="5"/>
        <v>1</v>
      </c>
      <c r="K19" s="3">
        <f>(J19-N$2)^2</f>
        <v>0.22675736961451246</v>
      </c>
      <c r="L19" s="3">
        <f t="shared" si="3"/>
        <v>0</v>
      </c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 s="3">
        <v>50</v>
      </c>
      <c r="B20" s="3">
        <v>1</v>
      </c>
      <c r="C20" s="3">
        <f>A20-M$2</f>
        <v>10.476190476190474</v>
      </c>
      <c r="D20" s="3">
        <f>B20-N$2</f>
        <v>0.47619047619047616</v>
      </c>
      <c r="E20" s="3">
        <f t="shared" si="0"/>
        <v>4.9886621315192734</v>
      </c>
      <c r="F20" s="3">
        <f t="shared" si="1"/>
        <v>109.75056689342401</v>
      </c>
      <c r="G20" s="3">
        <f t="shared" si="2"/>
        <v>0.22675736961451246</v>
      </c>
      <c r="H20" s="3">
        <f>(O$2*A20)+P$2</f>
        <v>0.78064516129032269</v>
      </c>
      <c r="I20" s="4">
        <f t="shared" si="4"/>
        <v>0.68581914430769797</v>
      </c>
      <c r="J20" s="4">
        <f t="shared" si="5"/>
        <v>1</v>
      </c>
      <c r="K20" s="3">
        <f>(J20-N$2)^2</f>
        <v>0.22675736961451246</v>
      </c>
      <c r="L20" s="3">
        <f t="shared" si="3"/>
        <v>0</v>
      </c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3">
        <v>54</v>
      </c>
      <c r="B21" s="3">
        <v>1</v>
      </c>
      <c r="C21" s="3">
        <f>A21-M$2</f>
        <v>14.476190476190474</v>
      </c>
      <c r="D21" s="3">
        <f>B21-N$2</f>
        <v>0.47619047619047616</v>
      </c>
      <c r="E21" s="3">
        <f t="shared" si="0"/>
        <v>6.8934240362811776</v>
      </c>
      <c r="F21" s="3">
        <f t="shared" si="1"/>
        <v>209.5600907029478</v>
      </c>
      <c r="G21" s="3">
        <f t="shared" si="2"/>
        <v>0.22675736961451246</v>
      </c>
      <c r="H21" s="3">
        <f>(O$2*A21)+P$2</f>
        <v>0.87870967741935502</v>
      </c>
      <c r="I21" s="4">
        <f t="shared" si="4"/>
        <v>0.7065547632144249</v>
      </c>
      <c r="J21" s="4">
        <f t="shared" si="5"/>
        <v>1</v>
      </c>
      <c r="K21" s="3">
        <f>(J21-N$2)^2</f>
        <v>0.22675736961451246</v>
      </c>
      <c r="L21" s="3">
        <f t="shared" si="3"/>
        <v>0</v>
      </c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3">
        <v>23</v>
      </c>
      <c r="B22" s="3">
        <v>0</v>
      </c>
      <c r="C22" s="3">
        <f>A22-M$2</f>
        <v>-16.523809523809526</v>
      </c>
      <c r="D22" s="3">
        <f>B22-N$2</f>
        <v>-0.52380952380952384</v>
      </c>
      <c r="E22" s="3">
        <f t="shared" si="0"/>
        <v>8.655328798185943</v>
      </c>
      <c r="F22" s="3">
        <f t="shared" si="1"/>
        <v>273.03628117913837</v>
      </c>
      <c r="G22" s="3">
        <f t="shared" si="2"/>
        <v>0.2743764172335601</v>
      </c>
      <c r="H22" s="3">
        <f>(O$2*A22)+P$2</f>
        <v>0.11870967741935479</v>
      </c>
      <c r="I22" s="4">
        <f t="shared" si="4"/>
        <v>0.52964261724519157</v>
      </c>
      <c r="J22" s="4">
        <f t="shared" si="5"/>
        <v>1</v>
      </c>
      <c r="K22" s="3">
        <f>(J22-N$2)^2</f>
        <v>0.22675736961451246</v>
      </c>
      <c r="L22" s="3">
        <f t="shared" si="3"/>
        <v>1</v>
      </c>
      <c r="M22" s="5"/>
      <c r="N22" s="5"/>
      <c r="O22" s="5"/>
      <c r="P22" s="5"/>
      <c r="Q22" s="5"/>
      <c r="R22" s="5"/>
      <c r="S22" s="5"/>
      <c r="T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2C18-BB3C-48F3-A0C4-48B8FED874B5}">
  <dimension ref="A1:B22"/>
  <sheetViews>
    <sheetView workbookViewId="0">
      <selection sqref="A1:B22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3">
        <v>18</v>
      </c>
      <c r="B2" s="2">
        <v>0.49903225927293293</v>
      </c>
    </row>
    <row r="3" spans="1:2" x14ac:dyDescent="0.3">
      <c r="A3" s="3">
        <v>21</v>
      </c>
      <c r="B3" s="2">
        <v>0.51741231076098293</v>
      </c>
    </row>
    <row r="4" spans="1:2" x14ac:dyDescent="0.3">
      <c r="A4" s="3">
        <v>22</v>
      </c>
      <c r="B4" s="2">
        <v>0.52353099158997896</v>
      </c>
    </row>
    <row r="5" spans="1:2" x14ac:dyDescent="0.3">
      <c r="A5" s="3">
        <v>23</v>
      </c>
      <c r="B5" s="2">
        <v>0.52964261724519157</v>
      </c>
    </row>
    <row r="6" spans="1:2" x14ac:dyDescent="0.3">
      <c r="A6" s="3">
        <v>25</v>
      </c>
      <c r="B6" s="2">
        <v>0.54183743028549503</v>
      </c>
    </row>
    <row r="7" spans="1:2" x14ac:dyDescent="0.3">
      <c r="A7" s="3">
        <v>25</v>
      </c>
      <c r="B7" s="2">
        <v>0.54183743028549503</v>
      </c>
    </row>
    <row r="8" spans="1:2" x14ac:dyDescent="0.3">
      <c r="A8" s="3">
        <v>26</v>
      </c>
      <c r="B8" s="2">
        <v>0.54791700995436243</v>
      </c>
    </row>
    <row r="9" spans="1:2" x14ac:dyDescent="0.3">
      <c r="A9" s="3">
        <v>27</v>
      </c>
      <c r="B9" s="2">
        <v>0.55398232325108765</v>
      </c>
    </row>
    <row r="10" spans="1:2" x14ac:dyDescent="0.3">
      <c r="A10" s="3">
        <v>28</v>
      </c>
      <c r="B10" s="2">
        <v>0.56003160444092037</v>
      </c>
    </row>
    <row r="11" spans="1:2" x14ac:dyDescent="0.3">
      <c r="A11" s="3">
        <v>29</v>
      </c>
      <c r="B11" s="2">
        <v>0.56606310671803917</v>
      </c>
    </row>
    <row r="12" spans="1:2" x14ac:dyDescent="0.3">
      <c r="A12" s="3">
        <v>40</v>
      </c>
      <c r="B12" s="2">
        <v>0.63076122705458826</v>
      </c>
    </row>
    <row r="13" spans="1:2" x14ac:dyDescent="0.3">
      <c r="A13" s="3">
        <v>46</v>
      </c>
      <c r="B13" s="2">
        <v>0.66431442707127863</v>
      </c>
    </row>
    <row r="14" spans="1:2" x14ac:dyDescent="0.3">
      <c r="A14" s="3">
        <v>47</v>
      </c>
      <c r="B14" s="2">
        <v>0.66975933596601456</v>
      </c>
    </row>
    <row r="15" spans="1:2" x14ac:dyDescent="0.3">
      <c r="A15" s="3">
        <v>50</v>
      </c>
      <c r="B15" s="2">
        <v>0.68581914430769797</v>
      </c>
    </row>
    <row r="16" spans="1:2" x14ac:dyDescent="0.3">
      <c r="A16" s="3">
        <v>54</v>
      </c>
      <c r="B16" s="2">
        <v>0.7065547632144249</v>
      </c>
    </row>
    <row r="17" spans="1:2" x14ac:dyDescent="0.3">
      <c r="A17" s="3">
        <v>55</v>
      </c>
      <c r="B17" s="2">
        <v>0.71161195548036915</v>
      </c>
    </row>
    <row r="18" spans="1:2" x14ac:dyDescent="0.3">
      <c r="A18" s="3">
        <v>55</v>
      </c>
      <c r="B18" s="2">
        <v>0.71161195548036915</v>
      </c>
    </row>
    <row r="19" spans="1:2" x14ac:dyDescent="0.3">
      <c r="A19" s="3">
        <v>56</v>
      </c>
      <c r="B19" s="2">
        <v>0.71661694868832004</v>
      </c>
    </row>
    <row r="20" spans="1:2" x14ac:dyDescent="0.3">
      <c r="A20" s="3">
        <v>60</v>
      </c>
      <c r="B20" s="2">
        <v>0.73610208166166879</v>
      </c>
    </row>
    <row r="21" spans="1:2" x14ac:dyDescent="0.3">
      <c r="A21" s="3">
        <v>61</v>
      </c>
      <c r="B21" s="2">
        <v>0.74083683870885586</v>
      </c>
    </row>
    <row r="22" spans="1:2" x14ac:dyDescent="0.3">
      <c r="A22" s="3">
        <v>62</v>
      </c>
      <c r="B22" s="2">
        <v>0.74551601503392151</v>
      </c>
    </row>
  </sheetData>
  <sortState xmlns:xlrd2="http://schemas.microsoft.com/office/spreadsheetml/2017/richdata2" ref="A2:B22">
    <sortCondition ref="A1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LogisticRegression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H G</dc:creator>
  <cp:lastModifiedBy>Deepak H G</cp:lastModifiedBy>
  <dcterms:created xsi:type="dcterms:W3CDTF">2015-06-05T18:17:20Z</dcterms:created>
  <dcterms:modified xsi:type="dcterms:W3CDTF">2024-10-13T10:00:32Z</dcterms:modified>
</cp:coreProperties>
</file>