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udent\Desktop\"/>
    </mc:Choice>
  </mc:AlternateContent>
  <bookViews>
    <workbookView xWindow="0" yWindow="0" windowWidth="23040" windowHeight="850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0" i="1" l="1"/>
  <c r="W3" i="1" l="1"/>
  <c r="X3" i="1" s="1"/>
  <c r="Y3" i="1" s="1"/>
  <c r="V3" i="1"/>
  <c r="T3" i="1"/>
  <c r="O3" i="1" l="1"/>
  <c r="N3" i="1"/>
  <c r="P3" i="1" s="1"/>
  <c r="G4" i="1"/>
  <c r="F4" i="1"/>
  <c r="F5" i="1"/>
  <c r="F3" i="1"/>
  <c r="E4" i="1"/>
  <c r="D6" i="1"/>
  <c r="D5" i="1"/>
  <c r="E5" i="1" s="1"/>
  <c r="D4" i="1"/>
  <c r="B5" i="1"/>
  <c r="B4" i="1"/>
  <c r="B3" i="1"/>
  <c r="G5" i="1" l="1"/>
  <c r="U5" i="1" s="1"/>
  <c r="H5" i="1"/>
  <c r="I5" i="1" s="1"/>
  <c r="E6" i="1"/>
  <c r="F6" i="1" s="1"/>
  <c r="D7" i="1"/>
  <c r="G3" i="1"/>
  <c r="U3" i="1" s="1"/>
  <c r="H3" i="1"/>
  <c r="I3" i="1" s="1"/>
  <c r="J3" i="1" s="1"/>
  <c r="K3" i="1" s="1"/>
  <c r="U4" i="1"/>
  <c r="H4" i="1"/>
  <c r="I4" i="1" s="1"/>
  <c r="Q3" i="1"/>
  <c r="R3" i="1" s="1"/>
  <c r="B6" i="1"/>
  <c r="B7" i="1" s="1"/>
  <c r="G6" i="1" l="1"/>
  <c r="U6" i="1" s="1"/>
  <c r="H6" i="1"/>
  <c r="I6" i="1" s="1"/>
  <c r="J6" i="1" s="1"/>
  <c r="K6" i="1" s="1"/>
  <c r="S3" i="1"/>
  <c r="J4" i="1"/>
  <c r="K4" i="1" s="1"/>
  <c r="J5" i="1"/>
  <c r="K5" i="1" s="1"/>
  <c r="F7" i="1"/>
  <c r="D8" i="1"/>
  <c r="E7" i="1"/>
  <c r="E8" i="1" l="1"/>
  <c r="F8" i="1"/>
  <c r="D9" i="1"/>
  <c r="M6" i="1"/>
  <c r="O6" i="1" s="1"/>
  <c r="L6" i="1"/>
  <c r="L5" i="1"/>
  <c r="M5" i="1"/>
  <c r="O5" i="1" s="1"/>
  <c r="U7" i="1"/>
  <c r="H7" i="1"/>
  <c r="I7" i="1" s="1"/>
  <c r="J7" i="1" s="1"/>
  <c r="K7" i="1" s="1"/>
  <c r="G7" i="1"/>
  <c r="L4" i="1"/>
  <c r="M4" i="1"/>
  <c r="O4" i="1" s="1"/>
  <c r="V5" i="1" l="1"/>
  <c r="T5" i="1"/>
  <c r="N5" i="1"/>
  <c r="P5" i="1" s="1"/>
  <c r="U8" i="1"/>
  <c r="H8" i="1"/>
  <c r="I8" i="1" s="1"/>
  <c r="J8" i="1" s="1"/>
  <c r="K8" i="1" s="1"/>
  <c r="G8" i="1"/>
  <c r="V4" i="1"/>
  <c r="T4" i="1"/>
  <c r="N4" i="1"/>
  <c r="P4" i="1" s="1"/>
  <c r="D10" i="1"/>
  <c r="E9" i="1"/>
  <c r="F9" i="1" s="1"/>
  <c r="M7" i="1"/>
  <c r="O7" i="1" s="1"/>
  <c r="L7" i="1"/>
  <c r="V6" i="1"/>
  <c r="T6" i="1"/>
  <c r="N6" i="1"/>
  <c r="P6" i="1" s="1"/>
  <c r="G9" i="1" l="1"/>
  <c r="U9" i="1" s="1"/>
  <c r="H9" i="1"/>
  <c r="I9" i="1" s="1"/>
  <c r="J9" i="1" s="1"/>
  <c r="K9" i="1" s="1"/>
  <c r="Q5" i="1"/>
  <c r="R5" i="1" s="1"/>
  <c r="V7" i="1"/>
  <c r="T7" i="1"/>
  <c r="N7" i="1"/>
  <c r="P7" i="1" s="1"/>
  <c r="D11" i="1"/>
  <c r="E10" i="1"/>
  <c r="F10" i="1"/>
  <c r="Q6" i="1"/>
  <c r="R6" i="1" s="1"/>
  <c r="Q4" i="1"/>
  <c r="R4" i="1" s="1"/>
  <c r="L8" i="1"/>
  <c r="M8" i="1"/>
  <c r="O8" i="1" s="1"/>
  <c r="V8" i="1" l="1"/>
  <c r="T8" i="1"/>
  <c r="N8" i="1"/>
  <c r="P8" i="1" s="1"/>
  <c r="S7" i="1"/>
  <c r="Q7" i="1"/>
  <c r="R7" i="1" s="1"/>
  <c r="M9" i="1"/>
  <c r="O9" i="1" s="1"/>
  <c r="L9" i="1"/>
  <c r="U10" i="1"/>
  <c r="H10" i="1"/>
  <c r="I10" i="1" s="1"/>
  <c r="J10" i="1" s="1"/>
  <c r="K10" i="1" s="1"/>
  <c r="G10" i="1"/>
  <c r="S4" i="1"/>
  <c r="W4" i="1" s="1"/>
  <c r="S6" i="1"/>
  <c r="D12" i="1"/>
  <c r="E11" i="1"/>
  <c r="F11" i="1" s="1"/>
  <c r="S5" i="1"/>
  <c r="W5" i="1" s="1"/>
  <c r="H11" i="1" l="1"/>
  <c r="I11" i="1" s="1"/>
  <c r="J11" i="1" s="1"/>
  <c r="K11" i="1" s="1"/>
  <c r="G11" i="1"/>
  <c r="U11" i="1" s="1"/>
  <c r="X4" i="1"/>
  <c r="Y4" i="1" s="1"/>
  <c r="Z4" i="1" s="1"/>
  <c r="S8" i="1"/>
  <c r="W8" i="1" s="1"/>
  <c r="Q8" i="1"/>
  <c r="R8" i="1" s="1"/>
  <c r="W6" i="1"/>
  <c r="W7" i="1"/>
  <c r="V9" i="1"/>
  <c r="T9" i="1"/>
  <c r="N9" i="1"/>
  <c r="P9" i="1" s="1"/>
  <c r="D13" i="1"/>
  <c r="F12" i="1"/>
  <c r="E12" i="1"/>
  <c r="L10" i="1"/>
  <c r="M10" i="1"/>
  <c r="O10" i="1" s="1"/>
  <c r="U12" i="1" l="1"/>
  <c r="H12" i="1"/>
  <c r="I12" i="1" s="1"/>
  <c r="J12" i="1" s="1"/>
  <c r="K12" i="1" s="1"/>
  <c r="G12" i="1"/>
  <c r="E13" i="1"/>
  <c r="F13" i="1" s="1"/>
  <c r="D14" i="1"/>
  <c r="V10" i="1"/>
  <c r="T10" i="1"/>
  <c r="N10" i="1"/>
  <c r="P10" i="1" s="1"/>
  <c r="Q9" i="1"/>
  <c r="R9" i="1" s="1"/>
  <c r="S9" i="1"/>
  <c r="W9" i="1" s="1"/>
  <c r="X6" i="1"/>
  <c r="M11" i="1"/>
  <c r="O11" i="1" s="1"/>
  <c r="L11" i="1"/>
  <c r="X5" i="1"/>
  <c r="Y5" i="1" s="1"/>
  <c r="Z5" i="1" s="1"/>
  <c r="G13" i="1" l="1"/>
  <c r="U13" i="1" s="1"/>
  <c r="H13" i="1"/>
  <c r="I13" i="1" s="1"/>
  <c r="J13" i="1" s="1"/>
  <c r="K13" i="1" s="1"/>
  <c r="V11" i="1"/>
  <c r="T11" i="1"/>
  <c r="N11" i="1"/>
  <c r="P11" i="1" s="1"/>
  <c r="X7" i="1"/>
  <c r="Y6" i="1"/>
  <c r="Z6" i="1" s="1"/>
  <c r="Q10" i="1"/>
  <c r="R10" i="1" s="1"/>
  <c r="S10" i="1"/>
  <c r="W10" i="1" s="1"/>
  <c r="D15" i="1"/>
  <c r="E14" i="1"/>
  <c r="F14" i="1"/>
  <c r="M12" i="1"/>
  <c r="O12" i="1" s="1"/>
  <c r="L12" i="1"/>
  <c r="L13" i="1" l="1"/>
  <c r="M13" i="1"/>
  <c r="O13" i="1" s="1"/>
  <c r="T12" i="1"/>
  <c r="V12" i="1"/>
  <c r="N12" i="1"/>
  <c r="P12" i="1" s="1"/>
  <c r="D16" i="1"/>
  <c r="E15" i="1"/>
  <c r="F15" i="1" s="1"/>
  <c r="X8" i="1"/>
  <c r="Y7" i="1"/>
  <c r="Z7" i="1" s="1"/>
  <c r="U14" i="1"/>
  <c r="H14" i="1"/>
  <c r="I14" i="1" s="1"/>
  <c r="J14" i="1" s="1"/>
  <c r="K14" i="1" s="1"/>
  <c r="G14" i="1"/>
  <c r="Q11" i="1"/>
  <c r="R11" i="1" s="1"/>
  <c r="H15" i="1" l="1"/>
  <c r="I15" i="1" s="1"/>
  <c r="J15" i="1" s="1"/>
  <c r="K15" i="1" s="1"/>
  <c r="G15" i="1"/>
  <c r="U15" i="1" s="1"/>
  <c r="S11" i="1"/>
  <c r="W11" i="1" s="1"/>
  <c r="D17" i="1"/>
  <c r="E16" i="1"/>
  <c r="F16" i="1"/>
  <c r="M14" i="1"/>
  <c r="O14" i="1" s="1"/>
  <c r="L14" i="1"/>
  <c r="X9" i="1"/>
  <c r="S12" i="1"/>
  <c r="W12" i="1" s="1"/>
  <c r="Q12" i="1"/>
  <c r="R12" i="1" s="1"/>
  <c r="V13" i="1"/>
  <c r="T13" i="1"/>
  <c r="N13" i="1"/>
  <c r="P13" i="1" s="1"/>
  <c r="Q13" i="1" l="1"/>
  <c r="R13" i="1" s="1"/>
  <c r="S13" i="1"/>
  <c r="W13" i="1" s="1"/>
  <c r="U16" i="1"/>
  <c r="H16" i="1"/>
  <c r="I16" i="1" s="1"/>
  <c r="J16" i="1" s="1"/>
  <c r="K16" i="1" s="1"/>
  <c r="G16" i="1"/>
  <c r="X10" i="1"/>
  <c r="M15" i="1"/>
  <c r="O15" i="1" s="1"/>
  <c r="L15" i="1"/>
  <c r="V14" i="1"/>
  <c r="T14" i="1"/>
  <c r="N14" i="1"/>
  <c r="P14" i="1" s="1"/>
  <c r="D18" i="1"/>
  <c r="E17" i="1"/>
  <c r="F17" i="1" s="1"/>
  <c r="G17" i="1" l="1"/>
  <c r="U17" i="1" s="1"/>
  <c r="H17" i="1"/>
  <c r="I17" i="1" s="1"/>
  <c r="J17" i="1" s="1"/>
  <c r="K17" i="1" s="1"/>
  <c r="X11" i="1"/>
  <c r="D19" i="1"/>
  <c r="E18" i="1"/>
  <c r="F18" i="1"/>
  <c r="V15" i="1"/>
  <c r="T15" i="1"/>
  <c r="N15" i="1"/>
  <c r="P15" i="1" s="1"/>
  <c r="Q14" i="1"/>
  <c r="R14" i="1" s="1"/>
  <c r="S14" i="1"/>
  <c r="W14" i="1" s="1"/>
  <c r="M16" i="1"/>
  <c r="O16" i="1" s="1"/>
  <c r="L16" i="1"/>
  <c r="V16" i="1" l="1"/>
  <c r="T16" i="1"/>
  <c r="N16" i="1"/>
  <c r="P16" i="1" s="1"/>
  <c r="M17" i="1"/>
  <c r="O17" i="1" s="1"/>
  <c r="L17" i="1"/>
  <c r="H18" i="1"/>
  <c r="I18" i="1" s="1"/>
  <c r="J18" i="1" s="1"/>
  <c r="K18" i="1" s="1"/>
  <c r="G18" i="1"/>
  <c r="U18" i="1" s="1"/>
  <c r="X12" i="1"/>
  <c r="Q15" i="1"/>
  <c r="R15" i="1" s="1"/>
  <c r="D20" i="1"/>
  <c r="E19" i="1"/>
  <c r="F19" i="1" s="1"/>
  <c r="H19" i="1" l="1"/>
  <c r="I19" i="1" s="1"/>
  <c r="J19" i="1" s="1"/>
  <c r="K19" i="1" s="1"/>
  <c r="G19" i="1"/>
  <c r="U19" i="1" s="1"/>
  <c r="L18" i="1"/>
  <c r="M18" i="1"/>
  <c r="O18" i="1" s="1"/>
  <c r="S15" i="1"/>
  <c r="W15" i="1" s="1"/>
  <c r="D21" i="1"/>
  <c r="F20" i="1"/>
  <c r="E20" i="1"/>
  <c r="Q16" i="1"/>
  <c r="R16" i="1" s="1"/>
  <c r="X13" i="1"/>
  <c r="V17" i="1"/>
  <c r="T17" i="1"/>
  <c r="N17" i="1"/>
  <c r="P17" i="1" s="1"/>
  <c r="Q17" i="1" l="1"/>
  <c r="R17" i="1" s="1"/>
  <c r="S17" i="1"/>
  <c r="X14" i="1"/>
  <c r="V18" i="1"/>
  <c r="T18" i="1"/>
  <c r="N18" i="1"/>
  <c r="P18" i="1" s="1"/>
  <c r="D22" i="1"/>
  <c r="E21" i="1"/>
  <c r="F21" i="1"/>
  <c r="S16" i="1"/>
  <c r="W16" i="1" s="1"/>
  <c r="M19" i="1"/>
  <c r="O19" i="1" s="1"/>
  <c r="L19" i="1"/>
  <c r="H20" i="1"/>
  <c r="I20" i="1" s="1"/>
  <c r="J20" i="1" s="1"/>
  <c r="K20" i="1" s="1"/>
  <c r="G20" i="1"/>
  <c r="U20" i="1" s="1"/>
  <c r="D23" i="1" l="1"/>
  <c r="E22" i="1"/>
  <c r="F22" i="1"/>
  <c r="M20" i="1"/>
  <c r="O20" i="1" s="1"/>
  <c r="L20" i="1"/>
  <c r="Q18" i="1"/>
  <c r="R18" i="1" s="1"/>
  <c r="S18" i="1"/>
  <c r="W18" i="1" s="1"/>
  <c r="X15" i="1"/>
  <c r="G21" i="1"/>
  <c r="U21" i="1" s="1"/>
  <c r="H21" i="1"/>
  <c r="I21" i="1" s="1"/>
  <c r="J21" i="1" s="1"/>
  <c r="K21" i="1" s="1"/>
  <c r="W17" i="1"/>
  <c r="V19" i="1"/>
  <c r="T19" i="1"/>
  <c r="N19" i="1"/>
  <c r="P19" i="1" s="1"/>
  <c r="V20" i="1" l="1"/>
  <c r="T20" i="1"/>
  <c r="N20" i="1"/>
  <c r="P20" i="1" s="1"/>
  <c r="D24" i="1"/>
  <c r="E23" i="1"/>
  <c r="F23" i="1" s="1"/>
  <c r="G22" i="1"/>
  <c r="U22" i="1" s="1"/>
  <c r="H22" i="1"/>
  <c r="I22" i="1" s="1"/>
  <c r="J22" i="1" s="1"/>
  <c r="K22" i="1" s="1"/>
  <c r="S19" i="1"/>
  <c r="W19" i="1" s="1"/>
  <c r="Q19" i="1"/>
  <c r="R19" i="1" s="1"/>
  <c r="L21" i="1"/>
  <c r="M21" i="1"/>
  <c r="O21" i="1" s="1"/>
  <c r="X16" i="1"/>
  <c r="U23" i="1" l="1"/>
  <c r="H23" i="1"/>
  <c r="I23" i="1" s="1"/>
  <c r="J23" i="1" s="1"/>
  <c r="K23" i="1" s="1"/>
  <c r="G23" i="1"/>
  <c r="V21" i="1"/>
  <c r="T21" i="1"/>
  <c r="N21" i="1"/>
  <c r="P21" i="1" s="1"/>
  <c r="D25" i="1"/>
  <c r="E24" i="1"/>
  <c r="F24" i="1"/>
  <c r="X17" i="1"/>
  <c r="L22" i="1"/>
  <c r="M22" i="1"/>
  <c r="O22" i="1" s="1"/>
  <c r="S20" i="1"/>
  <c r="W20" i="1" s="1"/>
  <c r="Q20" i="1"/>
  <c r="R20" i="1" s="1"/>
  <c r="V22" i="1" l="1"/>
  <c r="T22" i="1"/>
  <c r="N22" i="1"/>
  <c r="P22" i="1" s="1"/>
  <c r="D26" i="1"/>
  <c r="F25" i="1"/>
  <c r="E25" i="1"/>
  <c r="X18" i="1"/>
  <c r="Q21" i="1"/>
  <c r="R21" i="1" s="1"/>
  <c r="S21" i="1"/>
  <c r="W21" i="1" s="1"/>
  <c r="M23" i="1"/>
  <c r="O23" i="1" s="1"/>
  <c r="L23" i="1"/>
  <c r="H24" i="1"/>
  <c r="I24" i="1" s="1"/>
  <c r="J24" i="1" s="1"/>
  <c r="K24" i="1" s="1"/>
  <c r="G24" i="1"/>
  <c r="U24" i="1" s="1"/>
  <c r="L24" i="1" l="1"/>
  <c r="M24" i="1"/>
  <c r="O24" i="1" s="1"/>
  <c r="Q22" i="1"/>
  <c r="R22" i="1" s="1"/>
  <c r="X19" i="1"/>
  <c r="D27" i="1"/>
  <c r="E26" i="1"/>
  <c r="F26" i="1"/>
  <c r="V23" i="1"/>
  <c r="T23" i="1"/>
  <c r="N23" i="1"/>
  <c r="P23" i="1" s="1"/>
  <c r="G25" i="1"/>
  <c r="U25" i="1" s="1"/>
  <c r="H25" i="1"/>
  <c r="I25" i="1" s="1"/>
  <c r="J25" i="1" s="1"/>
  <c r="K25" i="1" s="1"/>
  <c r="M25" i="1" l="1"/>
  <c r="O25" i="1" s="1"/>
  <c r="L25" i="1"/>
  <c r="U26" i="1"/>
  <c r="H26" i="1"/>
  <c r="I26" i="1" s="1"/>
  <c r="J26" i="1" s="1"/>
  <c r="K26" i="1" s="1"/>
  <c r="G26" i="1"/>
  <c r="X20" i="1"/>
  <c r="F27" i="1"/>
  <c r="D28" i="1"/>
  <c r="E27" i="1"/>
  <c r="Q23" i="1"/>
  <c r="R23" i="1" s="1"/>
  <c r="S22" i="1"/>
  <c r="W22" i="1" s="1"/>
  <c r="V24" i="1"/>
  <c r="T24" i="1"/>
  <c r="N24" i="1"/>
  <c r="P24" i="1" s="1"/>
  <c r="Q24" i="1" l="1"/>
  <c r="R24" i="1" s="1"/>
  <c r="U27" i="1"/>
  <c r="H27" i="1"/>
  <c r="I27" i="1" s="1"/>
  <c r="J27" i="1" s="1"/>
  <c r="K27" i="1" s="1"/>
  <c r="G27" i="1"/>
  <c r="S23" i="1"/>
  <c r="W23" i="1" s="1"/>
  <c r="X21" i="1"/>
  <c r="V25" i="1"/>
  <c r="T25" i="1"/>
  <c r="N25" i="1"/>
  <c r="P25" i="1" s="1"/>
  <c r="L26" i="1"/>
  <c r="M26" i="1"/>
  <c r="O26" i="1" s="1"/>
  <c r="E28" i="1"/>
  <c r="F28" i="1" s="1"/>
  <c r="D29" i="1"/>
  <c r="H28" i="1" l="1"/>
  <c r="I28" i="1" s="1"/>
  <c r="J28" i="1" s="1"/>
  <c r="K28" i="1" s="1"/>
  <c r="G28" i="1"/>
  <c r="U28" i="1" s="1"/>
  <c r="V26" i="1"/>
  <c r="T26" i="1"/>
  <c r="N26" i="1"/>
  <c r="P26" i="1" s="1"/>
  <c r="M27" i="1"/>
  <c r="O27" i="1" s="1"/>
  <c r="L27" i="1"/>
  <c r="Q25" i="1"/>
  <c r="R25" i="1" s="1"/>
  <c r="S25" i="1"/>
  <c r="X22" i="1"/>
  <c r="D30" i="1"/>
  <c r="F29" i="1"/>
  <c r="E29" i="1"/>
  <c r="S24" i="1"/>
  <c r="W24" i="1" s="1"/>
  <c r="V27" i="1" l="1"/>
  <c r="T27" i="1"/>
  <c r="N27" i="1"/>
  <c r="P27" i="1" s="1"/>
  <c r="X23" i="1"/>
  <c r="L28" i="1"/>
  <c r="M28" i="1"/>
  <c r="O28" i="1" s="1"/>
  <c r="U29" i="1"/>
  <c r="G29" i="1"/>
  <c r="H29" i="1"/>
  <c r="I29" i="1" s="1"/>
  <c r="J29" i="1" s="1"/>
  <c r="K29" i="1" s="1"/>
  <c r="W25" i="1"/>
  <c r="Q26" i="1"/>
  <c r="R26" i="1" s="1"/>
  <c r="D31" i="1"/>
  <c r="E30" i="1"/>
  <c r="F30" i="1" s="1"/>
  <c r="U30" i="1" l="1"/>
  <c r="H30" i="1"/>
  <c r="I30" i="1" s="1"/>
  <c r="J30" i="1" s="1"/>
  <c r="K30" i="1" s="1"/>
  <c r="G30" i="1"/>
  <c r="D32" i="1"/>
  <c r="F31" i="1"/>
  <c r="E31" i="1"/>
  <c r="L29" i="1"/>
  <c r="M29" i="1"/>
  <c r="O29" i="1" s="1"/>
  <c r="S27" i="1"/>
  <c r="Q27" i="1"/>
  <c r="R27" i="1" s="1"/>
  <c r="S26" i="1"/>
  <c r="W26" i="1" s="1"/>
  <c r="T28" i="1"/>
  <c r="V28" i="1"/>
  <c r="N28" i="1"/>
  <c r="P28" i="1" s="1"/>
  <c r="X24" i="1"/>
  <c r="V29" i="1" l="1"/>
  <c r="T29" i="1"/>
  <c r="N29" i="1"/>
  <c r="P29" i="1" s="1"/>
  <c r="S28" i="1"/>
  <c r="W28" i="1" s="1"/>
  <c r="Q28" i="1"/>
  <c r="R28" i="1" s="1"/>
  <c r="W27" i="1"/>
  <c r="U31" i="1"/>
  <c r="H31" i="1"/>
  <c r="I31" i="1" s="1"/>
  <c r="J31" i="1" s="1"/>
  <c r="K31" i="1" s="1"/>
  <c r="G31" i="1"/>
  <c r="L30" i="1"/>
  <c r="M30" i="1"/>
  <c r="O30" i="1" s="1"/>
  <c r="X25" i="1"/>
  <c r="D33" i="1"/>
  <c r="E32" i="1"/>
  <c r="F32" i="1" s="1"/>
  <c r="H32" i="1" l="1"/>
  <c r="I32" i="1" s="1"/>
  <c r="J32" i="1" s="1"/>
  <c r="K32" i="1" s="1"/>
  <c r="G32" i="1"/>
  <c r="U32" i="1" s="1"/>
  <c r="V30" i="1"/>
  <c r="T30" i="1"/>
  <c r="N30" i="1"/>
  <c r="P30" i="1" s="1"/>
  <c r="Q29" i="1"/>
  <c r="R29" i="1" s="1"/>
  <c r="D34" i="1"/>
  <c r="E33" i="1"/>
  <c r="F33" i="1" s="1"/>
  <c r="X26" i="1"/>
  <c r="M31" i="1"/>
  <c r="O31" i="1" s="1"/>
  <c r="L31" i="1"/>
  <c r="G33" i="1" l="1"/>
  <c r="U33" i="1" s="1"/>
  <c r="H33" i="1"/>
  <c r="I33" i="1" s="1"/>
  <c r="J33" i="1" s="1"/>
  <c r="K33" i="1" s="1"/>
  <c r="V31" i="1"/>
  <c r="T31" i="1"/>
  <c r="N31" i="1"/>
  <c r="P31" i="1" s="1"/>
  <c r="D35" i="1"/>
  <c r="E34" i="1"/>
  <c r="F34" i="1" s="1"/>
  <c r="M32" i="1"/>
  <c r="O32" i="1" s="1"/>
  <c r="L32" i="1"/>
  <c r="Q30" i="1"/>
  <c r="R30" i="1" s="1"/>
  <c r="X27" i="1"/>
  <c r="S29" i="1"/>
  <c r="W29" i="1" s="1"/>
  <c r="U34" i="1" l="1"/>
  <c r="H34" i="1"/>
  <c r="I34" i="1" s="1"/>
  <c r="J34" i="1" s="1"/>
  <c r="K34" i="1" s="1"/>
  <c r="G34" i="1"/>
  <c r="V32" i="1"/>
  <c r="T32" i="1"/>
  <c r="N32" i="1"/>
  <c r="P32" i="1" s="1"/>
  <c r="D36" i="1"/>
  <c r="E35" i="1"/>
  <c r="F35" i="1" s="1"/>
  <c r="M33" i="1"/>
  <c r="O33" i="1" s="1"/>
  <c r="L33" i="1"/>
  <c r="X28" i="1"/>
  <c r="Q31" i="1"/>
  <c r="R31" i="1" s="1"/>
  <c r="S30" i="1"/>
  <c r="W30" i="1" s="1"/>
  <c r="U35" i="1" l="1"/>
  <c r="H35" i="1"/>
  <c r="I35" i="1" s="1"/>
  <c r="J35" i="1" s="1"/>
  <c r="K35" i="1" s="1"/>
  <c r="G35" i="1"/>
  <c r="V33" i="1"/>
  <c r="T33" i="1"/>
  <c r="N33" i="1"/>
  <c r="P33" i="1" s="1"/>
  <c r="D37" i="1"/>
  <c r="E36" i="1"/>
  <c r="F36" i="1" s="1"/>
  <c r="S31" i="1"/>
  <c r="W31" i="1" s="1"/>
  <c r="Q32" i="1"/>
  <c r="R32" i="1" s="1"/>
  <c r="L34" i="1"/>
  <c r="M34" i="1"/>
  <c r="O34" i="1" s="1"/>
  <c r="X29" i="1"/>
  <c r="U36" i="1" l="1"/>
  <c r="H36" i="1"/>
  <c r="I36" i="1" s="1"/>
  <c r="J36" i="1" s="1"/>
  <c r="K36" i="1" s="1"/>
  <c r="G36" i="1"/>
  <c r="X30" i="1"/>
  <c r="S32" i="1"/>
  <c r="W32" i="1" s="1"/>
  <c r="E37" i="1"/>
  <c r="D38" i="1"/>
  <c r="F37" i="1"/>
  <c r="Q33" i="1"/>
  <c r="R33" i="1" s="1"/>
  <c r="S33" i="1"/>
  <c r="M35" i="1"/>
  <c r="O35" i="1" s="1"/>
  <c r="L35" i="1"/>
  <c r="V34" i="1"/>
  <c r="T34" i="1"/>
  <c r="N34" i="1"/>
  <c r="P34" i="1" s="1"/>
  <c r="Q34" i="1" l="1"/>
  <c r="R34" i="1" s="1"/>
  <c r="W33" i="1"/>
  <c r="E38" i="1"/>
  <c r="F38" i="1"/>
  <c r="D39" i="1"/>
  <c r="X31" i="1"/>
  <c r="V35" i="1"/>
  <c r="T35" i="1"/>
  <c r="N35" i="1"/>
  <c r="P35" i="1" s="1"/>
  <c r="M36" i="1"/>
  <c r="O36" i="1" s="1"/>
  <c r="L36" i="1"/>
  <c r="H37" i="1"/>
  <c r="I37" i="1" s="1"/>
  <c r="J37" i="1" s="1"/>
  <c r="K37" i="1" s="1"/>
  <c r="G37" i="1"/>
  <c r="U37" i="1" s="1"/>
  <c r="Q35" i="1" l="1"/>
  <c r="R35" i="1" s="1"/>
  <c r="X32" i="1"/>
  <c r="L37" i="1"/>
  <c r="M37" i="1"/>
  <c r="O37" i="1" s="1"/>
  <c r="V36" i="1"/>
  <c r="T36" i="1"/>
  <c r="N36" i="1"/>
  <c r="P36" i="1" s="1"/>
  <c r="D40" i="1"/>
  <c r="E39" i="1"/>
  <c r="F39" i="1"/>
  <c r="S34" i="1"/>
  <c r="W34" i="1" s="1"/>
  <c r="G38" i="1"/>
  <c r="U38" i="1" s="1"/>
  <c r="H38" i="1"/>
  <c r="I38" i="1" s="1"/>
  <c r="J38" i="1" s="1"/>
  <c r="K38" i="1" s="1"/>
  <c r="L38" i="1" l="1"/>
  <c r="M38" i="1"/>
  <c r="O38" i="1" s="1"/>
  <c r="F40" i="1"/>
  <c r="E40" i="1"/>
  <c r="D41" i="1"/>
  <c r="X33" i="1"/>
  <c r="Q36" i="1"/>
  <c r="R36" i="1" s="1"/>
  <c r="V37" i="1"/>
  <c r="T37" i="1"/>
  <c r="N37" i="1"/>
  <c r="P37" i="1" s="1"/>
  <c r="H39" i="1"/>
  <c r="I39" i="1" s="1"/>
  <c r="J39" i="1" s="1"/>
  <c r="K39" i="1" s="1"/>
  <c r="G39" i="1"/>
  <c r="U39" i="1" s="1"/>
  <c r="S35" i="1"/>
  <c r="W35" i="1" s="1"/>
  <c r="H40" i="1" l="1"/>
  <c r="I40" i="1" s="1"/>
  <c r="J40" i="1" s="1"/>
  <c r="K40" i="1" s="1"/>
  <c r="G40" i="1"/>
  <c r="U40" i="1" s="1"/>
  <c r="V38" i="1"/>
  <c r="T38" i="1"/>
  <c r="N38" i="1"/>
  <c r="P38" i="1" s="1"/>
  <c r="M39" i="1"/>
  <c r="O39" i="1" s="1"/>
  <c r="L39" i="1"/>
  <c r="X34" i="1"/>
  <c r="D42" i="1"/>
  <c r="E41" i="1"/>
  <c r="F41" i="1" s="1"/>
  <c r="Q37" i="1"/>
  <c r="R37" i="1" s="1"/>
  <c r="S37" i="1"/>
  <c r="S36" i="1"/>
  <c r="W36" i="1" s="1"/>
  <c r="U41" i="1" l="1"/>
  <c r="G41" i="1"/>
  <c r="H41" i="1"/>
  <c r="I41" i="1" s="1"/>
  <c r="J41" i="1" s="1"/>
  <c r="K41" i="1" s="1"/>
  <c r="V39" i="1"/>
  <c r="T39" i="1"/>
  <c r="N39" i="1"/>
  <c r="P39" i="1" s="1"/>
  <c r="W37" i="1"/>
  <c r="D43" i="1"/>
  <c r="E42" i="1"/>
  <c r="F42" i="1" s="1"/>
  <c r="Q38" i="1"/>
  <c r="R38" i="1" s="1"/>
  <c r="S38" i="1"/>
  <c r="W38" i="1" s="1"/>
  <c r="L40" i="1"/>
  <c r="M40" i="1"/>
  <c r="O40" i="1" s="1"/>
  <c r="X35" i="1"/>
  <c r="U42" i="1" l="1"/>
  <c r="H42" i="1"/>
  <c r="I42" i="1" s="1"/>
  <c r="J42" i="1" s="1"/>
  <c r="K42" i="1" s="1"/>
  <c r="G42" i="1"/>
  <c r="D44" i="1"/>
  <c r="E43" i="1"/>
  <c r="F43" i="1"/>
  <c r="M41" i="1"/>
  <c r="O41" i="1" s="1"/>
  <c r="L41" i="1"/>
  <c r="Q39" i="1"/>
  <c r="R39" i="1" s="1"/>
  <c r="X36" i="1"/>
  <c r="V40" i="1"/>
  <c r="T40" i="1"/>
  <c r="N40" i="1"/>
  <c r="P40" i="1" s="1"/>
  <c r="H43" i="1" l="1"/>
  <c r="I43" i="1" s="1"/>
  <c r="J43" i="1" s="1"/>
  <c r="K43" i="1" s="1"/>
  <c r="G43" i="1"/>
  <c r="U43" i="1" s="1"/>
  <c r="V41" i="1"/>
  <c r="T41" i="1"/>
  <c r="N41" i="1"/>
  <c r="P41" i="1" s="1"/>
  <c r="L42" i="1"/>
  <c r="M42" i="1"/>
  <c r="O42" i="1" s="1"/>
  <c r="S39" i="1"/>
  <c r="W39" i="1" s="1"/>
  <c r="Q40" i="1"/>
  <c r="R40" i="1" s="1"/>
  <c r="X37" i="1"/>
  <c r="D45" i="1"/>
  <c r="E44" i="1"/>
  <c r="F44" i="1" s="1"/>
  <c r="H44" i="1" l="1"/>
  <c r="I44" i="1" s="1"/>
  <c r="J44" i="1" s="1"/>
  <c r="K44" i="1" s="1"/>
  <c r="G44" i="1"/>
  <c r="U44" i="1" s="1"/>
  <c r="X38" i="1"/>
  <c r="V42" i="1"/>
  <c r="T42" i="1"/>
  <c r="N42" i="1"/>
  <c r="P42" i="1" s="1"/>
  <c r="S40" i="1"/>
  <c r="W40" i="1" s="1"/>
  <c r="M43" i="1"/>
  <c r="O43" i="1" s="1"/>
  <c r="L43" i="1"/>
  <c r="D46" i="1"/>
  <c r="E45" i="1"/>
  <c r="F45" i="1"/>
  <c r="Q41" i="1"/>
  <c r="R41" i="1" s="1"/>
  <c r="S41" i="1"/>
  <c r="W41" i="1" s="1"/>
  <c r="U45" i="1" l="1"/>
  <c r="G45" i="1"/>
  <c r="H45" i="1"/>
  <c r="I45" i="1" s="1"/>
  <c r="J45" i="1" s="1"/>
  <c r="K45" i="1" s="1"/>
  <c r="L44" i="1"/>
  <c r="M44" i="1"/>
  <c r="O44" i="1" s="1"/>
  <c r="D47" i="1"/>
  <c r="E46" i="1"/>
  <c r="F46" i="1" s="1"/>
  <c r="Q42" i="1"/>
  <c r="R42" i="1" s="1"/>
  <c r="S42" i="1"/>
  <c r="W42" i="1" s="1"/>
  <c r="X39" i="1"/>
  <c r="V43" i="1"/>
  <c r="T43" i="1"/>
  <c r="N43" i="1"/>
  <c r="P43" i="1" s="1"/>
  <c r="H46" i="1" l="1"/>
  <c r="I46" i="1" s="1"/>
  <c r="J46" i="1" s="1"/>
  <c r="K46" i="1" s="1"/>
  <c r="G46" i="1"/>
  <c r="U46" i="1" s="1"/>
  <c r="S43" i="1"/>
  <c r="W43" i="1" s="1"/>
  <c r="Q43" i="1"/>
  <c r="R43" i="1" s="1"/>
  <c r="X40" i="1"/>
  <c r="T44" i="1"/>
  <c r="V44" i="1"/>
  <c r="N44" i="1"/>
  <c r="P44" i="1" s="1"/>
  <c r="D48" i="1"/>
  <c r="F47" i="1"/>
  <c r="E47" i="1"/>
  <c r="L45" i="1"/>
  <c r="M45" i="1"/>
  <c r="O45" i="1" s="1"/>
  <c r="D49" i="1" l="1"/>
  <c r="E48" i="1"/>
  <c r="F48" i="1" s="1"/>
  <c r="V45" i="1"/>
  <c r="T45" i="1"/>
  <c r="N45" i="1"/>
  <c r="P45" i="1" s="1"/>
  <c r="Q44" i="1"/>
  <c r="R44" i="1" s="1"/>
  <c r="X41" i="1"/>
  <c r="M46" i="1"/>
  <c r="O46" i="1" s="1"/>
  <c r="L46" i="1"/>
  <c r="H47" i="1"/>
  <c r="I47" i="1" s="1"/>
  <c r="J47" i="1" s="1"/>
  <c r="K47" i="1" s="1"/>
  <c r="G47" i="1"/>
  <c r="U47" i="1" s="1"/>
  <c r="H48" i="1" l="1"/>
  <c r="I48" i="1" s="1"/>
  <c r="J48" i="1" s="1"/>
  <c r="K48" i="1" s="1"/>
  <c r="G48" i="1"/>
  <c r="U48" i="1" s="1"/>
  <c r="S44" i="1"/>
  <c r="W44" i="1" s="1"/>
  <c r="V46" i="1"/>
  <c r="T46" i="1"/>
  <c r="N46" i="1"/>
  <c r="P46" i="1" s="1"/>
  <c r="M47" i="1"/>
  <c r="O47" i="1" s="1"/>
  <c r="L47" i="1"/>
  <c r="Q45" i="1"/>
  <c r="R45" i="1" s="1"/>
  <c r="S45" i="1"/>
  <c r="X42" i="1"/>
  <c r="D50" i="1"/>
  <c r="E49" i="1"/>
  <c r="F49" i="1"/>
  <c r="W45" i="1" l="1"/>
  <c r="D51" i="1"/>
  <c r="E50" i="1"/>
  <c r="F50" i="1"/>
  <c r="M48" i="1"/>
  <c r="O48" i="1" s="1"/>
  <c r="L48" i="1"/>
  <c r="G49" i="1"/>
  <c r="U49" i="1" s="1"/>
  <c r="H49" i="1"/>
  <c r="I49" i="1" s="1"/>
  <c r="J49" i="1" s="1"/>
  <c r="K49" i="1" s="1"/>
  <c r="X43" i="1"/>
  <c r="Q46" i="1"/>
  <c r="R46" i="1" s="1"/>
  <c r="S46" i="1"/>
  <c r="W46" i="1" s="1"/>
  <c r="V47" i="1"/>
  <c r="T47" i="1"/>
  <c r="N47" i="1"/>
  <c r="P47" i="1" s="1"/>
  <c r="X44" i="1" l="1"/>
  <c r="V48" i="1"/>
  <c r="T48" i="1"/>
  <c r="N48" i="1"/>
  <c r="P48" i="1" s="1"/>
  <c r="D52" i="1"/>
  <c r="E51" i="1"/>
  <c r="F51" i="1" s="1"/>
  <c r="H50" i="1"/>
  <c r="I50" i="1" s="1"/>
  <c r="J50" i="1" s="1"/>
  <c r="K50" i="1" s="1"/>
  <c r="G50" i="1"/>
  <c r="U50" i="1" s="1"/>
  <c r="Q47" i="1"/>
  <c r="R47" i="1" s="1"/>
  <c r="M49" i="1"/>
  <c r="O49" i="1" s="1"/>
  <c r="L49" i="1"/>
  <c r="H51" i="1" l="1"/>
  <c r="I51" i="1" s="1"/>
  <c r="J51" i="1" s="1"/>
  <c r="K51" i="1" s="1"/>
  <c r="G51" i="1"/>
  <c r="U51" i="1" s="1"/>
  <c r="V49" i="1"/>
  <c r="T49" i="1"/>
  <c r="N49" i="1"/>
  <c r="P49" i="1" s="1"/>
  <c r="L50" i="1"/>
  <c r="M50" i="1"/>
  <c r="O50" i="1" s="1"/>
  <c r="D53" i="1"/>
  <c r="E52" i="1"/>
  <c r="F52" i="1" s="1"/>
  <c r="S47" i="1"/>
  <c r="W47" i="1" s="1"/>
  <c r="Q48" i="1"/>
  <c r="R48" i="1" s="1"/>
  <c r="X45" i="1"/>
  <c r="H52" i="1" l="1"/>
  <c r="I52" i="1" s="1"/>
  <c r="J52" i="1" s="1"/>
  <c r="K52" i="1" s="1"/>
  <c r="G52" i="1"/>
  <c r="U52" i="1" s="1"/>
  <c r="X46" i="1"/>
  <c r="V50" i="1"/>
  <c r="T50" i="1"/>
  <c r="N50" i="1"/>
  <c r="P50" i="1" s="1"/>
  <c r="L51" i="1"/>
  <c r="M51" i="1"/>
  <c r="O51" i="1" s="1"/>
  <c r="Q49" i="1"/>
  <c r="R49" i="1" s="1"/>
  <c r="S48" i="1"/>
  <c r="W48" i="1" s="1"/>
  <c r="D54" i="1"/>
  <c r="E53" i="1"/>
  <c r="F53" i="1" s="1"/>
  <c r="G53" i="1" l="1"/>
  <c r="U53" i="1" s="1"/>
  <c r="H53" i="1"/>
  <c r="I53" i="1" s="1"/>
  <c r="J53" i="1" s="1"/>
  <c r="K53" i="1" s="1"/>
  <c r="V51" i="1"/>
  <c r="T51" i="1"/>
  <c r="N51" i="1"/>
  <c r="P51" i="1" s="1"/>
  <c r="D55" i="1"/>
  <c r="E54" i="1"/>
  <c r="F54" i="1" s="1"/>
  <c r="M52" i="1"/>
  <c r="O52" i="1" s="1"/>
  <c r="L52" i="1"/>
  <c r="S49" i="1"/>
  <c r="W49" i="1" s="1"/>
  <c r="Q50" i="1"/>
  <c r="R50" i="1" s="1"/>
  <c r="X47" i="1"/>
  <c r="G54" i="1" l="1"/>
  <c r="U54" i="1" s="1"/>
  <c r="H54" i="1"/>
  <c r="I54" i="1" s="1"/>
  <c r="J54" i="1" s="1"/>
  <c r="K54" i="1" s="1"/>
  <c r="X48" i="1"/>
  <c r="V52" i="1"/>
  <c r="T52" i="1"/>
  <c r="N52" i="1"/>
  <c r="P52" i="1" s="1"/>
  <c r="L53" i="1"/>
  <c r="M53" i="1"/>
  <c r="O53" i="1" s="1"/>
  <c r="S50" i="1"/>
  <c r="W50" i="1" s="1"/>
  <c r="D56" i="1"/>
  <c r="E55" i="1"/>
  <c r="F55" i="1" s="1"/>
  <c r="S51" i="1"/>
  <c r="W51" i="1" s="1"/>
  <c r="Q51" i="1"/>
  <c r="R51" i="1" s="1"/>
  <c r="U55" i="1" l="1"/>
  <c r="H55" i="1"/>
  <c r="I55" i="1" s="1"/>
  <c r="J55" i="1" s="1"/>
  <c r="K55" i="1" s="1"/>
  <c r="G55" i="1"/>
  <c r="D57" i="1"/>
  <c r="F56" i="1"/>
  <c r="E56" i="1"/>
  <c r="Q52" i="1"/>
  <c r="R52" i="1" s="1"/>
  <c r="X49" i="1"/>
  <c r="L54" i="1"/>
  <c r="M54" i="1"/>
  <c r="O54" i="1" s="1"/>
  <c r="V53" i="1"/>
  <c r="T53" i="1"/>
  <c r="N53" i="1"/>
  <c r="P53" i="1" s="1"/>
  <c r="X50" i="1" l="1"/>
  <c r="M55" i="1"/>
  <c r="O55" i="1" s="1"/>
  <c r="L55" i="1"/>
  <c r="Q53" i="1"/>
  <c r="R53" i="1" s="1"/>
  <c r="S53" i="1"/>
  <c r="V54" i="1"/>
  <c r="T54" i="1"/>
  <c r="N54" i="1"/>
  <c r="P54" i="1" s="1"/>
  <c r="S52" i="1"/>
  <c r="W52" i="1" s="1"/>
  <c r="H56" i="1"/>
  <c r="I56" i="1" s="1"/>
  <c r="J56" i="1" s="1"/>
  <c r="K56" i="1" s="1"/>
  <c r="G56" i="1"/>
  <c r="U56" i="1" s="1"/>
  <c r="D58" i="1"/>
  <c r="E57" i="1"/>
  <c r="F57" i="1"/>
  <c r="L56" i="1" l="1"/>
  <c r="M56" i="1"/>
  <c r="O56" i="1" s="1"/>
  <c r="V55" i="1"/>
  <c r="T55" i="1"/>
  <c r="N55" i="1"/>
  <c r="P55" i="1" s="1"/>
  <c r="G57" i="1"/>
  <c r="U57" i="1" s="1"/>
  <c r="H57" i="1"/>
  <c r="I57" i="1" s="1"/>
  <c r="J57" i="1" s="1"/>
  <c r="K57" i="1" s="1"/>
  <c r="D59" i="1"/>
  <c r="F58" i="1"/>
  <c r="E58" i="1"/>
  <c r="W53" i="1"/>
  <c r="Q54" i="1"/>
  <c r="R54" i="1" s="1"/>
  <c r="X51" i="1"/>
  <c r="M57" i="1" l="1"/>
  <c r="O57" i="1" s="1"/>
  <c r="L57" i="1"/>
  <c r="X52" i="1"/>
  <c r="S54" i="1"/>
  <c r="W54" i="1" s="1"/>
  <c r="H58" i="1"/>
  <c r="I58" i="1" s="1"/>
  <c r="J58" i="1" s="1"/>
  <c r="K58" i="1" s="1"/>
  <c r="G58" i="1"/>
  <c r="U58" i="1" s="1"/>
  <c r="E59" i="1"/>
  <c r="F59" i="1"/>
  <c r="D60" i="1"/>
  <c r="Q55" i="1"/>
  <c r="R55" i="1" s="1"/>
  <c r="V56" i="1"/>
  <c r="T56" i="1"/>
  <c r="N56" i="1"/>
  <c r="P56" i="1" s="1"/>
  <c r="Q56" i="1" l="1"/>
  <c r="R56" i="1" s="1"/>
  <c r="D61" i="1"/>
  <c r="E60" i="1"/>
  <c r="F60" i="1" s="1"/>
  <c r="U59" i="1"/>
  <c r="H59" i="1"/>
  <c r="I59" i="1" s="1"/>
  <c r="J59" i="1" s="1"/>
  <c r="K59" i="1" s="1"/>
  <c r="G59" i="1"/>
  <c r="L58" i="1"/>
  <c r="M58" i="1"/>
  <c r="O58" i="1" s="1"/>
  <c r="X53" i="1"/>
  <c r="V57" i="1"/>
  <c r="T57" i="1"/>
  <c r="N57" i="1"/>
  <c r="P57" i="1" s="1"/>
  <c r="S55" i="1"/>
  <c r="W55" i="1" s="1"/>
  <c r="H60" i="1" l="1"/>
  <c r="I60" i="1" s="1"/>
  <c r="J60" i="1" s="1"/>
  <c r="K60" i="1" s="1"/>
  <c r="G60" i="1"/>
  <c r="U60" i="1" s="1"/>
  <c r="S56" i="1"/>
  <c r="W56" i="1" s="1"/>
  <c r="V58" i="1"/>
  <c r="T58" i="1"/>
  <c r="N58" i="1"/>
  <c r="P58" i="1" s="1"/>
  <c r="Q57" i="1"/>
  <c r="R57" i="1" s="1"/>
  <c r="X54" i="1"/>
  <c r="M59" i="1"/>
  <c r="O59" i="1" s="1"/>
  <c r="L59" i="1"/>
  <c r="D62" i="1"/>
  <c r="E61" i="1"/>
  <c r="F61" i="1"/>
  <c r="G61" i="1" l="1"/>
  <c r="U61" i="1" s="1"/>
  <c r="H61" i="1"/>
  <c r="I61" i="1" s="1"/>
  <c r="J61" i="1" s="1"/>
  <c r="K61" i="1" s="1"/>
  <c r="Q58" i="1"/>
  <c r="R58" i="1" s="1"/>
  <c r="S58" i="1"/>
  <c r="W58" i="1" s="1"/>
  <c r="D63" i="1"/>
  <c r="E62" i="1"/>
  <c r="F62" i="1" s="1"/>
  <c r="M60" i="1"/>
  <c r="O60" i="1" s="1"/>
  <c r="L60" i="1"/>
  <c r="X55" i="1"/>
  <c r="V59" i="1"/>
  <c r="T59" i="1"/>
  <c r="N59" i="1"/>
  <c r="P59" i="1" s="1"/>
  <c r="S57" i="1"/>
  <c r="W57" i="1" s="1"/>
  <c r="H62" i="1" l="1"/>
  <c r="I62" i="1" s="1"/>
  <c r="J62" i="1" s="1"/>
  <c r="K62" i="1" s="1"/>
  <c r="G62" i="1"/>
  <c r="U62" i="1" s="1"/>
  <c r="V60" i="1"/>
  <c r="T60" i="1"/>
  <c r="N60" i="1"/>
  <c r="P60" i="1" s="1"/>
  <c r="Q59" i="1"/>
  <c r="R59" i="1" s="1"/>
  <c r="X56" i="1"/>
  <c r="L61" i="1"/>
  <c r="M61" i="1"/>
  <c r="O61" i="1" s="1"/>
  <c r="D64" i="1"/>
  <c r="E63" i="1"/>
  <c r="F63" i="1"/>
  <c r="V61" i="1" l="1"/>
  <c r="T61" i="1"/>
  <c r="N61" i="1"/>
  <c r="P61" i="1" s="1"/>
  <c r="S59" i="1"/>
  <c r="W59" i="1" s="1"/>
  <c r="H63" i="1"/>
  <c r="I63" i="1" s="1"/>
  <c r="J63" i="1" s="1"/>
  <c r="K63" i="1" s="1"/>
  <c r="G63" i="1"/>
  <c r="U63" i="1" s="1"/>
  <c r="F64" i="1"/>
  <c r="E64" i="1"/>
  <c r="D65" i="1"/>
  <c r="X57" i="1"/>
  <c r="Q60" i="1"/>
  <c r="R60" i="1" s="1"/>
  <c r="M62" i="1"/>
  <c r="O62" i="1" s="1"/>
  <c r="L62" i="1"/>
  <c r="H64" i="1" l="1"/>
  <c r="I64" i="1" s="1"/>
  <c r="J64" i="1" s="1"/>
  <c r="K64" i="1" s="1"/>
  <c r="G64" i="1"/>
  <c r="U64" i="1" s="1"/>
  <c r="X58" i="1"/>
  <c r="Q61" i="1"/>
  <c r="R61" i="1" s="1"/>
  <c r="S61" i="1"/>
  <c r="V62" i="1"/>
  <c r="T62" i="1"/>
  <c r="N62" i="1"/>
  <c r="P62" i="1" s="1"/>
  <c r="M63" i="1"/>
  <c r="O63" i="1" s="1"/>
  <c r="L63" i="1"/>
  <c r="D66" i="1"/>
  <c r="E65" i="1"/>
  <c r="F65" i="1"/>
  <c r="S60" i="1"/>
  <c r="W60" i="1" s="1"/>
  <c r="V63" i="1" l="1"/>
  <c r="T63" i="1"/>
  <c r="N63" i="1"/>
  <c r="P63" i="1" s="1"/>
  <c r="X59" i="1"/>
  <c r="W61" i="1"/>
  <c r="G65" i="1"/>
  <c r="U65" i="1" s="1"/>
  <c r="H65" i="1"/>
  <c r="I65" i="1" s="1"/>
  <c r="J65" i="1" s="1"/>
  <c r="K65" i="1" s="1"/>
  <c r="Q62" i="1"/>
  <c r="R62" i="1" s="1"/>
  <c r="M64" i="1"/>
  <c r="O64" i="1" s="1"/>
  <c r="L64" i="1"/>
  <c r="D67" i="1"/>
  <c r="F66" i="1"/>
  <c r="E66" i="1"/>
  <c r="X60" i="1" l="1"/>
  <c r="D68" i="1"/>
  <c r="F67" i="1"/>
  <c r="E67" i="1"/>
  <c r="S62" i="1"/>
  <c r="W62" i="1" s="1"/>
  <c r="Q63" i="1"/>
  <c r="R63" i="1" s="1"/>
  <c r="H66" i="1"/>
  <c r="I66" i="1" s="1"/>
  <c r="J66" i="1" s="1"/>
  <c r="K66" i="1" s="1"/>
  <c r="G66" i="1"/>
  <c r="U66" i="1" s="1"/>
  <c r="V64" i="1"/>
  <c r="T64" i="1"/>
  <c r="N64" i="1"/>
  <c r="P64" i="1" s="1"/>
  <c r="M65" i="1"/>
  <c r="O65" i="1" s="1"/>
  <c r="L65" i="1"/>
  <c r="Q64" i="1" l="1"/>
  <c r="R64" i="1" s="1"/>
  <c r="S63" i="1"/>
  <c r="W63" i="1" s="1"/>
  <c r="F68" i="1"/>
  <c r="D69" i="1"/>
  <c r="E68" i="1"/>
  <c r="H67" i="1"/>
  <c r="I67" i="1" s="1"/>
  <c r="J67" i="1" s="1"/>
  <c r="K67" i="1" s="1"/>
  <c r="G67" i="1"/>
  <c r="U67" i="1" s="1"/>
  <c r="L66" i="1"/>
  <c r="M66" i="1"/>
  <c r="O66" i="1" s="1"/>
  <c r="V65" i="1"/>
  <c r="T65" i="1"/>
  <c r="N65" i="1"/>
  <c r="P65" i="1" s="1"/>
  <c r="X61" i="1"/>
  <c r="M67" i="1" l="1"/>
  <c r="O67" i="1" s="1"/>
  <c r="L67" i="1"/>
  <c r="Q65" i="1"/>
  <c r="R65" i="1" s="1"/>
  <c r="S65" i="1"/>
  <c r="V66" i="1"/>
  <c r="T66" i="1"/>
  <c r="N66" i="1"/>
  <c r="P66" i="1" s="1"/>
  <c r="U68" i="1"/>
  <c r="H68" i="1"/>
  <c r="I68" i="1" s="1"/>
  <c r="J68" i="1" s="1"/>
  <c r="K68" i="1" s="1"/>
  <c r="G68" i="1"/>
  <c r="X62" i="1"/>
  <c r="D70" i="1"/>
  <c r="E69" i="1"/>
  <c r="F69" i="1"/>
  <c r="S64" i="1"/>
  <c r="W64" i="1" s="1"/>
  <c r="X63" i="1" l="1"/>
  <c r="W65" i="1"/>
  <c r="Q66" i="1"/>
  <c r="R66" i="1" s="1"/>
  <c r="G69" i="1"/>
  <c r="U69" i="1" s="1"/>
  <c r="H69" i="1"/>
  <c r="I69" i="1" s="1"/>
  <c r="J69" i="1" s="1"/>
  <c r="K69" i="1" s="1"/>
  <c r="D71" i="1"/>
  <c r="F70" i="1"/>
  <c r="L68" i="1"/>
  <c r="M68" i="1"/>
  <c r="O68" i="1" s="1"/>
  <c r="V67" i="1"/>
  <c r="T67" i="1"/>
  <c r="N67" i="1"/>
  <c r="P67" i="1" s="1"/>
  <c r="G70" i="1" l="1"/>
  <c r="U70" i="1" s="1"/>
  <c r="H70" i="1"/>
  <c r="I70" i="1" s="1"/>
  <c r="J70" i="1" s="1"/>
  <c r="K70" i="1" s="1"/>
  <c r="D72" i="1"/>
  <c r="E71" i="1"/>
  <c r="F71" i="1"/>
  <c r="S66" i="1"/>
  <c r="W66" i="1" s="1"/>
  <c r="X64" i="1"/>
  <c r="Q67" i="1"/>
  <c r="R67" i="1" s="1"/>
  <c r="V68" i="1"/>
  <c r="T68" i="1"/>
  <c r="N68" i="1"/>
  <c r="P68" i="1" s="1"/>
  <c r="L69" i="1"/>
  <c r="M69" i="1"/>
  <c r="O69" i="1" s="1"/>
  <c r="H71" i="1" l="1"/>
  <c r="I71" i="1" s="1"/>
  <c r="J71" i="1" s="1"/>
  <c r="K71" i="1" s="1"/>
  <c r="G71" i="1"/>
  <c r="U71" i="1" s="1"/>
  <c r="M70" i="1"/>
  <c r="O70" i="1" s="1"/>
  <c r="L70" i="1"/>
  <c r="V69" i="1"/>
  <c r="T69" i="1"/>
  <c r="N69" i="1"/>
  <c r="P69" i="1" s="1"/>
  <c r="S67" i="1"/>
  <c r="W67" i="1" s="1"/>
  <c r="Q68" i="1"/>
  <c r="R68" i="1" s="1"/>
  <c r="X65" i="1"/>
  <c r="D73" i="1"/>
  <c r="F72" i="1"/>
  <c r="E72" i="1"/>
  <c r="D74" i="1" l="1"/>
  <c r="E73" i="1"/>
  <c r="F73" i="1" s="1"/>
  <c r="S68" i="1"/>
  <c r="W68" i="1" s="1"/>
  <c r="G72" i="1"/>
  <c r="U72" i="1" s="1"/>
  <c r="H72" i="1"/>
  <c r="I72" i="1" s="1"/>
  <c r="J72" i="1" s="1"/>
  <c r="K72" i="1" s="1"/>
  <c r="L71" i="1"/>
  <c r="M71" i="1"/>
  <c r="O71" i="1" s="1"/>
  <c r="Q69" i="1"/>
  <c r="R69" i="1" s="1"/>
  <c r="S69" i="1"/>
  <c r="X66" i="1"/>
  <c r="V70" i="1"/>
  <c r="T70" i="1"/>
  <c r="N70" i="1"/>
  <c r="P70" i="1" s="1"/>
  <c r="G73" i="1" l="1"/>
  <c r="U73" i="1" s="1"/>
  <c r="H73" i="1"/>
  <c r="I73" i="1" s="1"/>
  <c r="J73" i="1" s="1"/>
  <c r="K73" i="1" s="1"/>
  <c r="Q70" i="1"/>
  <c r="R70" i="1" s="1"/>
  <c r="L72" i="1"/>
  <c r="M72" i="1"/>
  <c r="O72" i="1" s="1"/>
  <c r="X67" i="1"/>
  <c r="V71" i="1"/>
  <c r="T71" i="1"/>
  <c r="N71" i="1"/>
  <c r="P71" i="1" s="1"/>
  <c r="W69" i="1"/>
  <c r="D75" i="1"/>
  <c r="E74" i="1"/>
  <c r="F74" i="1" s="1"/>
  <c r="G74" i="1" l="1"/>
  <c r="U74" i="1" s="1"/>
  <c r="H74" i="1"/>
  <c r="I74" i="1" s="1"/>
  <c r="J74" i="1" s="1"/>
  <c r="K74" i="1" s="1"/>
  <c r="D76" i="1"/>
  <c r="E75" i="1"/>
  <c r="F75" i="1" s="1"/>
  <c r="V72" i="1"/>
  <c r="T72" i="1"/>
  <c r="N72" i="1"/>
  <c r="P72" i="1" s="1"/>
  <c r="M73" i="1"/>
  <c r="O73" i="1" s="1"/>
  <c r="L73" i="1"/>
  <c r="Q71" i="1"/>
  <c r="R71" i="1" s="1"/>
  <c r="X68" i="1"/>
  <c r="S70" i="1"/>
  <c r="W70" i="1" s="1"/>
  <c r="H75" i="1" l="1"/>
  <c r="I75" i="1" s="1"/>
  <c r="J75" i="1" s="1"/>
  <c r="K75" i="1" s="1"/>
  <c r="G75" i="1"/>
  <c r="U75" i="1" s="1"/>
  <c r="L74" i="1"/>
  <c r="M74" i="1"/>
  <c r="O74" i="1" s="1"/>
  <c r="D77" i="1"/>
  <c r="E76" i="1"/>
  <c r="F76" i="1" s="1"/>
  <c r="X69" i="1"/>
  <c r="V73" i="1"/>
  <c r="T73" i="1"/>
  <c r="N73" i="1"/>
  <c r="P73" i="1" s="1"/>
  <c r="S71" i="1"/>
  <c r="W71" i="1" s="1"/>
  <c r="S72" i="1"/>
  <c r="W72" i="1" s="1"/>
  <c r="Q72" i="1"/>
  <c r="R72" i="1" s="1"/>
  <c r="H76" i="1" l="1"/>
  <c r="I76" i="1" s="1"/>
  <c r="J76" i="1" s="1"/>
  <c r="K76" i="1" s="1"/>
  <c r="G76" i="1"/>
  <c r="U76" i="1" s="1"/>
  <c r="D78" i="1"/>
  <c r="E77" i="1"/>
  <c r="F77" i="1" s="1"/>
  <c r="M75" i="1"/>
  <c r="O75" i="1" s="1"/>
  <c r="L75" i="1"/>
  <c r="V74" i="1"/>
  <c r="T74" i="1"/>
  <c r="N74" i="1"/>
  <c r="P74" i="1" s="1"/>
  <c r="Q73" i="1"/>
  <c r="R73" i="1" s="1"/>
  <c r="S73" i="1"/>
  <c r="W73" i="1" s="1"/>
  <c r="X70" i="1"/>
  <c r="G77" i="1" l="1"/>
  <c r="U77" i="1" s="1"/>
  <c r="H77" i="1"/>
  <c r="I77" i="1" s="1"/>
  <c r="J77" i="1" s="1"/>
  <c r="K77" i="1" s="1"/>
  <c r="Q74" i="1"/>
  <c r="R74" i="1" s="1"/>
  <c r="M76" i="1"/>
  <c r="O76" i="1" s="1"/>
  <c r="L76" i="1"/>
  <c r="X71" i="1"/>
  <c r="V75" i="1"/>
  <c r="T75" i="1"/>
  <c r="N75" i="1"/>
  <c r="P75" i="1" s="1"/>
  <c r="D79" i="1"/>
  <c r="E78" i="1"/>
  <c r="F78" i="1"/>
  <c r="L77" i="1" l="1"/>
  <c r="M77" i="1"/>
  <c r="O77" i="1" s="1"/>
  <c r="G78" i="1"/>
  <c r="U78" i="1"/>
  <c r="H78" i="1"/>
  <c r="I78" i="1" s="1"/>
  <c r="J78" i="1" s="1"/>
  <c r="K78" i="1" s="1"/>
  <c r="T76" i="1"/>
  <c r="V76" i="1"/>
  <c r="N76" i="1"/>
  <c r="P76" i="1" s="1"/>
  <c r="D80" i="1"/>
  <c r="E79" i="1"/>
  <c r="F79" i="1"/>
  <c r="S75" i="1"/>
  <c r="Q75" i="1"/>
  <c r="R75" i="1" s="1"/>
  <c r="X72" i="1"/>
  <c r="S74" i="1"/>
  <c r="W74" i="1" s="1"/>
  <c r="H79" i="1" l="1"/>
  <c r="I79" i="1" s="1"/>
  <c r="J79" i="1" s="1"/>
  <c r="K79" i="1" s="1"/>
  <c r="G79" i="1"/>
  <c r="U79" i="1" s="1"/>
  <c r="W75" i="1"/>
  <c r="Q76" i="1"/>
  <c r="R76" i="1" s="1"/>
  <c r="X73" i="1"/>
  <c r="D81" i="1"/>
  <c r="E80" i="1"/>
  <c r="F80" i="1" s="1"/>
  <c r="M78" i="1"/>
  <c r="O78" i="1" s="1"/>
  <c r="L78" i="1"/>
  <c r="V77" i="1"/>
  <c r="T77" i="1"/>
  <c r="N77" i="1"/>
  <c r="P77" i="1" s="1"/>
  <c r="H80" i="1" l="1"/>
  <c r="I80" i="1" s="1"/>
  <c r="J80" i="1" s="1"/>
  <c r="K80" i="1" s="1"/>
  <c r="G80" i="1"/>
  <c r="U80" i="1" s="1"/>
  <c r="X74" i="1"/>
  <c r="V78" i="1"/>
  <c r="T78" i="1"/>
  <c r="N78" i="1"/>
  <c r="P78" i="1" s="1"/>
  <c r="D82" i="1"/>
  <c r="E81" i="1"/>
  <c r="F81" i="1" s="1"/>
  <c r="S76" i="1"/>
  <c r="W76" i="1" s="1"/>
  <c r="M79" i="1"/>
  <c r="O79" i="1" s="1"/>
  <c r="L79" i="1"/>
  <c r="Q77" i="1"/>
  <c r="R77" i="1" s="1"/>
  <c r="S77" i="1"/>
  <c r="W77" i="1" s="1"/>
  <c r="G81" i="1" l="1"/>
  <c r="U81" i="1" s="1"/>
  <c r="H81" i="1"/>
  <c r="I81" i="1" s="1"/>
  <c r="J81" i="1" s="1"/>
  <c r="K81" i="1" s="1"/>
  <c r="Q78" i="1"/>
  <c r="R78" i="1" s="1"/>
  <c r="S78" i="1"/>
  <c r="W78" i="1" s="1"/>
  <c r="X75" i="1"/>
  <c r="V79" i="1"/>
  <c r="T79" i="1"/>
  <c r="N79" i="1"/>
  <c r="P79" i="1" s="1"/>
  <c r="M80" i="1"/>
  <c r="O80" i="1" s="1"/>
  <c r="L80" i="1"/>
  <c r="D83" i="1"/>
  <c r="E82" i="1"/>
  <c r="F82" i="1" s="1"/>
  <c r="G82" i="1" l="1"/>
  <c r="U82" i="1"/>
  <c r="H82" i="1"/>
  <c r="I82" i="1" s="1"/>
  <c r="J82" i="1" s="1"/>
  <c r="K82" i="1" s="1"/>
  <c r="S79" i="1"/>
  <c r="W79" i="1" s="1"/>
  <c r="Q79" i="1"/>
  <c r="R79" i="1" s="1"/>
  <c r="X76" i="1"/>
  <c r="D84" i="1"/>
  <c r="E83" i="1"/>
  <c r="F83" i="1" s="1"/>
  <c r="M81" i="1"/>
  <c r="O81" i="1" s="1"/>
  <c r="L81" i="1"/>
  <c r="V80" i="1"/>
  <c r="T80" i="1"/>
  <c r="N80" i="1"/>
  <c r="P80" i="1" s="1"/>
  <c r="H83" i="1" l="1"/>
  <c r="I83" i="1" s="1"/>
  <c r="J83" i="1" s="1"/>
  <c r="K83" i="1" s="1"/>
  <c r="G83" i="1"/>
  <c r="U83" i="1" s="1"/>
  <c r="S80" i="1"/>
  <c r="W80" i="1" s="1"/>
  <c r="Q80" i="1"/>
  <c r="R80" i="1" s="1"/>
  <c r="D85" i="1"/>
  <c r="E84" i="1"/>
  <c r="F84" i="1"/>
  <c r="L82" i="1"/>
  <c r="M82" i="1"/>
  <c r="O82" i="1" s="1"/>
  <c r="X77" i="1"/>
  <c r="V81" i="1"/>
  <c r="T81" i="1"/>
  <c r="N81" i="1"/>
  <c r="P81" i="1" s="1"/>
  <c r="Q81" i="1" l="1"/>
  <c r="R81" i="1" s="1"/>
  <c r="S81" i="1"/>
  <c r="W81" i="1" s="1"/>
  <c r="X78" i="1"/>
  <c r="H84" i="1"/>
  <c r="I84" i="1" s="1"/>
  <c r="J84" i="1" s="1"/>
  <c r="K84" i="1" s="1"/>
  <c r="G84" i="1"/>
  <c r="U84" i="1" s="1"/>
  <c r="T82" i="1"/>
  <c r="V82" i="1"/>
  <c r="N82" i="1"/>
  <c r="P82" i="1" s="1"/>
  <c r="D86" i="1"/>
  <c r="E85" i="1"/>
  <c r="F85" i="1" s="1"/>
  <c r="L83" i="1"/>
  <c r="M83" i="1"/>
  <c r="O83" i="1" s="1"/>
  <c r="H85" i="1" l="1"/>
  <c r="I85" i="1" s="1"/>
  <c r="J85" i="1" s="1"/>
  <c r="K85" i="1" s="1"/>
  <c r="G85" i="1"/>
  <c r="U85" i="1" s="1"/>
  <c r="D87" i="1"/>
  <c r="E86" i="1"/>
  <c r="F86" i="1"/>
  <c r="V83" i="1"/>
  <c r="T83" i="1"/>
  <c r="N83" i="1"/>
  <c r="P83" i="1" s="1"/>
  <c r="Q82" i="1"/>
  <c r="R82" i="1" s="1"/>
  <c r="S82" i="1"/>
  <c r="W82" i="1" s="1"/>
  <c r="X79" i="1"/>
  <c r="M84" i="1"/>
  <c r="O84" i="1" s="1"/>
  <c r="L84" i="1"/>
  <c r="X80" i="1" l="1"/>
  <c r="D88" i="1"/>
  <c r="F87" i="1"/>
  <c r="E87" i="1"/>
  <c r="V84" i="1"/>
  <c r="T84" i="1"/>
  <c r="N84" i="1"/>
  <c r="P84" i="1" s="1"/>
  <c r="G86" i="1"/>
  <c r="U86" i="1"/>
  <c r="H86" i="1"/>
  <c r="I86" i="1" s="1"/>
  <c r="J86" i="1" s="1"/>
  <c r="K86" i="1" s="1"/>
  <c r="L85" i="1"/>
  <c r="M85" i="1"/>
  <c r="O85" i="1" s="1"/>
  <c r="Q83" i="1"/>
  <c r="R83" i="1" s="1"/>
  <c r="M86" i="1" l="1"/>
  <c r="O86" i="1" s="1"/>
  <c r="L86" i="1"/>
  <c r="Q84" i="1"/>
  <c r="R84" i="1" s="1"/>
  <c r="H87" i="1"/>
  <c r="I87" i="1" s="1"/>
  <c r="J87" i="1" s="1"/>
  <c r="K87" i="1" s="1"/>
  <c r="G87" i="1"/>
  <c r="U87" i="1" s="1"/>
  <c r="S83" i="1"/>
  <c r="W83" i="1" s="1"/>
  <c r="D89" i="1"/>
  <c r="E88" i="1"/>
  <c r="F88" i="1" s="1"/>
  <c r="V85" i="1"/>
  <c r="T85" i="1"/>
  <c r="N85" i="1"/>
  <c r="P85" i="1" s="1"/>
  <c r="X81" i="1"/>
  <c r="G88" i="1" l="1"/>
  <c r="U88" i="1" s="1"/>
  <c r="H88" i="1"/>
  <c r="I88" i="1" s="1"/>
  <c r="J88" i="1" s="1"/>
  <c r="K88" i="1" s="1"/>
  <c r="X82" i="1"/>
  <c r="S84" i="1"/>
  <c r="W84" i="1" s="1"/>
  <c r="Q85" i="1"/>
  <c r="R85" i="1" s="1"/>
  <c r="S85" i="1"/>
  <c r="W85" i="1" s="1"/>
  <c r="L87" i="1"/>
  <c r="M87" i="1"/>
  <c r="O87" i="1" s="1"/>
  <c r="T86" i="1"/>
  <c r="V86" i="1"/>
  <c r="N86" i="1"/>
  <c r="P86" i="1" s="1"/>
  <c r="D90" i="1"/>
  <c r="E89" i="1"/>
  <c r="F89" i="1" s="1"/>
  <c r="G89" i="1" l="1"/>
  <c r="U89" i="1" s="1"/>
  <c r="H89" i="1"/>
  <c r="I89" i="1" s="1"/>
  <c r="J89" i="1" s="1"/>
  <c r="K89" i="1" s="1"/>
  <c r="X83" i="1"/>
  <c r="L88" i="1"/>
  <c r="M88" i="1"/>
  <c r="O88" i="1" s="1"/>
  <c r="D91" i="1"/>
  <c r="E90" i="1"/>
  <c r="F90" i="1"/>
  <c r="Q86" i="1"/>
  <c r="R86" i="1" s="1"/>
  <c r="S86" i="1"/>
  <c r="W86" i="1" s="1"/>
  <c r="V87" i="1"/>
  <c r="T87" i="1"/>
  <c r="N87" i="1"/>
  <c r="P87" i="1" s="1"/>
  <c r="G90" i="1" l="1"/>
  <c r="U90" i="1"/>
  <c r="H90" i="1"/>
  <c r="I90" i="1" s="1"/>
  <c r="J90" i="1" s="1"/>
  <c r="K90" i="1" s="1"/>
  <c r="V88" i="1"/>
  <c r="T88" i="1"/>
  <c r="N88" i="1"/>
  <c r="P88" i="1" s="1"/>
  <c r="M89" i="1"/>
  <c r="O89" i="1" s="1"/>
  <c r="L89" i="1"/>
  <c r="Q87" i="1"/>
  <c r="R87" i="1" s="1"/>
  <c r="D92" i="1"/>
  <c r="E91" i="1"/>
  <c r="F91" i="1" s="1"/>
  <c r="X84" i="1"/>
  <c r="H91" i="1" l="1"/>
  <c r="I91" i="1" s="1"/>
  <c r="J91" i="1" s="1"/>
  <c r="K91" i="1" s="1"/>
  <c r="G91" i="1"/>
  <c r="U91" i="1" s="1"/>
  <c r="D93" i="1"/>
  <c r="E92" i="1"/>
  <c r="F92" i="1" s="1"/>
  <c r="V89" i="1"/>
  <c r="T89" i="1"/>
  <c r="N89" i="1"/>
  <c r="P89" i="1" s="1"/>
  <c r="X85" i="1"/>
  <c r="L90" i="1"/>
  <c r="M90" i="1"/>
  <c r="O90" i="1" s="1"/>
  <c r="S87" i="1"/>
  <c r="W87" i="1" s="1"/>
  <c r="Q88" i="1"/>
  <c r="R88" i="1" s="1"/>
  <c r="H92" i="1" l="1"/>
  <c r="I92" i="1" s="1"/>
  <c r="J92" i="1" s="1"/>
  <c r="K92" i="1" s="1"/>
  <c r="G92" i="1"/>
  <c r="U92" i="1" s="1"/>
  <c r="T90" i="1"/>
  <c r="V90" i="1"/>
  <c r="N90" i="1"/>
  <c r="P90" i="1" s="1"/>
  <c r="D94" i="1"/>
  <c r="F93" i="1"/>
  <c r="E93" i="1"/>
  <c r="S88" i="1"/>
  <c r="W88" i="1" s="1"/>
  <c r="X86" i="1"/>
  <c r="M91" i="1"/>
  <c r="O91" i="1" s="1"/>
  <c r="L91" i="1"/>
  <c r="Q89" i="1"/>
  <c r="R89" i="1" s="1"/>
  <c r="S89" i="1"/>
  <c r="W89" i="1" s="1"/>
  <c r="G93" i="1" l="1"/>
  <c r="U93" i="1" s="1"/>
  <c r="H93" i="1"/>
  <c r="I93" i="1" s="1"/>
  <c r="J93" i="1" s="1"/>
  <c r="K93" i="1" s="1"/>
  <c r="X87" i="1"/>
  <c r="D95" i="1"/>
  <c r="E94" i="1"/>
  <c r="F94" i="1" s="1"/>
  <c r="V91" i="1"/>
  <c r="T91" i="1"/>
  <c r="N91" i="1"/>
  <c r="P91" i="1" s="1"/>
  <c r="Q90" i="1"/>
  <c r="R90" i="1" s="1"/>
  <c r="S90" i="1"/>
  <c r="W90" i="1" s="1"/>
  <c r="M92" i="1"/>
  <c r="O92" i="1" s="1"/>
  <c r="L92" i="1"/>
  <c r="G94" i="1" l="1"/>
  <c r="U94" i="1" s="1"/>
  <c r="H94" i="1"/>
  <c r="I94" i="1" s="1"/>
  <c r="J94" i="1" s="1"/>
  <c r="K94" i="1" s="1"/>
  <c r="S91" i="1"/>
  <c r="W91" i="1" s="1"/>
  <c r="Q91" i="1"/>
  <c r="R91" i="1" s="1"/>
  <c r="L93" i="1"/>
  <c r="M93" i="1"/>
  <c r="O93" i="1" s="1"/>
  <c r="D96" i="1"/>
  <c r="E95" i="1"/>
  <c r="F95" i="1"/>
  <c r="V92" i="1"/>
  <c r="T92" i="1"/>
  <c r="N92" i="1"/>
  <c r="P92" i="1" s="1"/>
  <c r="X88" i="1"/>
  <c r="X89" i="1" l="1"/>
  <c r="M94" i="1"/>
  <c r="O94" i="1" s="1"/>
  <c r="L94" i="1"/>
  <c r="Q92" i="1"/>
  <c r="R92" i="1" s="1"/>
  <c r="V93" i="1"/>
  <c r="T93" i="1"/>
  <c r="N93" i="1"/>
  <c r="P93" i="1" s="1"/>
  <c r="H95" i="1"/>
  <c r="I95" i="1" s="1"/>
  <c r="J95" i="1" s="1"/>
  <c r="K95" i="1" s="1"/>
  <c r="G95" i="1"/>
  <c r="U95" i="1" s="1"/>
  <c r="D97" i="1"/>
  <c r="E96" i="1"/>
  <c r="F96" i="1" s="1"/>
  <c r="H96" i="1" l="1"/>
  <c r="I96" i="1" s="1"/>
  <c r="J96" i="1" s="1"/>
  <c r="K96" i="1" s="1"/>
  <c r="G96" i="1"/>
  <c r="U96" i="1" s="1"/>
  <c r="T94" i="1"/>
  <c r="V94" i="1"/>
  <c r="N94" i="1"/>
  <c r="P94" i="1" s="1"/>
  <c r="M95" i="1"/>
  <c r="O95" i="1" s="1"/>
  <c r="L95" i="1"/>
  <c r="D98" i="1"/>
  <c r="E97" i="1"/>
  <c r="F97" i="1" s="1"/>
  <c r="Q93" i="1"/>
  <c r="R93" i="1" s="1"/>
  <c r="S92" i="1"/>
  <c r="W92" i="1" s="1"/>
  <c r="X90" i="1"/>
  <c r="G97" i="1" l="1"/>
  <c r="U97" i="1" s="1"/>
  <c r="H97" i="1"/>
  <c r="I97" i="1" s="1"/>
  <c r="J97" i="1" s="1"/>
  <c r="K97" i="1" s="1"/>
  <c r="X91" i="1"/>
  <c r="M96" i="1"/>
  <c r="O96" i="1" s="1"/>
  <c r="L96" i="1"/>
  <c r="T95" i="1"/>
  <c r="V95" i="1"/>
  <c r="N95" i="1"/>
  <c r="P95" i="1" s="1"/>
  <c r="Q94" i="1"/>
  <c r="R94" i="1" s="1"/>
  <c r="S93" i="1"/>
  <c r="W93" i="1" s="1"/>
  <c r="D99" i="1"/>
  <c r="E98" i="1"/>
  <c r="F98" i="1" s="1"/>
  <c r="G98" i="1" l="1"/>
  <c r="U98" i="1" s="1"/>
  <c r="H98" i="1"/>
  <c r="I98" i="1" s="1"/>
  <c r="J98" i="1" s="1"/>
  <c r="K98" i="1" s="1"/>
  <c r="X92" i="1"/>
  <c r="M97" i="1"/>
  <c r="O97" i="1" s="1"/>
  <c r="L97" i="1"/>
  <c r="S95" i="1"/>
  <c r="W95" i="1" s="1"/>
  <c r="Q95" i="1"/>
  <c r="R95" i="1" s="1"/>
  <c r="D100" i="1"/>
  <c r="E99" i="1"/>
  <c r="F99" i="1"/>
  <c r="V96" i="1"/>
  <c r="T96" i="1"/>
  <c r="N96" i="1"/>
  <c r="P96" i="1" s="1"/>
  <c r="S94" i="1"/>
  <c r="W94" i="1" s="1"/>
  <c r="Q96" i="1" l="1"/>
  <c r="R96" i="1" s="1"/>
  <c r="L98" i="1"/>
  <c r="M98" i="1"/>
  <c r="O98" i="1" s="1"/>
  <c r="D101" i="1"/>
  <c r="E100" i="1"/>
  <c r="F100" i="1"/>
  <c r="H99" i="1"/>
  <c r="I99" i="1" s="1"/>
  <c r="J99" i="1" s="1"/>
  <c r="K99" i="1" s="1"/>
  <c r="G99" i="1"/>
  <c r="U99" i="1" s="1"/>
  <c r="X93" i="1"/>
  <c r="V97" i="1"/>
  <c r="T97" i="1"/>
  <c r="N97" i="1"/>
  <c r="P97" i="1" s="1"/>
  <c r="Q97" i="1" l="1"/>
  <c r="R97" i="1" s="1"/>
  <c r="X94" i="1"/>
  <c r="T98" i="1"/>
  <c r="V98" i="1"/>
  <c r="N98" i="1"/>
  <c r="P98" i="1" s="1"/>
  <c r="M99" i="1"/>
  <c r="O99" i="1" s="1"/>
  <c r="L99" i="1"/>
  <c r="D102" i="1"/>
  <c r="E101" i="1"/>
  <c r="F101" i="1" s="1"/>
  <c r="S96" i="1"/>
  <c r="W96" i="1" s="1"/>
  <c r="H100" i="1"/>
  <c r="I100" i="1" s="1"/>
  <c r="J100" i="1" s="1"/>
  <c r="K100" i="1" s="1"/>
  <c r="G100" i="1"/>
  <c r="U100" i="1" s="1"/>
  <c r="H101" i="1" l="1"/>
  <c r="I101" i="1" s="1"/>
  <c r="J101" i="1" s="1"/>
  <c r="K101" i="1" s="1"/>
  <c r="G101" i="1"/>
  <c r="U101" i="1" s="1"/>
  <c r="L100" i="1"/>
  <c r="M100" i="1"/>
  <c r="O100" i="1" s="1"/>
  <c r="Q98" i="1"/>
  <c r="R98" i="1" s="1"/>
  <c r="S98" i="1"/>
  <c r="W98" i="1" s="1"/>
  <c r="X95" i="1"/>
  <c r="D103" i="1"/>
  <c r="E102" i="1"/>
  <c r="F102" i="1"/>
  <c r="S97" i="1"/>
  <c r="W97" i="1" s="1"/>
  <c r="V99" i="1"/>
  <c r="T99" i="1"/>
  <c r="N99" i="1"/>
  <c r="P99" i="1" s="1"/>
  <c r="V100" i="1" l="1"/>
  <c r="T100" i="1"/>
  <c r="N100" i="1"/>
  <c r="P100" i="1" s="1"/>
  <c r="E103" i="1"/>
  <c r="F103" i="1" s="1"/>
  <c r="L101" i="1"/>
  <c r="M101" i="1"/>
  <c r="O101" i="1" s="1"/>
  <c r="G102" i="1"/>
  <c r="U102" i="1" s="1"/>
  <c r="H102" i="1"/>
  <c r="I102" i="1" s="1"/>
  <c r="J102" i="1" s="1"/>
  <c r="K102" i="1" s="1"/>
  <c r="X96" i="1"/>
  <c r="Q99" i="1"/>
  <c r="R99" i="1" s="1"/>
  <c r="G103" i="1" l="1"/>
  <c r="U103" i="1"/>
  <c r="H103" i="1"/>
  <c r="I103" i="1" s="1"/>
  <c r="J103" i="1" s="1"/>
  <c r="K103" i="1" s="1"/>
  <c r="S100" i="1"/>
  <c r="W100" i="1" s="1"/>
  <c r="Q100" i="1"/>
  <c r="R100" i="1" s="1"/>
  <c r="S99" i="1"/>
  <c r="W99" i="1" s="1"/>
  <c r="V101" i="1"/>
  <c r="T101" i="1"/>
  <c r="N101" i="1"/>
  <c r="P101" i="1" s="1"/>
  <c r="X97" i="1"/>
  <c r="M102" i="1"/>
  <c r="O102" i="1" s="1"/>
  <c r="L102" i="1"/>
  <c r="L103" i="1" l="1"/>
  <c r="M103" i="1"/>
  <c r="O103" i="1" s="1"/>
  <c r="X98" i="1"/>
  <c r="T102" i="1"/>
  <c r="V102" i="1"/>
  <c r="N102" i="1"/>
  <c r="P102" i="1" s="1"/>
  <c r="Q101" i="1"/>
  <c r="R101" i="1" s="1"/>
  <c r="X99" i="1" l="1"/>
  <c r="Q102" i="1"/>
  <c r="R102" i="1" s="1"/>
  <c r="S102" i="1"/>
  <c r="W102" i="1" s="1"/>
  <c r="S101" i="1"/>
  <c r="W101" i="1" s="1"/>
  <c r="V103" i="1"/>
  <c r="T103" i="1"/>
  <c r="N103" i="1"/>
  <c r="P103" i="1" s="1"/>
  <c r="Q103" i="1" l="1"/>
  <c r="R103" i="1" s="1"/>
  <c r="X100" i="1"/>
  <c r="X101" i="1" l="1"/>
  <c r="S103" i="1"/>
  <c r="W103" i="1" s="1"/>
  <c r="X102" i="1" l="1"/>
  <c r="X103" i="1" l="1"/>
  <c r="Y103" i="1" l="1"/>
  <c r="Y8" i="1"/>
  <c r="Z8" i="1" s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Z96" i="1" l="1"/>
  <c r="Z92" i="1"/>
  <c r="Z88" i="1"/>
  <c r="Z84" i="1"/>
  <c r="Z80" i="1"/>
  <c r="Z76" i="1"/>
  <c r="Z72" i="1"/>
  <c r="Z68" i="1"/>
  <c r="Z64" i="1"/>
  <c r="Z60" i="1"/>
  <c r="Z56" i="1"/>
  <c r="Z52" i="1"/>
  <c r="Z48" i="1"/>
  <c r="Z44" i="1"/>
  <c r="Z40" i="1"/>
  <c r="Z36" i="1"/>
  <c r="Z32" i="1"/>
  <c r="Z28" i="1"/>
  <c r="Z24" i="1"/>
  <c r="Z20" i="1"/>
  <c r="Z16" i="1"/>
  <c r="Z12" i="1"/>
  <c r="Z102" i="1"/>
  <c r="Z98" i="1"/>
  <c r="Z94" i="1"/>
  <c r="Z90" i="1"/>
  <c r="Z86" i="1"/>
  <c r="Z82" i="1"/>
  <c r="Z78" i="1"/>
  <c r="Z74" i="1"/>
  <c r="Z70" i="1"/>
  <c r="Z66" i="1"/>
  <c r="Z62" i="1"/>
  <c r="Z58" i="1"/>
  <c r="Z54" i="1"/>
  <c r="Z50" i="1"/>
  <c r="Z46" i="1"/>
  <c r="Z42" i="1"/>
  <c r="Z38" i="1"/>
  <c r="Z34" i="1"/>
  <c r="Z30" i="1"/>
  <c r="Z26" i="1"/>
  <c r="Z22" i="1"/>
  <c r="Z18" i="1"/>
  <c r="Z14" i="1"/>
  <c r="Z10" i="1"/>
  <c r="Z101" i="1"/>
  <c r="Z97" i="1"/>
  <c r="Z93" i="1"/>
  <c r="Z89" i="1"/>
  <c r="Z85" i="1"/>
  <c r="Z81" i="1"/>
  <c r="Z77" i="1"/>
  <c r="Z73" i="1"/>
  <c r="Z69" i="1"/>
  <c r="Z65" i="1"/>
  <c r="Z61" i="1"/>
  <c r="Z57" i="1"/>
  <c r="Z53" i="1"/>
  <c r="Z49" i="1"/>
  <c r="Z45" i="1"/>
  <c r="Z41" i="1"/>
  <c r="Z37" i="1"/>
  <c r="Z33" i="1"/>
  <c r="Z29" i="1"/>
  <c r="Z25" i="1"/>
  <c r="Z21" i="1"/>
  <c r="Z17" i="1"/>
  <c r="Z13" i="1"/>
  <c r="Z9" i="1"/>
  <c r="Z100" i="1"/>
  <c r="Z99" i="1"/>
  <c r="Z95" i="1"/>
  <c r="Z91" i="1"/>
  <c r="Z87" i="1"/>
  <c r="Z83" i="1"/>
  <c r="Z79" i="1"/>
  <c r="Z75" i="1"/>
  <c r="Z71" i="1"/>
  <c r="Z67" i="1"/>
  <c r="Z63" i="1"/>
  <c r="Z59" i="1"/>
  <c r="Z55" i="1"/>
  <c r="Z51" i="1"/>
  <c r="Z47" i="1"/>
  <c r="Z43" i="1"/>
  <c r="Z39" i="1"/>
  <c r="Z35" i="1"/>
  <c r="Z31" i="1"/>
  <c r="Z27" i="1"/>
  <c r="Z23" i="1"/>
  <c r="Z19" i="1"/>
  <c r="Z15" i="1"/>
  <c r="Z11" i="1"/>
  <c r="Z103" i="1"/>
</calcChain>
</file>

<file path=xl/sharedStrings.xml><?xml version="1.0" encoding="utf-8"?>
<sst xmlns="http://schemas.openxmlformats.org/spreadsheetml/2006/main" count="42" uniqueCount="34">
  <si>
    <t>Constants</t>
  </si>
  <si>
    <t>Length AC</t>
  </si>
  <si>
    <t>Length AB</t>
  </si>
  <si>
    <t>Length CB</t>
  </si>
  <si>
    <t>Theta tri</t>
  </si>
  <si>
    <t>Length DO</t>
  </si>
  <si>
    <t>Length BE/OG</t>
  </si>
  <si>
    <t>Length DG</t>
  </si>
  <si>
    <t>in.</t>
  </si>
  <si>
    <t>rad</t>
  </si>
  <si>
    <t>degrees</t>
  </si>
  <si>
    <t>Ay (in.)</t>
  </si>
  <si>
    <t>Ax (in.)</t>
  </si>
  <si>
    <t>Cx (in.)</t>
  </si>
  <si>
    <t>Cy (in.)</t>
  </si>
  <si>
    <t>Phi (rad)</t>
  </si>
  <si>
    <t>Phi (degrees)</t>
  </si>
  <si>
    <t>Psi (degrees)</t>
  </si>
  <si>
    <t>Psi (rad)</t>
  </si>
  <si>
    <t>Bx (in.)</t>
  </si>
  <si>
    <t>By (in.)</t>
  </si>
  <si>
    <t>Length OB x (in.)</t>
  </si>
  <si>
    <t>Length OB y (in.)</t>
  </si>
  <si>
    <t>Length OB (in.)</t>
  </si>
  <si>
    <t>Angle DOB (rad)</t>
  </si>
  <si>
    <t>Angle DOB (degree)</t>
  </si>
  <si>
    <t>Length DE (in.)</t>
  </si>
  <si>
    <t>Length BC</t>
  </si>
  <si>
    <t>Segment Length DE (in.)</t>
  </si>
  <si>
    <t>Total Revolutions</t>
  </si>
  <si>
    <t>Time (s)</t>
  </si>
  <si>
    <t>Velocity E/D (in./s)</t>
  </si>
  <si>
    <t>Positions and Lengths without CGs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</si>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</sst>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 style="thin">
        <color indexed="64"/>
      </right>
      <top/>
      <bottom/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2" fillId="0" borderId="1" applyNumberFormat="0" applyFill="0" applyAlignment="0" applyProtection="0"/>
  </cellStyleXfs>
  <cellXfs count="13">
    <xf numFmtId="0" fontId="0" fillId="0" borderId="0" xfId="0"/>
    <xf numFmtId="0" fontId="1" fillId="4" borderId="0" xfId="3" applyBorder="1"/>
    <xf numFmtId="0" fontId="0" fillId="0" borderId="2" xfId="0" applyFill="1" applyBorder="1"/>
    <xf numFmtId="0" fontId="1" fillId="0" borderId="0" xfId="2" applyFill="1" applyBorder="1"/>
    <xf numFmtId="0" fontId="0" fillId="0" borderId="0" xfId="0" applyFill="1" applyBorder="1"/>
    <xf numFmtId="0" fontId="1" fillId="0" borderId="0" xfId="3" applyFill="1" applyBorder="1"/>
    <xf numFmtId="0" fontId="1" fillId="0" borderId="0" xfId="4" applyFill="1" applyBorder="1"/>
    <xf numFmtId="0" fontId="3" fillId="0" borderId="0" xfId="0" applyFont="1" applyFill="1" applyBorder="1" applyAlignment="1"/>
    <xf numFmtId="0" fontId="2" fillId="0" borderId="1" xfId="5" applyFill="1" applyAlignment="1">
      <alignment horizontal="center" vertical="center"/>
    </xf>
    <xf numFmtId="0" fontId="2" fillId="7" borderId="1" xfId="5" applyFill="1"/>
    <xf numFmtId="0" fontId="3" fillId="6" borderId="0" xfId="1" applyFont="1" applyFill="1" applyBorder="1" applyAlignment="1">
      <alignment horizontal="center"/>
    </xf>
    <xf numFmtId="0" fontId="2" fillId="6" borderId="1" xfId="5" applyFill="1"/>
    <xf numFmtId="0" fontId="3" fillId="7" borderId="0" xfId="0" applyFont="1" applyFill="1" applyBorder="1" applyAlignment="1">
      <alignment horizontal="center"/>
    </xf>
  </cellXfs>
  <cellStyles count="6">
    <cellStyle name="20% - Accent2" xfId="2" builtinId="34"/>
    <cellStyle name="40% - Accent1" xfId="1" builtinId="31"/>
    <cellStyle name="40% - Accent2" xfId="3" builtinId="35"/>
    <cellStyle name="60% - Accent2" xfId="4" builtinId="36"/>
    <cellStyle name="Heading 3" xfId="5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Positions A,</a:t>
            </a:r>
            <a:r>
              <a:rPr lang="en-US" baseline="0"/>
              <a:t> B, and C Relative to P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Position 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Sheet1!$D$3:$D$103</c:f>
              <c:numCache>
                <c:formatCode>General</c:formatCode>
                <c:ptCount val="101"/>
                <c:pt idx="0">
                  <c:v>0</c:v>
                </c:pt>
                <c:pt idx="1">
                  <c:v>0.5177878787878788</c:v>
                </c:pt>
                <c:pt idx="2">
                  <c:v>1.0355757575757576</c:v>
                </c:pt>
                <c:pt idx="3">
                  <c:v>1.5533636363636365</c:v>
                </c:pt>
                <c:pt idx="4">
                  <c:v>2.0711515151515152</c:v>
                </c:pt>
                <c:pt idx="5">
                  <c:v>2.5889393939393939</c:v>
                </c:pt>
                <c:pt idx="6">
                  <c:v>3.1067272727272726</c:v>
                </c:pt>
                <c:pt idx="7">
                  <c:v>3.6245151515151512</c:v>
                </c:pt>
                <c:pt idx="8">
                  <c:v>4.1423030303030304</c:v>
                </c:pt>
                <c:pt idx="9">
                  <c:v>4.6600909090909095</c:v>
                </c:pt>
                <c:pt idx="10">
                  <c:v>5.1778787878787886</c:v>
                </c:pt>
                <c:pt idx="11">
                  <c:v>5.6956666666666678</c:v>
                </c:pt>
                <c:pt idx="12">
                  <c:v>6.2134545454545469</c:v>
                </c:pt>
                <c:pt idx="13">
                  <c:v>6.731242424242426</c:v>
                </c:pt>
                <c:pt idx="14">
                  <c:v>7.2490303030303052</c:v>
                </c:pt>
                <c:pt idx="15">
                  <c:v>7.7668181818181843</c:v>
                </c:pt>
                <c:pt idx="16">
                  <c:v>8.2846060606060625</c:v>
                </c:pt>
                <c:pt idx="17">
                  <c:v>8.8023939393939408</c:v>
                </c:pt>
                <c:pt idx="18">
                  <c:v>9.320181818181819</c:v>
                </c:pt>
                <c:pt idx="19">
                  <c:v>9.8379696969696973</c:v>
                </c:pt>
                <c:pt idx="20">
                  <c:v>10.355757575757575</c:v>
                </c:pt>
                <c:pt idx="21">
                  <c:v>10.873545454545454</c:v>
                </c:pt>
                <c:pt idx="22">
                  <c:v>11.391333333333332</c:v>
                </c:pt>
                <c:pt idx="23">
                  <c:v>11.90912121212121</c:v>
                </c:pt>
                <c:pt idx="24">
                  <c:v>12.426909090909088</c:v>
                </c:pt>
                <c:pt idx="25">
                  <c:v>12.944696969696967</c:v>
                </c:pt>
                <c:pt idx="26">
                  <c:v>13.462484848484845</c:v>
                </c:pt>
                <c:pt idx="27">
                  <c:v>13.980272727272723</c:v>
                </c:pt>
                <c:pt idx="28">
                  <c:v>14.498060606060601</c:v>
                </c:pt>
                <c:pt idx="29">
                  <c:v>15.01584848484848</c:v>
                </c:pt>
                <c:pt idx="30">
                  <c:v>15.533636363636358</c:v>
                </c:pt>
                <c:pt idx="31">
                  <c:v>16.051424242424236</c:v>
                </c:pt>
                <c:pt idx="32">
                  <c:v>16.569212121212114</c:v>
                </c:pt>
                <c:pt idx="33">
                  <c:v>17.086999999999993</c:v>
                </c:pt>
                <c:pt idx="34">
                  <c:v>17.474848484848476</c:v>
                </c:pt>
                <c:pt idx="35">
                  <c:v>17.862696969696959</c:v>
                </c:pt>
                <c:pt idx="36">
                  <c:v>18.250545454545442</c:v>
                </c:pt>
                <c:pt idx="37">
                  <c:v>18.638393939393925</c:v>
                </c:pt>
                <c:pt idx="38">
                  <c:v>19.026242424242408</c:v>
                </c:pt>
                <c:pt idx="39">
                  <c:v>19.414090909090891</c:v>
                </c:pt>
                <c:pt idx="40">
                  <c:v>19.801939393939374</c:v>
                </c:pt>
                <c:pt idx="41">
                  <c:v>20.189787878787858</c:v>
                </c:pt>
                <c:pt idx="42">
                  <c:v>20.577636363636341</c:v>
                </c:pt>
                <c:pt idx="43">
                  <c:v>20.965484848484824</c:v>
                </c:pt>
                <c:pt idx="44">
                  <c:v>21.353333333333307</c:v>
                </c:pt>
                <c:pt idx="45">
                  <c:v>21.74118181818179</c:v>
                </c:pt>
                <c:pt idx="46">
                  <c:v>22.129030303030273</c:v>
                </c:pt>
                <c:pt idx="47">
                  <c:v>22.516878787878756</c:v>
                </c:pt>
                <c:pt idx="48">
                  <c:v>22.904727272727239</c:v>
                </c:pt>
                <c:pt idx="49">
                  <c:v>23.292575757575722</c:v>
                </c:pt>
                <c:pt idx="50">
                  <c:v>23.680424242424206</c:v>
                </c:pt>
                <c:pt idx="51">
                  <c:v>24.068272727272689</c:v>
                </c:pt>
                <c:pt idx="52">
                  <c:v>24.456121212121172</c:v>
                </c:pt>
                <c:pt idx="53">
                  <c:v>24.843969696969655</c:v>
                </c:pt>
                <c:pt idx="54">
                  <c:v>25.231818181818138</c:v>
                </c:pt>
                <c:pt idx="55">
                  <c:v>25.619666666666621</c:v>
                </c:pt>
                <c:pt idx="56">
                  <c:v>26.007515151515104</c:v>
                </c:pt>
                <c:pt idx="57">
                  <c:v>26.395363636363587</c:v>
                </c:pt>
                <c:pt idx="58">
                  <c:v>26.78321212121207</c:v>
                </c:pt>
                <c:pt idx="59">
                  <c:v>27.171060606060554</c:v>
                </c:pt>
                <c:pt idx="60">
                  <c:v>27.558909090909037</c:v>
                </c:pt>
                <c:pt idx="61">
                  <c:v>27.94675757575752</c:v>
                </c:pt>
                <c:pt idx="62">
                  <c:v>28.334606060606003</c:v>
                </c:pt>
                <c:pt idx="63">
                  <c:v>28.722454545454486</c:v>
                </c:pt>
                <c:pt idx="64">
                  <c:v>29.110303030302969</c:v>
                </c:pt>
                <c:pt idx="65">
                  <c:v>29.498151515151452</c:v>
                </c:pt>
                <c:pt idx="66">
                  <c:v>29.885999999999935</c:v>
                </c:pt>
                <c:pt idx="67">
                  <c:v>30.42161764705876</c:v>
                </c:pt>
                <c:pt idx="68">
                  <c:v>30.957235294117584</c:v>
                </c:pt>
                <c:pt idx="69">
                  <c:v>31.492852941176409</c:v>
                </c:pt>
                <c:pt idx="70">
                  <c:v>32.02847058823523</c:v>
                </c:pt>
                <c:pt idx="71">
                  <c:v>32.564088235294051</c:v>
                </c:pt>
                <c:pt idx="72">
                  <c:v>33.099705882352872</c:v>
                </c:pt>
                <c:pt idx="73">
                  <c:v>33.635323529411693</c:v>
                </c:pt>
                <c:pt idx="74">
                  <c:v>34.170941176470514</c:v>
                </c:pt>
                <c:pt idx="75">
                  <c:v>34.706558823529335</c:v>
                </c:pt>
                <c:pt idx="76">
                  <c:v>35.242176470588156</c:v>
                </c:pt>
                <c:pt idx="77">
                  <c:v>35.777794117646977</c:v>
                </c:pt>
                <c:pt idx="78">
                  <c:v>36.313411764705798</c:v>
                </c:pt>
                <c:pt idx="79">
                  <c:v>36.849029411764619</c:v>
                </c:pt>
                <c:pt idx="80">
                  <c:v>37.38464705882344</c:v>
                </c:pt>
                <c:pt idx="81">
                  <c:v>37.920264705882261</c:v>
                </c:pt>
                <c:pt idx="82">
                  <c:v>38.455882352941082</c:v>
                </c:pt>
                <c:pt idx="83">
                  <c:v>38.991499999999903</c:v>
                </c:pt>
                <c:pt idx="84">
                  <c:v>39.527117647058724</c:v>
                </c:pt>
                <c:pt idx="85">
                  <c:v>40.062735294117545</c:v>
                </c:pt>
                <c:pt idx="86">
                  <c:v>40.598352941176366</c:v>
                </c:pt>
                <c:pt idx="87">
                  <c:v>41.133970588235186</c:v>
                </c:pt>
                <c:pt idx="88">
                  <c:v>41.669588235294007</c:v>
                </c:pt>
                <c:pt idx="89">
                  <c:v>42.205205882352828</c:v>
                </c:pt>
                <c:pt idx="90">
                  <c:v>42.740823529411649</c:v>
                </c:pt>
                <c:pt idx="91">
                  <c:v>43.27644117647047</c:v>
                </c:pt>
                <c:pt idx="92">
                  <c:v>43.812058823529291</c:v>
                </c:pt>
                <c:pt idx="93">
                  <c:v>44.347676470588112</c:v>
                </c:pt>
                <c:pt idx="94">
                  <c:v>44.883294117646933</c:v>
                </c:pt>
                <c:pt idx="95">
                  <c:v>45.418911764705754</c:v>
                </c:pt>
                <c:pt idx="96">
                  <c:v>45.954529411764575</c:v>
                </c:pt>
                <c:pt idx="97">
                  <c:v>46.490147058823396</c:v>
                </c:pt>
                <c:pt idx="98">
                  <c:v>47.025764705882217</c:v>
                </c:pt>
                <c:pt idx="99">
                  <c:v>47.561382352941038</c:v>
                </c:pt>
                <c:pt idx="100">
                  <c:v>48.096999999999859</c:v>
                </c:pt>
              </c:numCache>
            </c:numRef>
          </c:xVal>
          <c:yVal>
            <c:numRef>
              <c:f>Sheet1!$E$3:$E$103</c:f>
              <c:numCache>
                <c:formatCode>General</c:formatCode>
                <c:ptCount val="101"/>
                <c:pt idx="0">
                  <c:v>0</c:v>
                </c:pt>
                <c:pt idx="1">
                  <c:v>-4.5306439393939392E-2</c:v>
                </c:pt>
                <c:pt idx="2">
                  <c:v>-9.0612878787878784E-2</c:v>
                </c:pt>
                <c:pt idx="3">
                  <c:v>-0.13591931818181818</c:v>
                </c:pt>
                <c:pt idx="4">
                  <c:v>-0.18122575757575757</c:v>
                </c:pt>
                <c:pt idx="5">
                  <c:v>-0.22653219696969695</c:v>
                </c:pt>
                <c:pt idx="6">
                  <c:v>-0.27183863636363631</c:v>
                </c:pt>
                <c:pt idx="7">
                  <c:v>-0.31714507575757572</c:v>
                </c:pt>
                <c:pt idx="8">
                  <c:v>-0.36245151515151514</c:v>
                </c:pt>
                <c:pt idx="9">
                  <c:v>-0.40775795454545455</c:v>
                </c:pt>
                <c:pt idx="10">
                  <c:v>-0.45306439393939396</c:v>
                </c:pt>
                <c:pt idx="11">
                  <c:v>-0.49837083333333337</c:v>
                </c:pt>
                <c:pt idx="12">
                  <c:v>-0.54367727272727284</c:v>
                </c:pt>
                <c:pt idx="13">
                  <c:v>-0.58898371212121226</c:v>
                </c:pt>
                <c:pt idx="14">
                  <c:v>-0.63429015151515167</c:v>
                </c:pt>
                <c:pt idx="15">
                  <c:v>-0.67959659090909108</c:v>
                </c:pt>
                <c:pt idx="16">
                  <c:v>-0.72490303030303038</c:v>
                </c:pt>
                <c:pt idx="17">
                  <c:v>-0.7702094696969698</c:v>
                </c:pt>
                <c:pt idx="18">
                  <c:v>-0.8155159090909091</c:v>
                </c:pt>
                <c:pt idx="19">
                  <c:v>-0.86082234848484851</c:v>
                </c:pt>
                <c:pt idx="20">
                  <c:v>-0.90612878787878781</c:v>
                </c:pt>
                <c:pt idx="21">
                  <c:v>-0.95143522727272711</c:v>
                </c:pt>
                <c:pt idx="22">
                  <c:v>-0.99674166666666653</c:v>
                </c:pt>
                <c:pt idx="23">
                  <c:v>-1.0420481060606059</c:v>
                </c:pt>
                <c:pt idx="24">
                  <c:v>-1.0873545454545452</c:v>
                </c:pt>
                <c:pt idx="25">
                  <c:v>-1.1326609848484845</c:v>
                </c:pt>
                <c:pt idx="26">
                  <c:v>-1.1779674242424238</c:v>
                </c:pt>
                <c:pt idx="27">
                  <c:v>-1.2232738636363631</c:v>
                </c:pt>
                <c:pt idx="28">
                  <c:v>-1.2685803030303024</c:v>
                </c:pt>
                <c:pt idx="29">
                  <c:v>-1.313886742424242</c:v>
                </c:pt>
                <c:pt idx="30">
                  <c:v>-1.3591931818181813</c:v>
                </c:pt>
                <c:pt idx="31">
                  <c:v>-1.4044996212121206</c:v>
                </c:pt>
                <c:pt idx="32">
                  <c:v>-1.4498060606060599</c:v>
                </c:pt>
                <c:pt idx="33">
                  <c:v>-1.4951124999999992</c:v>
                </c:pt>
                <c:pt idx="34">
                  <c:v>-1.5290492424242415</c:v>
                </c:pt>
                <c:pt idx="35">
                  <c:v>-1.5629859848484837</c:v>
                </c:pt>
                <c:pt idx="36">
                  <c:v>-1.596922727272726</c:v>
                </c:pt>
                <c:pt idx="37">
                  <c:v>-1.6308594696969683</c:v>
                </c:pt>
                <c:pt idx="38">
                  <c:v>-1.6647962121212105</c:v>
                </c:pt>
                <c:pt idx="39">
                  <c:v>-1.6987329545454528</c:v>
                </c:pt>
                <c:pt idx="40">
                  <c:v>-1.7326696969696951</c:v>
                </c:pt>
                <c:pt idx="41">
                  <c:v>-1.7666064393939374</c:v>
                </c:pt>
                <c:pt idx="42">
                  <c:v>-1.8005431818181796</c:v>
                </c:pt>
                <c:pt idx="43">
                  <c:v>-1.8344799242424219</c:v>
                </c:pt>
                <c:pt idx="44">
                  <c:v>-1.8684166666666642</c:v>
                </c:pt>
                <c:pt idx="45">
                  <c:v>-1.9023534090909064</c:v>
                </c:pt>
                <c:pt idx="46">
                  <c:v>-1.9362901515151487</c:v>
                </c:pt>
                <c:pt idx="47">
                  <c:v>-1.970226893939391</c:v>
                </c:pt>
                <c:pt idx="48">
                  <c:v>-2.0041636363636335</c:v>
                </c:pt>
                <c:pt idx="49">
                  <c:v>-2.0381003787878758</c:v>
                </c:pt>
                <c:pt idx="50">
                  <c:v>-2.072037121212118</c:v>
                </c:pt>
                <c:pt idx="51">
                  <c:v>-2.1059738636363603</c:v>
                </c:pt>
                <c:pt idx="52">
                  <c:v>-2.1399106060606026</c:v>
                </c:pt>
                <c:pt idx="53">
                  <c:v>-2.1738473484848448</c:v>
                </c:pt>
                <c:pt idx="54">
                  <c:v>-2.2077840909090871</c:v>
                </c:pt>
                <c:pt idx="55">
                  <c:v>-2.2417208333333294</c:v>
                </c:pt>
                <c:pt idx="56">
                  <c:v>-2.2756575757575717</c:v>
                </c:pt>
                <c:pt idx="57">
                  <c:v>-2.3095943181818139</c:v>
                </c:pt>
                <c:pt idx="58">
                  <c:v>-2.3435310606060562</c:v>
                </c:pt>
                <c:pt idx="59">
                  <c:v>-2.3774678030302985</c:v>
                </c:pt>
                <c:pt idx="60">
                  <c:v>-2.4114045454545407</c:v>
                </c:pt>
                <c:pt idx="61">
                  <c:v>-2.445341287878783</c:v>
                </c:pt>
                <c:pt idx="62">
                  <c:v>-2.4792780303030253</c:v>
                </c:pt>
                <c:pt idx="63">
                  <c:v>-2.5132147727272676</c:v>
                </c:pt>
                <c:pt idx="64">
                  <c:v>-2.5471515151515098</c:v>
                </c:pt>
                <c:pt idx="65">
                  <c:v>-2.5810882575757521</c:v>
                </c:pt>
                <c:pt idx="66">
                  <c:v>-2.6150249999999944</c:v>
                </c:pt>
                <c:pt idx="67">
                  <c:v>-2.664680473325943</c:v>
                </c:pt>
                <c:pt idx="68">
                  <c:v>-2.7202659677903109</c:v>
                </c:pt>
                <c:pt idx="69">
                  <c:v>-2.7816923443199952</c:v>
                </c:pt>
                <c:pt idx="70">
                  <c:v>-2.8489813141973572</c:v>
                </c:pt>
                <c:pt idx="71">
                  <c:v>-2.9221567845439074</c:v>
                </c:pt>
                <c:pt idx="72">
                  <c:v>-3.0012449016899221</c:v>
                </c:pt>
                <c:pt idx="73">
                  <c:v>-3.0862740990496764</c:v>
                </c:pt>
                <c:pt idx="74">
                  <c:v>-3.1772751497118734</c:v>
                </c:pt>
                <c:pt idx="75">
                  <c:v>-3.2742812239783001</c:v>
                </c:pt>
                <c:pt idx="76">
                  <c:v>-3.3773279521098711</c:v>
                </c:pt>
                <c:pt idx="77">
                  <c:v>-3.4864534925665764</c:v>
                </c:pt>
                <c:pt idx="78">
                  <c:v>-3.6016986060585943</c:v>
                </c:pt>
                <c:pt idx="79">
                  <c:v>-3.7231067357585532</c:v>
                </c:pt>
                <c:pt idx="80">
                  <c:v>-3.8507240940611402</c:v>
                </c:pt>
                <c:pt idx="81">
                  <c:v>-3.9845997563158515</c:v>
                </c:pt>
                <c:pt idx="82">
                  <c:v>-4.1247857620023662</c:v>
                </c:pt>
                <c:pt idx="83">
                  <c:v>-4.2713372238656335</c:v>
                </c:pt>
                <c:pt idx="84">
                  <c:v>-4.4243124455812621</c:v>
                </c:pt>
                <c:pt idx="85">
                  <c:v>-4.5837730485799435</c:v>
                </c:pt>
                <c:pt idx="86">
                  <c:v>-4.749784108725045</c:v>
                </c:pt>
                <c:pt idx="87">
                  <c:v>-4.9224143036096537</c:v>
                </c:pt>
                <c:pt idx="88">
                  <c:v>-5.1017360713198903</c:v>
                </c:pt>
                <c:pt idx="89">
                  <c:v>-5.2878257816012368</c:v>
                </c:pt>
                <c:pt idx="90">
                  <c:v>-5.4807639204651819</c:v>
                </c:pt>
                <c:pt idx="91">
                  <c:v>-5.6806352893859504</c:v>
                </c:pt>
                <c:pt idx="92">
                  <c:v>-5.8875292203639171</c:v>
                </c:pt>
                <c:pt idx="93">
                  <c:v>-6.101539808274369</c:v>
                </c:pt>
                <c:pt idx="94">
                  <c:v>-6.3227661620810922</c:v>
                </c:pt>
                <c:pt idx="95">
                  <c:v>-6.5513126766755017</c:v>
                </c:pt>
                <c:pt idx="96">
                  <c:v>-6.7872893273077617</c:v>
                </c:pt>
                <c:pt idx="97">
                  <c:v>-7.0308119888095826</c:v>
                </c:pt>
                <c:pt idx="98">
                  <c:v>-7.2820027820739437</c:v>
                </c:pt>
                <c:pt idx="99">
                  <c:v>-7.5409904505597023</c:v>
                </c:pt>
                <c:pt idx="100">
                  <c:v>-7.8079107699354298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E6-4394-BA18-3A601F6408C1}"/>
            </c:ext>
          </c:extLst>
        </c:ser>
        <c:ser>
          <c:idx val="1"/>
          <c:order val="1"/>
          <c:tx>
            <c:v>Position C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Sheet1!$F$3:$F$103</c:f>
              <c:numCache>
                <c:formatCode>General</c:formatCode>
                <c:ptCount val="101"/>
                <c:pt idx="0">
                  <c:v>11.063940061783644</c:v>
                </c:pt>
                <c:pt idx="1">
                  <c:v>11.5580837439162</c:v>
                </c:pt>
                <c:pt idx="2">
                  <c:v>12.052093403145006</c:v>
                </c:pt>
                <c:pt idx="3">
                  <c:v>12.545968430855284</c:v>
                </c:pt>
                <c:pt idx="4">
                  <c:v>13.039708210174648</c:v>
                </c:pt>
                <c:pt idx="5">
                  <c:v>13.533312115840147</c:v>
                </c:pt>
                <c:pt idx="6">
                  <c:v>14.026779514062316</c:v>
                </c:pt>
                <c:pt idx="7">
                  <c:v>14.520109762386165</c:v>
                </c:pt>
                <c:pt idx="8">
                  <c:v>15.013302209549034</c:v>
                </c:pt>
                <c:pt idx="9">
                  <c:v>15.50635619533519</c:v>
                </c:pt>
                <c:pt idx="10">
                  <c:v>15.999271050427161</c:v>
                </c:pt>
                <c:pt idx="11">
                  <c:v>16.492046096253571</c:v>
                </c:pt>
                <c:pt idx="12">
                  <c:v>16.984680644833588</c:v>
                </c:pt>
                <c:pt idx="13">
                  <c:v>17.477173998617662</c:v>
                </c:pt>
                <c:pt idx="14">
                  <c:v>17.969525450324621</c:v>
                </c:pt>
                <c:pt idx="15">
                  <c:v>18.461734282774955</c:v>
                </c:pt>
                <c:pt idx="16">
                  <c:v>18.953799768720152</c:v>
                </c:pt>
                <c:pt idx="17">
                  <c:v>19.445721170668058</c:v>
                </c:pt>
                <c:pt idx="18">
                  <c:v>19.937497740704053</c:v>
                </c:pt>
                <c:pt idx="19">
                  <c:v>20.429128720307997</c:v>
                </c:pt>
                <c:pt idx="20">
                  <c:v>20.920613340166764</c:v>
                </c:pt>
                <c:pt idx="21">
                  <c:v>21.411950819982302</c:v>
                </c:pt>
                <c:pt idx="22">
                  <c:v>21.903140368275</c:v>
                </c:pt>
                <c:pt idx="23">
                  <c:v>22.394181182182347</c:v>
                </c:pt>
                <c:pt idx="24">
                  <c:v>22.885072447252597</c:v>
                </c:pt>
                <c:pt idx="25">
                  <c:v>23.375813337233399</c:v>
                </c:pt>
                <c:pt idx="26">
                  <c:v>23.866403013855237</c:v>
                </c:pt>
                <c:pt idx="27">
                  <c:v>24.356840626609433</c:v>
                </c:pt>
                <c:pt idx="28">
                  <c:v>24.847125312520674</c:v>
                </c:pt>
                <c:pt idx="29">
                  <c:v>25.337256195913788</c:v>
                </c:pt>
                <c:pt idx="30">
                  <c:v>25.827232388174664</c:v>
                </c:pt>
                <c:pt idx="31">
                  <c:v>26.3170529875051</c:v>
                </c:pt>
                <c:pt idx="32">
                  <c:v>26.806717078671394</c:v>
                </c:pt>
                <c:pt idx="33">
                  <c:v>27.296223732746522</c:v>
                </c:pt>
                <c:pt idx="34">
                  <c:v>27.584539296333507</c:v>
                </c:pt>
                <c:pt idx="35">
                  <c:v>27.947877362524906</c:v>
                </c:pt>
                <c:pt idx="36">
                  <c:v>28.30894354101676</c:v>
                </c:pt>
                <c:pt idx="37">
                  <c:v>28.667736619664261</c:v>
                </c:pt>
                <c:pt idx="38">
                  <c:v>29.024252827573079</c:v>
                </c:pt>
                <c:pt idx="39">
                  <c:v>29.378485965312734</c:v>
                </c:pt>
                <c:pt idx="40">
                  <c:v>29.730427525223931</c:v>
                </c:pt>
                <c:pt idx="41">
                  <c:v>30.080066802772237</c:v>
                </c:pt>
                <c:pt idx="42">
                  <c:v>30.427390999774335</c:v>
                </c:pt>
                <c:pt idx="43">
                  <c:v>30.772385320212109</c:v>
                </c:pt>
                <c:pt idx="44">
                  <c:v>31.115033059251857</c:v>
                </c:pt>
                <c:pt idx="45">
                  <c:v>31.455315685999025</c:v>
                </c:pt>
                <c:pt idx="46">
                  <c:v>31.7932129204404</c:v>
                </c:pt>
                <c:pt idx="47">
                  <c:v>32.12870280495585</c:v>
                </c:pt>
                <c:pt idx="48">
                  <c:v>32.461761770717978</c:v>
                </c:pt>
                <c:pt idx="49">
                  <c:v>32.792364699240387</c:v>
                </c:pt>
                <c:pt idx="50">
                  <c:v>33.120484979280882</c:v>
                </c:pt>
                <c:pt idx="51">
                  <c:v>33.446094559257958</c:v>
                </c:pt>
                <c:pt idx="52">
                  <c:v>33.769163995290825</c:v>
                </c:pt>
                <c:pt idx="53">
                  <c:v>34.089662494930451</c:v>
                </c:pt>
                <c:pt idx="54">
                  <c:v>34.407557956606432</c:v>
                </c:pt>
                <c:pt idx="55">
                  <c:v>34.722817004773951</c:v>
                </c:pt>
                <c:pt idx="56">
                  <c:v>35.03540502070495</c:v>
                </c:pt>
                <c:pt idx="57">
                  <c:v>35.345286168828054</c:v>
                </c:pt>
                <c:pt idx="58">
                  <c:v>35.652423418481646</c:v>
                </c:pt>
                <c:pt idx="59">
                  <c:v>35.956778560903608</c:v>
                </c:pt>
                <c:pt idx="60">
                  <c:v>36.258312221239613</c:v>
                </c:pt>
                <c:pt idx="61">
                  <c:v>36.556983865306378</c:v>
                </c:pt>
                <c:pt idx="62">
                  <c:v>36.852751800801101</c:v>
                </c:pt>
                <c:pt idx="63">
                  <c:v>37.145573172596869</c:v>
                </c:pt>
                <c:pt idx="64">
                  <c:v>37.435403951709532</c:v>
                </c:pt>
                <c:pt idx="65">
                  <c:v>37.722198917463309</c:v>
                </c:pt>
                <c:pt idx="66">
                  <c:v>38.005911632314429</c:v>
                </c:pt>
                <c:pt idx="67">
                  <c:v>38.395025244286742</c:v>
                </c:pt>
                <c:pt idx="68">
                  <c:v>38.783375490421854</c:v>
                </c:pt>
                <c:pt idx="69">
                  <c:v>39.170901020495549</c:v>
                </c:pt>
                <c:pt idx="70">
                  <c:v>39.557635133094429</c:v>
                </c:pt>
                <c:pt idx="71">
                  <c:v>39.943610710627958</c:v>
                </c:pt>
                <c:pt idx="72">
                  <c:v>40.328860229553285</c:v>
                </c:pt>
                <c:pt idx="73">
                  <c:v>40.713415769541839</c:v>
                </c:pt>
                <c:pt idx="74">
                  <c:v>41.097309021585104</c:v>
                </c:pt>
                <c:pt idx="75">
                  <c:v>41.480571295030664</c:v>
                </c:pt>
                <c:pt idx="76">
                  <c:v>41.863233523538312</c:v>
                </c:pt>
                <c:pt idx="77">
                  <c:v>42.245326269940463</c:v>
                </c:pt>
                <c:pt idx="78">
                  <c:v>42.626879729988964</c:v>
                </c:pt>
                <c:pt idx="79">
                  <c:v>43.007923734965217</c:v>
                </c:pt>
                <c:pt idx="80">
                  <c:v>43.388487753126931</c:v>
                </c:pt>
                <c:pt idx="81">
                  <c:v>43.768600889961746</c:v>
                </c:pt>
                <c:pt idx="82">
                  <c:v>44.148291887211101</c:v>
                </c:pt>
                <c:pt idx="83">
                  <c:v>44.527589120625926</c:v>
                </c:pt>
                <c:pt idx="84">
                  <c:v>44.906520596408789</c:v>
                </c:pt>
                <c:pt idx="85">
                  <c:v>45.285113946293045</c:v>
                </c:pt>
                <c:pt idx="86">
                  <c:v>45.663396421203629</c:v>
                </c:pt>
                <c:pt idx="87">
                  <c:v>46.041394883437597</c:v>
                </c:pt>
                <c:pt idx="88">
                  <c:v>46.419135797297123</c:v>
                </c:pt>
                <c:pt idx="89">
                  <c:v>46.796645218099862</c:v>
                </c:pt>
                <c:pt idx="90">
                  <c:v>47.173948779483084</c:v>
                </c:pt>
                <c:pt idx="91">
                  <c:v>47.551071678910994</c:v>
                </c:pt>
                <c:pt idx="92">
                  <c:v>47.928038661284688</c:v>
                </c:pt>
                <c:pt idx="93">
                  <c:v>48.304874000540821</c:v>
                </c:pt>
                <c:pt idx="94">
                  <c:v>48.681601479119344</c:v>
                </c:pt>
                <c:pt idx="95">
                  <c:v>49.058244365160149</c:v>
                </c:pt>
                <c:pt idx="96">
                  <c:v>49.434825387279119</c:v>
                </c:pt>
                <c:pt idx="97">
                  <c:v>49.811366706753645</c:v>
                </c:pt>
                <c:pt idx="98">
                  <c:v>50.187889886930741</c:v>
                </c:pt>
                <c:pt idx="99">
                  <c:v>50.564415859646822</c:v>
                </c:pt>
                <c:pt idx="100">
                  <c:v>50.940964888423281</c:v>
                </c:pt>
              </c:numCache>
            </c:numRef>
          </c:xVal>
          <c:yVal>
            <c:numRef>
              <c:f>Sheet1!$G$3:$G$103</c:f>
              <c:numCache>
                <c:formatCode>General</c:formatCode>
                <c:ptCount val="101"/>
                <c:pt idx="0">
                  <c:v>-7.91052810578653</c:v>
                </c:pt>
                <c:pt idx="1">
                  <c:v>-7.9888004650363262</c:v>
                </c:pt>
                <c:pt idx="2">
                  <c:v>-8.0670515950581692</c:v>
                </c:pt>
                <c:pt idx="3">
                  <c:v>-8.1452813994474766</c:v>
                </c:pt>
                <c:pt idx="4">
                  <c:v>-8.2234897804916649</c:v>
                </c:pt>
                <c:pt idx="5">
                  <c:v>-8.3016766391490791</c:v>
                </c:pt>
                <c:pt idx="6">
                  <c:v>-8.3798418750274717</c:v>
                </c:pt>
                <c:pt idx="7">
                  <c:v>-8.4579853863619689</c:v>
                </c:pt>
                <c:pt idx="8">
                  <c:v>-8.5361070699925676</c:v>
                </c:pt>
                <c:pt idx="9">
                  <c:v>-8.6142068213410941</c:v>
                </c:pt>
                <c:pt idx="10">
                  <c:v>-8.6922845343876638</c:v>
                </c:pt>
                <c:pt idx="11">
                  <c:v>-8.7703401016465659</c:v>
                </c:pt>
                <c:pt idx="12">
                  <c:v>-8.8483734141416406</c:v>
                </c:pt>
                <c:pt idx="13">
                  <c:v>-8.9263843613810376</c:v>
                </c:pt>
                <c:pt idx="14">
                  <c:v>-9.0043728313314197</c:v>
                </c:pt>
                <c:pt idx="15">
                  <c:v>-9.0823387103915536</c:v>
                </c:pt>
                <c:pt idx="16">
                  <c:v>-9.1602818833652719</c:v>
                </c:pt>
                <c:pt idx="17">
                  <c:v>-9.238202233433821</c:v>
                </c:pt>
                <c:pt idx="18">
                  <c:v>-9.3160996421275222</c:v>
                </c:pt>
                <c:pt idx="19">
                  <c:v>-9.3939739892967875</c:v>
                </c:pt>
                <c:pt idx="20">
                  <c:v>-9.4718251530824169</c:v>
                </c:pt>
                <c:pt idx="21">
                  <c:v>-9.5496530098851977</c:v>
                </c:pt>
                <c:pt idx="22">
                  <c:v>-9.6274574343347616</c:v>
                </c:pt>
                <c:pt idx="23">
                  <c:v>-9.7052382992576849</c:v>
                </c:pt>
                <c:pt idx="24">
                  <c:v>-9.7829954756448121</c:v>
                </c:pt>
                <c:pt idx="25">
                  <c:v>-9.8607288326177702</c:v>
                </c:pt>
                <c:pt idx="26">
                  <c:v>-9.9384382373946707</c:v>
                </c:pt>
                <c:pt idx="27">
                  <c:v>-10.016123555254936</c:v>
                </c:pt>
                <c:pt idx="28">
                  <c:v>-10.093784649503275</c:v>
                </c:pt>
                <c:pt idx="29">
                  <c:v>-10.171421381432744</c:v>
                </c:pt>
                <c:pt idx="30">
                  <c:v>-10.249033610286867</c:v>
                </c:pt>
                <c:pt idx="31">
                  <c:v>-10.326621193220809</c:v>
                </c:pt>
                <c:pt idx="32">
                  <c:v>-10.40418398526155</c:v>
                </c:pt>
                <c:pt idx="33">
                  <c:v>-10.481721839267049</c:v>
                </c:pt>
                <c:pt idx="34">
                  <c:v>-10.627417528996164</c:v>
                </c:pt>
                <c:pt idx="35">
                  <c:v>-10.688513290558971</c:v>
                </c:pt>
                <c:pt idx="36">
                  <c:v>-10.751959475049533</c:v>
                </c:pt>
                <c:pt idx="37">
                  <c:v>-10.817714886774088</c:v>
                </c:pt>
                <c:pt idx="38">
                  <c:v>-10.885738221564191</c:v>
                </c:pt>
                <c:pt idx="39">
                  <c:v>-10.955987981163792</c:v>
                </c:pt>
                <c:pt idx="40">
                  <c:v>-11.028422392464977</c:v>
                </c:pt>
                <c:pt idx="41">
                  <c:v>-11.102999331161607</c:v>
                </c:pt>
                <c:pt idx="42">
                  <c:v>-11.179676249436843</c:v>
                </c:pt>
                <c:pt idx="43">
                  <c:v>-11.258410107339623</c:v>
                </c:pt>
                <c:pt idx="44">
                  <c:v>-11.339157307538811</c:v>
                </c:pt>
                <c:pt idx="45">
                  <c:v>-11.421873633171822</c:v>
                </c:pt>
                <c:pt idx="46">
                  <c:v>-11.506514188528032</c:v>
                </c:pt>
                <c:pt idx="47">
                  <c:v>-11.593033342326393</c:v>
                </c:pt>
                <c:pt idx="48">
                  <c:v>-11.681384673362423</c:v>
                </c:pt>
                <c:pt idx="49">
                  <c:v>-11.771520918311976</c:v>
                </c:pt>
                <c:pt idx="50">
                  <c:v>-11.863393921487889</c:v>
                </c:pt>
                <c:pt idx="51">
                  <c:v>-11.956954586352367</c:v>
                </c:pt>
                <c:pt idx="52">
                  <c:v>-12.052152828591021</c:v>
                </c:pt>
                <c:pt idx="53">
                  <c:v>-12.148937530555727</c:v>
                </c:pt>
                <c:pt idx="54">
                  <c:v>-12.247256496881805</c:v>
                </c:pt>
                <c:pt idx="55">
                  <c:v>-12.347056411081169</c:v>
                </c:pt>
                <c:pt idx="56">
                  <c:v>-12.448282792906889</c:v>
                </c:pt>
                <c:pt idx="57">
                  <c:v>-12.550879956275644</c:v>
                </c:pt>
                <c:pt idx="58">
                  <c:v>-12.654790967523523</c:v>
                </c:pt>
                <c:pt idx="59">
                  <c:v>-12.759957603756636</c:v>
                </c:pt>
                <c:pt idx="60">
                  <c:v>-12.866320311041818</c:v>
                </c:pt>
                <c:pt idx="61">
                  <c:v>-12.973818162162434</c:v>
                </c:pt>
                <c:pt idx="62">
                  <c:v>-13.082388813642588</c:v>
                </c:pt>
                <c:pt idx="63">
                  <c:v>-13.191968461716066</c:v>
                </c:pt>
                <c:pt idx="64">
                  <c:v>-13.302491796886391</c:v>
                </c:pt>
                <c:pt idx="65">
                  <c:v>-13.413891956690502</c:v>
                </c:pt>
                <c:pt idx="66">
                  <c:v>-13.526100476238016</c:v>
                </c:pt>
                <c:pt idx="67">
                  <c:v>-13.683265771330282</c:v>
                </c:pt>
                <c:pt idx="68">
                  <c:v>-13.843929754614557</c:v>
                </c:pt>
                <c:pt idx="69">
                  <c:v>-14.008083475086949</c:v>
                </c:pt>
                <c:pt idx="70">
                  <c:v>-14.175758129397565</c:v>
                </c:pt>
                <c:pt idx="71">
                  <c:v>-14.34698716813014</c:v>
                </c:pt>
                <c:pt idx="72">
                  <c:v>-14.521806344806956</c:v>
                </c:pt>
                <c:pt idx="73">
                  <c:v>-14.700253769337824</c:v>
                </c:pt>
                <c:pt idx="74">
                  <c:v>-14.882369966107165</c:v>
                </c:pt>
                <c:pt idx="75">
                  <c:v>-15.068197936913919</c:v>
                </c:pt>
                <c:pt idx="76">
                  <c:v>-15.257783229004255</c:v>
                </c:pt>
                <c:pt idx="77">
                  <c:v>-15.451174008462043</c:v>
                </c:pt>
                <c:pt idx="78">
                  <c:v>-15.648421139251017</c:v>
                </c:pt>
                <c:pt idx="79">
                  <c:v>-15.849578268232866</c:v>
                </c:pt>
                <c:pt idx="80">
                  <c:v>-16.054701916519264</c:v>
                </c:pt>
                <c:pt idx="81">
                  <c:v>-16.263851577553591</c:v>
                </c:pt>
                <c:pt idx="82">
                  <c:v>-16.477089822357311</c:v>
                </c:pt>
                <c:pt idx="83">
                  <c:v>-16.694482412422555</c:v>
                </c:pt>
                <c:pt idx="84">
                  <c:v>-16.916098420780916</c:v>
                </c:pt>
                <c:pt idx="85">
                  <c:v>-17.142010361834291</c:v>
                </c:pt>
                <c:pt idx="86">
                  <c:v>-17.372294330594141</c:v>
                </c:pt>
                <c:pt idx="87">
                  <c:v>-17.607030152043894</c:v>
                </c:pt>
                <c:pt idx="88">
                  <c:v>-17.84630154141508</c:v>
                </c:pt>
                <c:pt idx="89">
                  <c:v>-18.090196276252886</c:v>
                </c:pt>
                <c:pt idx="90">
                  <c:v>-18.338806381240744</c:v>
                </c:pt>
                <c:pt idx="91">
                  <c:v>-18.592228326861534</c:v>
                </c:pt>
                <c:pt idx="92">
                  <c:v>-18.850563243092271</c:v>
                </c:pt>
                <c:pt idx="93">
                  <c:v>-19.113917149462726</c:v>
                </c:pt>
                <c:pt idx="94">
                  <c:v>-19.382401202964317</c:v>
                </c:pt>
                <c:pt idx="95">
                  <c:v>-19.656131965463658</c:v>
                </c:pt>
                <c:pt idx="96">
                  <c:v>-19.935231692474453</c:v>
                </c:pt>
                <c:pt idx="97">
                  <c:v>-20.219828645360877</c:v>
                </c:pt>
                <c:pt idx="98">
                  <c:v>-20.510057429300591</c:v>
                </c:pt>
                <c:pt idx="99">
                  <c:v>-20.806059359622601</c:v>
                </c:pt>
                <c:pt idx="100">
                  <c:v>-21.107982859465672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0E6-4394-BA18-3A601F6408C1}"/>
            </c:ext>
          </c:extLst>
        </c:ser>
        <c:ser>
          <c:idx val="2"/>
          <c:order val="2"/>
          <c:tx>
            <c:v>Position B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Sheet1!$L$3:$L$103</c:f>
              <c:numCache>
                <c:formatCode>General</c:formatCode>
                <c:ptCount val="101"/>
                <c:pt idx="0">
                  <c:v>19.03</c:v>
                </c:pt>
                <c:pt idx="1">
                  <c:v>19.571129303804248</c:v>
                </c:pt>
                <c:pt idx="2">
                  <c:v>20.075182710386315</c:v>
                </c:pt>
                <c:pt idx="3">
                  <c:v>20.579045000046044</c:v>
                </c:pt>
                <c:pt idx="4">
                  <c:v>21.082715296788013</c:v>
                </c:pt>
                <c:pt idx="5">
                  <c:v>21.586192712708794</c:v>
                </c:pt>
                <c:pt idx="6">
                  <c:v>22.089476347803881</c:v>
                </c:pt>
                <c:pt idx="7">
                  <c:v>22.592565289770231</c:v>
                </c:pt>
                <c:pt idx="8">
                  <c:v>23.095458613804396</c:v>
                </c:pt>
                <c:pt idx="9">
                  <c:v>23.59815538239603</c:v>
                </c:pt>
                <c:pt idx="10">
                  <c:v>24.100654645116709</c:v>
                </c:pt>
                <c:pt idx="11">
                  <c:v>24.602955438403885</c:v>
                </c:pt>
                <c:pt idx="12">
                  <c:v>25.105056785339944</c:v>
                </c:pt>
                <c:pt idx="13">
                  <c:v>25.606957695426033</c:v>
                </c:pt>
                <c:pt idx="14">
                  <c:v>26.108657164350728</c:v>
                </c:pt>
                <c:pt idx="15">
                  <c:v>26.610154173753283</c:v>
                </c:pt>
                <c:pt idx="16">
                  <c:v>27.111447690981265</c:v>
                </c:pt>
                <c:pt idx="17">
                  <c:v>27.612536668842562</c:v>
                </c:pt>
                <c:pt idx="18">
                  <c:v>28.113420045351443</c:v>
                </c:pt>
                <c:pt idx="19">
                  <c:v>28.614096743468625</c:v>
                </c:pt>
                <c:pt idx="20">
                  <c:v>29.114565670835049</c:v>
                </c:pt>
                <c:pt idx="21">
                  <c:v>29.614825719499361</c:v>
                </c:pt>
                <c:pt idx="22">
                  <c:v>30.114875765638669</c:v>
                </c:pt>
                <c:pt idx="23">
                  <c:v>30.614714669272647</c:v>
                </c:pt>
                <c:pt idx="24">
                  <c:v>31.11434127397057</c:v>
                </c:pt>
                <c:pt idx="25">
                  <c:v>31.613754406551173</c:v>
                </c:pt>
                <c:pt idx="26">
                  <c:v>32.11295287677514</c:v>
                </c:pt>
                <c:pt idx="27">
                  <c:v>32.611935477029903</c:v>
                </c:pt>
                <c:pt idx="28">
                  <c:v>33.110700982006648</c:v>
                </c:pt>
                <c:pt idx="29">
                  <c:v>33.60924814836914</c:v>
                </c:pt>
                <c:pt idx="30">
                  <c:v>34.10757571441431</c:v>
                </c:pt>
                <c:pt idx="31">
                  <c:v>34.605682399724103</c:v>
                </c:pt>
                <c:pt idx="32">
                  <c:v>35.103566904808581</c:v>
                </c:pt>
                <c:pt idx="33">
                  <c:v>35.601227910739787</c:v>
                </c:pt>
                <c:pt idx="34">
                  <c:v>35.917365444219854</c:v>
                </c:pt>
                <c:pt idx="35">
                  <c:v>36.287349258850767</c:v>
                </c:pt>
                <c:pt idx="36">
                  <c:v>36.655586019575132</c:v>
                </c:pt>
                <c:pt idx="37">
                  <c:v>37.022051641468281</c:v>
                </c:pt>
                <c:pt idx="38">
                  <c:v>37.386718568980697</c:v>
                </c:pt>
                <c:pt idx="39">
                  <c:v>37.749555902840655</c:v>
                </c:pt>
                <c:pt idx="40">
                  <c:v>38.110529516394138</c:v>
                </c:pt>
                <c:pt idx="41">
                  <c:v>38.469602162416699</c:v>
                </c:pt>
                <c:pt idx="42">
                  <c:v>38.826733571289566</c:v>
                </c:pt>
                <c:pt idx="43">
                  <c:v>39.181880541305489</c:v>
                </c:pt>
                <c:pt idx="44">
                  <c:v>39.534997021757768</c:v>
                </c:pt>
                <c:pt idx="45">
                  <c:v>39.886034189364949</c:v>
                </c:pt>
                <c:pt idx="46">
                  <c:v>40.234940518492337</c:v>
                </c:pt>
                <c:pt idx="47">
                  <c:v>40.58166184554856</c:v>
                </c:pt>
                <c:pt idx="48">
                  <c:v>40.926141427858951</c:v>
                </c:pt>
                <c:pt idx="49">
                  <c:v>41.268319997247389</c:v>
                </c:pt>
                <c:pt idx="50">
                  <c:v>41.608135808490829</c:v>
                </c:pt>
                <c:pt idx="51">
                  <c:v>41.945524682749529</c:v>
                </c:pt>
                <c:pt idx="52">
                  <c:v>42.280420046014719</c:v>
                </c:pt>
                <c:pt idx="53">
                  <c:v>42.612752962558133</c:v>
                </c:pt>
                <c:pt idx="54">
                  <c:v>42.94245216331057</c:v>
                </c:pt>
                <c:pt idx="55">
                  <c:v>43.269444069040283</c:v>
                </c:pt>
                <c:pt idx="56">
                  <c:v>43.593652808145066</c:v>
                </c:pt>
                <c:pt idx="57">
                  <c:v>43.915000228814343</c:v>
                </c:pt>
                <c:pt idx="58">
                  <c:v>44.23340590525801</c:v>
                </c:pt>
                <c:pt idx="59">
                  <c:v>44.548787137636609</c:v>
                </c:pt>
                <c:pt idx="60">
                  <c:v>44.861058945262805</c:v>
                </c:pt>
                <c:pt idx="61">
                  <c:v>45.170134052573268</c:v>
                </c:pt>
                <c:pt idx="62">
                  <c:v>45.475922867296887</c:v>
                </c:pt>
                <c:pt idx="63">
                  <c:v>45.778333450162719</c:v>
                </c:pt>
                <c:pt idx="64">
                  <c:v>46.077271475402313</c:v>
                </c:pt>
                <c:pt idx="65">
                  <c:v>46.372640181204105</c:v>
                </c:pt>
                <c:pt idx="66">
                  <c:v>46.664340309166342</c:v>
                </c:pt>
                <c:pt idx="67">
                  <c:v>47.063268944473357</c:v>
                </c:pt>
                <c:pt idx="68">
                  <c:v>47.459853714189968</c:v>
                </c:pt>
                <c:pt idx="69">
                  <c:v>47.854056554440618</c:v>
                </c:pt>
                <c:pt idx="70">
                  <c:v>48.245927031817068</c:v>
                </c:pt>
                <c:pt idx="71">
                  <c:v>48.63551419013335</c:v>
                </c:pt>
                <c:pt idx="72">
                  <c:v>49.022866567110611</c:v>
                </c:pt>
                <c:pt idx="73">
                  <c:v>49.408032209620522</c:v>
                </c:pt>
                <c:pt idx="74">
                  <c:v>49.791058687474504</c:v>
                </c:pt>
                <c:pt idx="75">
                  <c:v>50.17199310573718</c:v>
                </c:pt>
                <c:pt idx="76">
                  <c:v>50.55088211553965</c:v>
                </c:pt>
                <c:pt idx="77">
                  <c:v>50.927771923359728</c:v>
                </c:pt>
                <c:pt idx="78">
                  <c:v>51.302708298732419</c:v>
                </c:pt>
                <c:pt idx="79">
                  <c:v>51.67573658034577</c:v>
                </c:pt>
                <c:pt idx="80">
                  <c:v>52.04690168047118</c:v>
                </c:pt>
                <c:pt idx="81">
                  <c:v>52.416248087671647</c:v>
                </c:pt>
                <c:pt idx="82">
                  <c:v>52.783819867720993</c:v>
                </c:pt>
                <c:pt idx="83">
                  <c:v>53.149660662662754</c:v>
                </c:pt>
                <c:pt idx="84">
                  <c:v>53.513813687926692</c:v>
                </c:pt>
                <c:pt idx="85">
                  <c:v>53.876321727413163</c:v>
                </c:pt>
                <c:pt idx="86">
                  <c:v>54.237227126445852</c:v>
                </c:pt>
                <c:pt idx="87">
                  <c:v>54.596571782482386</c:v>
                </c:pt>
                <c:pt idx="88">
                  <c:v>54.954397133462315</c:v>
                </c:pt>
                <c:pt idx="89">
                  <c:v>55.310744143659065</c:v>
                </c:pt>
                <c:pt idx="90">
                  <c:v>55.665653286888315</c:v>
                </c:pt>
                <c:pt idx="91">
                  <c:v>56.019164526912107</c:v>
                </c:pt>
                <c:pt idx="92">
                  <c:v>56.371317294861512</c:v>
                </c:pt>
                <c:pt idx="93">
                  <c:v>56.722150463478982</c:v>
                </c:pt>
                <c:pt idx="94">
                  <c:v>57.07170231796885</c:v>
                </c:pt>
                <c:pt idx="95">
                  <c:v>57.42001052321303</c:v>
                </c:pt>
                <c:pt idx="96">
                  <c:v>57.767112087090467</c:v>
                </c:pt>
                <c:pt idx="97">
                  <c:v>58.113043319605993</c:v>
                </c:pt>
                <c:pt idx="98">
                  <c:v>58.457839787504561</c:v>
                </c:pt>
                <c:pt idx="99">
                  <c:v>58.801536264007481</c:v>
                </c:pt>
                <c:pt idx="100">
                  <c:v>59.144166673265381</c:v>
                </c:pt>
              </c:numCache>
            </c:numRef>
          </c:xVal>
          <c:yVal>
            <c:numRef>
              <c:f>Sheet1!$M$3:$M$103</c:f>
              <c:numCache>
                <c:formatCode>General</c:formatCode>
                <c:ptCount val="101"/>
                <c:pt idx="0">
                  <c:v>-4.6660000000000004</c:v>
                </c:pt>
                <c:pt idx="1">
                  <c:v>-4.6150587895498161</c:v>
                </c:pt>
                <c:pt idx="2">
                  <c:v>-4.7172556229910576</c:v>
                </c:pt>
                <c:pt idx="3">
                  <c:v>-4.8194975066642112</c:v>
                </c:pt>
                <c:pt idx="4">
                  <c:v>-4.9217846462266994</c:v>
                </c:pt>
                <c:pt idx="5">
                  <c:v>-5.0241172501506268</c:v>
                </c:pt>
                <c:pt idx="6">
                  <c:v>-5.126495529767972</c:v>
                </c:pt>
                <c:pt idx="7">
                  <c:v>-5.2289196993169114</c:v>
                </c:pt>
                <c:pt idx="8">
                  <c:v>-5.3313899759890937</c:v>
                </c:pt>
                <c:pt idx="9">
                  <c:v>-5.433906579978097</c:v>
                </c:pt>
                <c:pt idx="10">
                  <c:v>-5.5364697345288887</c:v>
                </c:pt>
                <c:pt idx="11">
                  <c:v>-5.6390796659885867</c:v>
                </c:pt>
                <c:pt idx="12">
                  <c:v>-5.7417366038581781</c:v>
                </c:pt>
                <c:pt idx="13">
                  <c:v>-5.8444407808456926</c:v>
                </c:pt>
                <c:pt idx="14">
                  <c:v>-5.9471924329204127</c:v>
                </c:pt>
                <c:pt idx="15">
                  <c:v>-6.0499917993684669</c:v>
                </c:pt>
                <c:pt idx="16">
                  <c:v>-6.1528391228497412</c:v>
                </c:pt>
                <c:pt idx="17">
                  <c:v>-6.2557346494560884</c:v>
                </c:pt>
                <c:pt idx="18">
                  <c:v>-6.3586786287709236</c:v>
                </c:pt>
                <c:pt idx="19">
                  <c:v>-6.4616713139303146</c:v>
                </c:pt>
                <c:pt idx="20">
                  <c:v>-6.5647129616855073</c:v>
                </c:pt>
                <c:pt idx="21">
                  <c:v>-6.6678038324668769</c:v>
                </c:pt>
                <c:pt idx="22">
                  <c:v>-6.7709441904496428</c:v>
                </c:pt>
                <c:pt idx="23">
                  <c:v>-6.8741343036209148</c:v>
                </c:pt>
                <c:pt idx="24">
                  <c:v>-6.9773744438486167</c:v>
                </c:pt>
                <c:pt idx="25">
                  <c:v>-7.0806648869520039</c:v>
                </c:pt>
                <c:pt idx="26">
                  <c:v>-7.1840059127739124</c:v>
                </c:pt>
                <c:pt idx="27">
                  <c:v>-7.2873978052548685</c:v>
                </c:pt>
                <c:pt idx="28">
                  <c:v>-7.390840852509001</c:v>
                </c:pt>
                <c:pt idx="29">
                  <c:v>-7.4943353469019041</c:v>
                </c:pt>
                <c:pt idx="30">
                  <c:v>-7.5978815851304091</c:v>
                </c:pt>
                <c:pt idx="31">
                  <c:v>-7.7014798683044825</c:v>
                </c:pt>
                <c:pt idx="32">
                  <c:v>-7.8051305020311332</c:v>
                </c:pt>
                <c:pt idx="33">
                  <c:v>-7.9088337965004714</c:v>
                </c:pt>
                <c:pt idx="34">
                  <c:v>-8.1461501335471205</c:v>
                </c:pt>
                <c:pt idx="35">
                  <c:v>-8.229667619948458</c:v>
                </c:pt>
                <c:pt idx="36">
                  <c:v>-8.3175579501970933</c:v>
                </c:pt>
                <c:pt idx="37">
                  <c:v>-8.4097668663916725</c:v>
                </c:pt>
                <c:pt idx="38">
                  <c:v>-8.5062413619778052</c:v>
                </c:pt>
                <c:pt idx="39">
                  <c:v>-8.6069294965509648</c:v>
                </c:pt>
                <c:pt idx="40">
                  <c:v>-8.7117802225275227</c:v>
                </c:pt>
                <c:pt idx="41">
                  <c:v>-8.820743222589952</c:v>
                </c:pt>
                <c:pt idx="42">
                  <c:v>-8.9337687569435911</c:v>
                </c:pt>
                <c:pt idx="43">
                  <c:v>-9.050807519535244</c:v>
                </c:pt>
                <c:pt idx="44">
                  <c:v>-9.1718105024821419</c:v>
                </c:pt>
                <c:pt idx="45">
                  <c:v>-9.296728868044088</c:v>
                </c:pt>
                <c:pt idx="46">
                  <c:v>-9.4255138275463537</c:v>
                </c:pt>
                <c:pt idx="47">
                  <c:v>-9.5581165267243904</c:v>
                </c:pt>
                <c:pt idx="48">
                  <c:v>-9.6944879370169215</c:v>
                </c:pt>
                <c:pt idx="49">
                  <c:v>-9.8345787523813577</c:v>
                </c:pt>
                <c:pt idx="50">
                  <c:v>-9.9783392912484405</c:v>
                </c:pt>
                <c:pt idx="51">
                  <c:v>-10.125719403265379</c:v>
                </c:pt>
                <c:pt idx="52">
                  <c:v>-10.276668380509911</c:v>
                </c:pt>
                <c:pt idx="53">
                  <c:v>-10.431134872880678</c:v>
                </c:pt>
                <c:pt idx="54">
                  <c:v>-10.589066807391429</c:v>
                </c:pt>
                <c:pt idx="55">
                  <c:v>-10.750411311113098</c:v>
                </c:pt>
                <c:pt idx="56">
                  <c:v>-10.915114637521453</c:v>
                </c:pt>
                <c:pt idx="57">
                  <c:v>-11.083122096017849</c:v>
                </c:pt>
                <c:pt idx="58">
                  <c:v>-11.254377984397555</c:v>
                </c:pt>
                <c:pt idx="59">
                  <c:v>-11.428825524044175</c:v>
                </c:pt>
                <c:pt idx="60">
                  <c:v>-11.606406797628596</c:v>
                </c:pt>
                <c:pt idx="61">
                  <c:v>-11.787062689091199</c:v>
                </c:pt>
                <c:pt idx="62">
                  <c:v>-11.970732825678525</c:v>
                </c:pt>
                <c:pt idx="63">
                  <c:v>-12.157355521800181</c:v>
                </c:pt>
                <c:pt idx="64">
                  <c:v>-12.346867724461005</c:v>
                </c:pt>
                <c:pt idx="65">
                  <c:v>-12.539204960008028</c:v>
                </c:pt>
                <c:pt idx="66">
                  <c:v>-12.734301281918667</c:v>
                </c:pt>
                <c:pt idx="67">
                  <c:v>-13.007209085578323</c:v>
                </c:pt>
                <c:pt idx="68">
                  <c:v>-13.283222054108563</c:v>
                </c:pt>
                <c:pt idx="69">
                  <c:v>-13.562391409098225</c:v>
                </c:pt>
                <c:pt idx="70">
                  <c:v>-13.844733334888165</c:v>
                </c:pt>
                <c:pt idx="71">
                  <c:v>-14.130266517149032</c:v>
                </c:pt>
                <c:pt idx="72">
                  <c:v>-14.419012188133694</c:v>
                </c:pt>
                <c:pt idx="73">
                  <c:v>-14.71099417693822</c:v>
                </c:pt>
                <c:pt idx="74">
                  <c:v>-15.006238964959035</c:v>
                </c:pt>
                <c:pt idx="75">
                  <c:v>-15.304775746761244</c:v>
                </c:pt>
                <c:pt idx="76">
                  <c:v>-15.606636496595549</c:v>
                </c:pt>
                <c:pt idx="77">
                  <c:v>-15.911856040830807</c:v>
                </c:pt>
                <c:pt idx="78">
                  <c:v>-16.220472136597035</c:v>
                </c:pt>
                <c:pt idx="79">
                  <c:v>-16.532525556967595</c:v>
                </c:pt>
                <c:pt idx="80">
                  <c:v>-16.848060183043742</c:v>
                </c:pt>
                <c:pt idx="81">
                  <c:v>-17.167123103341869</c:v>
                </c:pt>
                <c:pt idx="82">
                  <c:v>-17.489764720929408</c:v>
                </c:pt>
                <c:pt idx="83">
                  <c:v>-17.81603886879773</c:v>
                </c:pt>
                <c:pt idx="84">
                  <c:v>-18.146002934014835</c:v>
                </c:pt>
                <c:pt idx="85">
                  <c:v>-18.479717991255534</c:v>
                </c:pt>
                <c:pt idx="86">
                  <c:v>-18.817248946370444</c:v>
                </c:pt>
                <c:pt idx="87">
                  <c:v>-19.158664690725423</c:v>
                </c:pt>
                <c:pt idx="88">
                  <c:v>-19.504038267119984</c:v>
                </c:pt>
                <c:pt idx="89">
                  <c:v>-19.853447048180918</c:v>
                </c:pt>
                <c:pt idx="90">
                  <c:v>-20.206972928225657</c:v>
                </c:pt>
                <c:pt idx="91">
                  <c:v>-20.564702529697296</c:v>
                </c:pt>
                <c:pt idx="92">
                  <c:v>-20.92672742539699</c:v>
                </c:pt>
                <c:pt idx="93">
                  <c:v>-21.293144377880161</c:v>
                </c:pt>
                <c:pt idx="94">
                  <c:v>-21.664055597533562</c:v>
                </c:pt>
                <c:pt idx="95">
                  <c:v>-22.039569021033802</c:v>
                </c:pt>
                <c:pt idx="96">
                  <c:v>-22.419798612083213</c:v>
                </c:pt>
                <c:pt idx="97">
                  <c:v>-22.804864686549816</c:v>
                </c:pt>
                <c:pt idx="98">
                  <c:v>-23.194894264395739</c:v>
                </c:pt>
                <c:pt idx="99">
                  <c:v>-23.590021451076147</c:v>
                </c:pt>
                <c:pt idx="100">
                  <c:v>-23.99038785142983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0E6-4394-BA18-3A601F6408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7698184"/>
        <c:axId val="388367056"/>
      </c:scatterChart>
      <c:valAx>
        <c:axId val="387698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x-axis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367056"/>
        <c:crosses val="autoZero"/>
        <c:crossBetween val="midCat"/>
      </c:valAx>
      <c:valAx>
        <c:axId val="38836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 Position (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698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831531</xdr:colOff>
      <xdr:row>9</xdr:row>
      <xdr:rowOff>169546</xdr:rowOff>
    </xdr:from>
    <xdr:to>
      <xdr:col>10</xdr:col>
      <xdr:colOff>356234</xdr:colOff>
      <xdr:row>24</xdr:row>
      <xdr:rowOff>169546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543708-1671-42AD-AB19-67B8B30EB1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3"/>
  <sheetViews>
    <sheetView tabSelected="1" workbookViewId="0">
      <selection activeCell="D6" sqref="D6"/>
    </sheetView>
  </sheetViews>
  <sheetFormatPr defaultRowHeight="14.25" x14ac:dyDescent="0.45"/>
  <cols>
    <col min="1" max="2" width="12.33203125" style="4" bestFit="1" customWidth="1"/>
    <col min="3" max="3" width="7.33203125" style="2" bestFit="1" customWidth="1"/>
    <col min="4" max="4" width="9.06640625" style="4"/>
    <col min="5" max="5" width="12.6640625" style="4" bestFit="1" customWidth="1"/>
    <col min="6" max="6" width="12" style="4" bestFit="1" customWidth="1"/>
    <col min="7" max="7" width="12.6640625" style="4" bestFit="1" customWidth="1"/>
    <col min="8" max="11" width="12" style="4" bestFit="1" customWidth="1"/>
    <col min="12" max="12" width="9.06640625" style="4"/>
    <col min="13" max="13" width="12.6640625" style="4" bestFit="1" customWidth="1"/>
    <col min="14" max="15" width="14.33203125" style="4" bestFit="1" customWidth="1"/>
    <col min="16" max="16" width="12.86328125" style="4" bestFit="1" customWidth="1"/>
    <col min="17" max="17" width="13.86328125" style="4" bestFit="1" customWidth="1"/>
    <col min="18" max="18" width="16.796875" style="4" bestFit="1" customWidth="1"/>
    <col min="19" max="19" width="12.6640625" style="4" bestFit="1" customWidth="1"/>
    <col min="20" max="22" width="12" style="4" bestFit="1" customWidth="1"/>
    <col min="23" max="23" width="20.33203125" style="4" bestFit="1" customWidth="1"/>
    <col min="24" max="24" width="15.6640625" style="4" bestFit="1" customWidth="1"/>
    <col min="25" max="25" width="12" style="4" bestFit="1" customWidth="1"/>
    <col min="26" max="26" width="16.19921875" style="4" bestFit="1" customWidth="1"/>
    <col min="27" max="16384" width="9.06640625" style="4"/>
  </cols>
  <sheetData>
    <row r="1" spans="1:30" ht="14.65" thickBot="1" x14ac:dyDescent="0.5">
      <c r="A1" s="8" t="s">
        <v>0</v>
      </c>
      <c r="B1" s="8"/>
      <c r="C1" s="8"/>
      <c r="D1" s="10" t="s">
        <v>32</v>
      </c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2" t="s">
        <v>33</v>
      </c>
      <c r="X1" s="12"/>
      <c r="Y1" s="12"/>
      <c r="Z1" s="12"/>
      <c r="AA1" s="7"/>
      <c r="AB1" s="7"/>
      <c r="AC1" s="7"/>
      <c r="AD1" s="7"/>
    </row>
    <row r="2" spans="1:30" ht="14.65" thickBot="1" x14ac:dyDescent="0.5">
      <c r="A2" s="8"/>
      <c r="B2" s="8"/>
      <c r="C2" s="8"/>
      <c r="D2" s="11" t="s">
        <v>12</v>
      </c>
      <c r="E2" s="11" t="s">
        <v>11</v>
      </c>
      <c r="F2" s="11" t="s">
        <v>13</v>
      </c>
      <c r="G2" s="11" t="s">
        <v>14</v>
      </c>
      <c r="H2" s="11" t="s">
        <v>15</v>
      </c>
      <c r="I2" s="11" t="s">
        <v>16</v>
      </c>
      <c r="J2" s="11" t="s">
        <v>17</v>
      </c>
      <c r="K2" s="11" t="s">
        <v>18</v>
      </c>
      <c r="L2" s="11" t="s">
        <v>19</v>
      </c>
      <c r="M2" s="11" t="s">
        <v>20</v>
      </c>
      <c r="N2" s="11" t="s">
        <v>21</v>
      </c>
      <c r="O2" s="11" t="s">
        <v>22</v>
      </c>
      <c r="P2" s="11" t="s">
        <v>23</v>
      </c>
      <c r="Q2" s="11" t="s">
        <v>24</v>
      </c>
      <c r="R2" s="11" t="s">
        <v>25</v>
      </c>
      <c r="S2" s="11" t="s">
        <v>26</v>
      </c>
      <c r="T2" s="11" t="s">
        <v>2</v>
      </c>
      <c r="U2" s="11" t="s">
        <v>1</v>
      </c>
      <c r="V2" s="11" t="s">
        <v>27</v>
      </c>
      <c r="W2" s="9" t="s">
        <v>28</v>
      </c>
      <c r="X2" s="9" t="s">
        <v>29</v>
      </c>
      <c r="Y2" s="9" t="s">
        <v>30</v>
      </c>
      <c r="Z2" s="9" t="s">
        <v>31</v>
      </c>
    </row>
    <row r="3" spans="1:30" x14ac:dyDescent="0.45">
      <c r="A3" s="4" t="s">
        <v>1</v>
      </c>
      <c r="B3" s="1">
        <f>SQRT((8^2)+(11^2))</f>
        <v>13.601470508735444</v>
      </c>
      <c r="C3" s="2" t="s">
        <v>8</v>
      </c>
      <c r="D3" s="3">
        <v>0</v>
      </c>
      <c r="E3" s="3">
        <v>0</v>
      </c>
      <c r="F3" s="3">
        <f>(0.000000000540095)*SQRT(-81855077856750000*D3^2-1033523710312490000*D3*E3-6364439008104370000*D3-3262385449218740000*E3^2-40179539192578100000*E3+494928893400513000000)+0.975524*D3-0.154523*E3-0.951552</f>
        <v>11.063940061783644</v>
      </c>
      <c r="G3" s="3">
        <f>-0.1584*F3-6.158</f>
        <v>-7.91052810578653</v>
      </c>
      <c r="H3" s="3">
        <f>ASIN((F3-D3)/$B$3)</f>
        <v>0.95003704234893493</v>
      </c>
      <c r="I3" s="3">
        <f>H3*180/PI()</f>
        <v>54.433112907685434</v>
      </c>
      <c r="J3" s="3">
        <f>90-I3-$B$7</f>
        <v>13.316181112084273</v>
      </c>
      <c r="K3" s="3">
        <f>J3*PI()/180</f>
        <v>0.23241120419775063</v>
      </c>
      <c r="L3" s="3">
        <v>19.03</v>
      </c>
      <c r="M3" s="3">
        <v>-4.6660000000000004</v>
      </c>
      <c r="N3" s="3">
        <f>L3+14.291</f>
        <v>33.320999999999998</v>
      </c>
      <c r="O3" s="3">
        <f>M3+14.048</f>
        <v>9.3819999999999997</v>
      </c>
      <c r="P3" s="3">
        <f>SQRT((N3^2)+(O3^2))</f>
        <v>34.61662844645619</v>
      </c>
      <c r="Q3" s="3">
        <f>ACOS($B$10/P3)</f>
        <v>1.2983779215916287</v>
      </c>
      <c r="R3" s="3">
        <f>Q3*180/PI()</f>
        <v>74.391575120168056</v>
      </c>
      <c r="S3" s="3">
        <f>P3*SIN(Q3)</f>
        <v>33.340071520619148</v>
      </c>
      <c r="T3" s="3">
        <f>SQRT(((L3-D3)^2)+((M3-E3)^2))</f>
        <v>19.593684084418634</v>
      </c>
      <c r="U3" s="3">
        <f>SQRT(((F3-D3)^2)+((G3-E3)^2))</f>
        <v>13.60100086770013</v>
      </c>
      <c r="V3" s="3">
        <f>SQRT(((L3-D3)^2)+((M3-E3)^2))</f>
        <v>19.593684084418634</v>
      </c>
      <c r="W3" s="4">
        <f>0</f>
        <v>0</v>
      </c>
      <c r="X3" s="4">
        <f>W3*10</f>
        <v>0</v>
      </c>
      <c r="Y3" s="4">
        <f>IF(X3&lt;20,SQRT(X3/1.25),IF(X3&lt;($X$103-20),(((X3-20)/10)+4),SQRT((X2-1.25*(((($X$103-40)/10)+4)^2))/(-1.25))))</f>
        <v>0</v>
      </c>
      <c r="Z3" s="4">
        <v>0</v>
      </c>
    </row>
    <row r="4" spans="1:30" x14ac:dyDescent="0.45">
      <c r="A4" s="4" t="s">
        <v>2</v>
      </c>
      <c r="B4" s="1">
        <f>SQRT((19.03^2)+(4.666^2))</f>
        <v>19.593684084418634</v>
      </c>
      <c r="C4" s="2" t="s">
        <v>8</v>
      </c>
      <c r="D4" s="3">
        <f>D3+(17.087/33)</f>
        <v>0.5177878787878788</v>
      </c>
      <c r="E4" s="3">
        <f>-0.0875*D4</f>
        <v>-4.5306439393939392E-2</v>
      </c>
      <c r="F4" s="3">
        <f t="shared" ref="F4:F36" si="0">(0.000000000540095)*SQRT(-81855077856750000*D4^2-1033523710312490000*D4*E4-6364439008104370000*D4-3262385449218740000*E4^2-40179539192578100000*E4+494928893400513000000)+0.975524*D4-0.154523*E4-0.951552</f>
        <v>11.5580837439162</v>
      </c>
      <c r="G4" s="3">
        <f t="shared" ref="G4:G36" si="1">-0.1584*F4-6.158</f>
        <v>-7.9888004650363262</v>
      </c>
      <c r="H4" s="3">
        <f t="shared" ref="H4:H67" si="2">ASIN((F4-D4)/$B$3)</f>
        <v>0.94705460971744648</v>
      </c>
      <c r="I4" s="3">
        <f t="shared" ref="I4:I67" si="3">H4*180/PI()</f>
        <v>54.262232105219042</v>
      </c>
      <c r="J4" s="3">
        <f t="shared" ref="J4:J67" si="4">90-I4-$B$7</f>
        <v>13.487061914550665</v>
      </c>
      <c r="K4" s="3">
        <f t="shared" ref="K4:K67" si="5">J4*PI()/180</f>
        <v>0.23539363682923919</v>
      </c>
      <c r="L4" s="3">
        <f>$B$4*COS(K4)+D4</f>
        <v>19.571129303804248</v>
      </c>
      <c r="M4" s="3">
        <f>-($B$4*SIN(K4))+E4</f>
        <v>-4.6150587895498161</v>
      </c>
      <c r="N4" s="3">
        <f t="shared" ref="N4:N67" si="6">L4+14.291</f>
        <v>33.862129303804252</v>
      </c>
      <c r="O4" s="3">
        <f t="shared" ref="O4:O67" si="7">M4+14.048</f>
        <v>9.4329412104501849</v>
      </c>
      <c r="P4" s="3">
        <f t="shared" ref="P4:P67" si="8">SQRT((N4^2)+(O4^2))</f>
        <v>35.151446355269194</v>
      </c>
      <c r="Q4" s="3">
        <f t="shared" ref="Q4:Q67" si="9">ACOS($B$10/P4)</f>
        <v>1.3026258397337172</v>
      </c>
      <c r="R4" s="3">
        <f t="shared" ref="R4:R67" si="10">Q4*180/PI()</f>
        <v>74.634962901426775</v>
      </c>
      <c r="S4" s="3">
        <f t="shared" ref="S4:S67" si="11">P4*SIN(Q4)</f>
        <v>33.895037761704408</v>
      </c>
      <c r="T4" s="3">
        <f t="shared" ref="T4:T67" si="12">SQRT(((L4-D4)^2)+((M4-E4)^2))</f>
        <v>19.593684084418634</v>
      </c>
      <c r="U4" s="3">
        <f t="shared" ref="U4:U67" si="13">SQRT(((F4-D4)^2)+((G4-E4)^2))</f>
        <v>13.601001070692767</v>
      </c>
      <c r="V4" s="3">
        <f t="shared" ref="V4:V67" si="14">SQRT(((L4-D4)^2)+((M4-E4)^2))</f>
        <v>19.593684084418634</v>
      </c>
      <c r="W4" s="4">
        <f>S4-S3</f>
        <v>0.55496624108526049</v>
      </c>
      <c r="X4" s="4">
        <f>W4*10+X3</f>
        <v>5.5496624108526049</v>
      </c>
      <c r="Y4" s="4">
        <f t="shared" ref="Y4:Y67" si="15">IF(X4&lt;20,SQRT(X4/1.25),IF(X4&lt;($X$103-20),(((X4-20)/10)+4),SQRT((X3-1.25*(((($X$103-40)/10)+4)^2))/(-1.25))))</f>
        <v>2.1070666645082885</v>
      </c>
      <c r="Z4" s="4">
        <f>W4/(Y4-Y3)</f>
        <v>0.26338333306353601</v>
      </c>
    </row>
    <row r="5" spans="1:30" x14ac:dyDescent="0.45">
      <c r="A5" s="4" t="s">
        <v>3</v>
      </c>
      <c r="B5" s="1">
        <f>SQRT(((19.03-11)^2)+((8-4.666)^2))</f>
        <v>8.6946222459633073</v>
      </c>
      <c r="C5" s="2" t="s">
        <v>8</v>
      </c>
      <c r="D5" s="3">
        <f>D4+(17.087/33)</f>
        <v>1.0355757575757576</v>
      </c>
      <c r="E5" s="3">
        <f t="shared" ref="E5:E68" si="16">-0.0875*D5</f>
        <v>-9.0612878787878784E-2</v>
      </c>
      <c r="F5" s="3">
        <f t="shared" si="0"/>
        <v>12.052093403145006</v>
      </c>
      <c r="G5" s="3">
        <f t="shared" si="1"/>
        <v>-8.0670515950581692</v>
      </c>
      <c r="H5" s="3">
        <f t="shared" si="2"/>
        <v>0.94406768672128472</v>
      </c>
      <c r="I5" s="3">
        <f t="shared" si="3"/>
        <v>54.091094023808402</v>
      </c>
      <c r="J5" s="3">
        <f t="shared" si="4"/>
        <v>13.658199995961304</v>
      </c>
      <c r="K5" s="3">
        <f t="shared" si="5"/>
        <v>0.23838055982540096</v>
      </c>
      <c r="L5" s="3">
        <f t="shared" ref="L5:L68" si="17">$B$4*COS(K5)+D5</f>
        <v>20.075182710386315</v>
      </c>
      <c r="M5" s="3">
        <f t="shared" ref="M5:M68" si="18">-($B$4*SIN(K5))+E5</f>
        <v>-4.7172556229910576</v>
      </c>
      <c r="N5" s="3">
        <f t="shared" si="6"/>
        <v>34.366182710386312</v>
      </c>
      <c r="O5" s="3">
        <f t="shared" si="7"/>
        <v>9.3307443770089424</v>
      </c>
      <c r="P5" s="3">
        <f t="shared" si="8"/>
        <v>35.610353897605947</v>
      </c>
      <c r="Q5" s="3">
        <f t="shared" si="9"/>
        <v>1.3061653141341383</v>
      </c>
      <c r="R5" s="3">
        <f t="shared" si="10"/>
        <v>74.837759846265499</v>
      </c>
      <c r="S5" s="3">
        <f t="shared" si="11"/>
        <v>34.370724588124979</v>
      </c>
      <c r="T5" s="3">
        <f t="shared" si="12"/>
        <v>19.593684084418634</v>
      </c>
      <c r="U5" s="3">
        <f t="shared" si="13"/>
        <v>13.601001273051711</v>
      </c>
      <c r="V5" s="3">
        <f t="shared" si="14"/>
        <v>19.593684084418634</v>
      </c>
      <c r="W5" s="4">
        <f t="shared" ref="W5:W68" si="19">S5-S4</f>
        <v>0.4756868264205707</v>
      </c>
      <c r="X5" s="4">
        <f t="shared" ref="X5:X68" si="20">W5*10+X4</f>
        <v>10.306530675058312</v>
      </c>
      <c r="Y5" s="4">
        <f t="shared" si="15"/>
        <v>2.8714499020610909</v>
      </c>
      <c r="Z5" s="4">
        <f t="shared" ref="Z5:Z68" si="21">W5/(Y5-Y4)</f>
        <v>0.6223145708211727</v>
      </c>
    </row>
    <row r="6" spans="1:30" x14ac:dyDescent="0.45">
      <c r="A6" s="4" t="s">
        <v>4</v>
      </c>
      <c r="B6" s="1">
        <f>ACOS(((B3^2)+(B4^2)-(B5^2))/(2*B3*B4))</f>
        <v>0.38834808024821088</v>
      </c>
      <c r="C6" s="2" t="s">
        <v>9</v>
      </c>
      <c r="D6" s="3">
        <f t="shared" ref="D6:D36" si="22">D5+(17.087/33)</f>
        <v>1.5533636363636365</v>
      </c>
      <c r="E6" s="3">
        <f t="shared" si="16"/>
        <v>-0.13591931818181818</v>
      </c>
      <c r="F6" s="3">
        <f t="shared" si="0"/>
        <v>12.545968430855284</v>
      </c>
      <c r="G6" s="3">
        <f t="shared" si="1"/>
        <v>-8.1452813994474766</v>
      </c>
      <c r="H6" s="3">
        <f t="shared" si="2"/>
        <v>0.94107622629429455</v>
      </c>
      <c r="I6" s="3">
        <f t="shared" si="3"/>
        <v>53.919695966761459</v>
      </c>
      <c r="J6" s="3">
        <f t="shared" si="4"/>
        <v>13.829598053008247</v>
      </c>
      <c r="K6" s="3">
        <f t="shared" si="5"/>
        <v>0.24137202025239118</v>
      </c>
      <c r="L6" s="3">
        <f t="shared" si="17"/>
        <v>20.579045000046044</v>
      </c>
      <c r="M6" s="3">
        <f t="shared" si="18"/>
        <v>-4.8194975066642112</v>
      </c>
      <c r="N6" s="3">
        <f t="shared" si="6"/>
        <v>34.870045000046048</v>
      </c>
      <c r="O6" s="3">
        <f t="shared" si="7"/>
        <v>9.2285024933357889</v>
      </c>
      <c r="P6" s="3">
        <f t="shared" si="8"/>
        <v>36.070559970351738</v>
      </c>
      <c r="Q6" s="3">
        <f t="shared" si="9"/>
        <v>1.3096210820419727</v>
      </c>
      <c r="R6" s="3">
        <f t="shared" si="10"/>
        <v>75.035760762361164</v>
      </c>
      <c r="S6" s="3">
        <f t="shared" si="11"/>
        <v>34.847305499489359</v>
      </c>
      <c r="T6" s="3">
        <f t="shared" si="12"/>
        <v>19.593684084418637</v>
      </c>
      <c r="U6" s="3">
        <f t="shared" si="13"/>
        <v>13.601001474770044</v>
      </c>
      <c r="V6" s="3">
        <f t="shared" si="14"/>
        <v>19.593684084418637</v>
      </c>
      <c r="W6" s="4">
        <f t="shared" si="19"/>
        <v>0.47658091136437974</v>
      </c>
      <c r="X6" s="4">
        <f t="shared" si="20"/>
        <v>15.072339788702109</v>
      </c>
      <c r="Y6" s="4">
        <f t="shared" si="15"/>
        <v>3.4724446476454722</v>
      </c>
      <c r="Z6" s="4">
        <f t="shared" si="21"/>
        <v>0.79298681871332011</v>
      </c>
    </row>
    <row r="7" spans="1:30" x14ac:dyDescent="0.45">
      <c r="A7" s="4" t="s">
        <v>4</v>
      </c>
      <c r="B7" s="1">
        <f>B6*180/PI()</f>
        <v>22.250705980230293</v>
      </c>
      <c r="C7" s="2" t="s">
        <v>10</v>
      </c>
      <c r="D7" s="3">
        <f t="shared" si="22"/>
        <v>2.0711515151515152</v>
      </c>
      <c r="E7" s="3">
        <f t="shared" si="16"/>
        <v>-0.18122575757575757</v>
      </c>
      <c r="F7" s="3">
        <f t="shared" si="0"/>
        <v>13.039708210174648</v>
      </c>
      <c r="G7" s="3">
        <f t="shared" si="1"/>
        <v>-8.2234897804916649</v>
      </c>
      <c r="H7" s="3">
        <f t="shared" si="2"/>
        <v>0.9380801808484206</v>
      </c>
      <c r="I7" s="3">
        <f t="shared" si="3"/>
        <v>53.748035207483497</v>
      </c>
      <c r="J7" s="3">
        <f t="shared" si="4"/>
        <v>14.00125881228621</v>
      </c>
      <c r="K7" s="3">
        <f t="shared" si="5"/>
        <v>0.24436806569826505</v>
      </c>
      <c r="L7" s="3">
        <f t="shared" si="17"/>
        <v>21.082715296788013</v>
      </c>
      <c r="M7" s="3">
        <f t="shared" si="18"/>
        <v>-4.9217846462266994</v>
      </c>
      <c r="N7" s="3">
        <f t="shared" si="6"/>
        <v>35.373715296788014</v>
      </c>
      <c r="O7" s="3">
        <f t="shared" si="7"/>
        <v>9.1262153537733006</v>
      </c>
      <c r="P7" s="3">
        <f t="shared" si="8"/>
        <v>36.532007070261848</v>
      </c>
      <c r="Q7" s="3">
        <f t="shared" si="9"/>
        <v>1.3129956674848524</v>
      </c>
      <c r="R7" s="3">
        <f t="shared" si="10"/>
        <v>75.229110265844454</v>
      </c>
      <c r="S7" s="3">
        <f t="shared" si="11"/>
        <v>35.324735591107569</v>
      </c>
      <c r="T7" s="3">
        <f t="shared" si="12"/>
        <v>19.593684084418634</v>
      </c>
      <c r="U7" s="3">
        <f t="shared" si="13"/>
        <v>13.601001675840804</v>
      </c>
      <c r="V7" s="3">
        <f t="shared" si="14"/>
        <v>19.593684084418634</v>
      </c>
      <c r="W7" s="4">
        <f t="shared" si="19"/>
        <v>0.47743009161820993</v>
      </c>
      <c r="X7" s="4">
        <f t="shared" si="20"/>
        <v>19.846640704884209</v>
      </c>
      <c r="Y7" s="4">
        <f t="shared" si="15"/>
        <v>3.9846345583889331</v>
      </c>
      <c r="Z7" s="4">
        <f t="shared" si="21"/>
        <v>0.9321349007543005</v>
      </c>
    </row>
    <row r="8" spans="1:30" x14ac:dyDescent="0.45">
      <c r="A8" s="4" t="s">
        <v>5</v>
      </c>
      <c r="B8" s="1">
        <v>6.1159999999999997</v>
      </c>
      <c r="C8" s="2" t="s">
        <v>8</v>
      </c>
      <c r="D8" s="3">
        <f t="shared" si="22"/>
        <v>2.5889393939393939</v>
      </c>
      <c r="E8" s="3">
        <f t="shared" si="16"/>
        <v>-0.22653219696969695</v>
      </c>
      <c r="F8" s="3">
        <f t="shared" si="0"/>
        <v>13.533312115840147</v>
      </c>
      <c r="G8" s="3">
        <f t="shared" si="1"/>
        <v>-8.3016766391490791</v>
      </c>
      <c r="H8" s="3">
        <f t="shared" si="2"/>
        <v>0.93507950226427194</v>
      </c>
      <c r="I8" s="3">
        <f t="shared" si="3"/>
        <v>53.576108988936483</v>
      </c>
      <c r="J8" s="3">
        <f t="shared" si="4"/>
        <v>14.173185030833224</v>
      </c>
      <c r="K8" s="3">
        <f t="shared" si="5"/>
        <v>0.24736874428241379</v>
      </c>
      <c r="L8" s="3">
        <f t="shared" si="17"/>
        <v>21.586192712708794</v>
      </c>
      <c r="M8" s="3">
        <f t="shared" si="18"/>
        <v>-5.0241172501506268</v>
      </c>
      <c r="N8" s="3">
        <f t="shared" si="6"/>
        <v>35.877192712708791</v>
      </c>
      <c r="O8" s="3">
        <f t="shared" si="7"/>
        <v>9.0238827498493741</v>
      </c>
      <c r="P8" s="3">
        <f t="shared" si="8"/>
        <v>36.994640379761414</v>
      </c>
      <c r="Q8" s="3">
        <f t="shared" si="9"/>
        <v>1.3162915181563022</v>
      </c>
      <c r="R8" s="3">
        <f t="shared" si="10"/>
        <v>75.417948599223891</v>
      </c>
      <c r="S8" s="3">
        <f t="shared" si="11"/>
        <v>35.802972234548818</v>
      </c>
      <c r="T8" s="3">
        <f t="shared" si="12"/>
        <v>19.593684084418634</v>
      </c>
      <c r="U8" s="3">
        <f t="shared" si="13"/>
        <v>13.601001876256978</v>
      </c>
      <c r="V8" s="3">
        <f t="shared" si="14"/>
        <v>19.593684084418634</v>
      </c>
      <c r="W8" s="4">
        <f t="shared" si="19"/>
        <v>0.4782366434412495</v>
      </c>
      <c r="X8" s="4">
        <f t="shared" si="20"/>
        <v>24.629007139296704</v>
      </c>
      <c r="Y8" s="4">
        <f t="shared" si="15"/>
        <v>4.4629007139296704</v>
      </c>
      <c r="Z8" s="4">
        <f t="shared" si="21"/>
        <v>0.99993829356489927</v>
      </c>
    </row>
    <row r="9" spans="1:30" x14ac:dyDescent="0.45">
      <c r="A9" s="4" t="s">
        <v>6</v>
      </c>
      <c r="B9" s="1">
        <v>3.198</v>
      </c>
      <c r="C9" s="2" t="s">
        <v>8</v>
      </c>
      <c r="D9" s="3">
        <f t="shared" si="22"/>
        <v>3.1067272727272726</v>
      </c>
      <c r="E9" s="3">
        <f t="shared" si="16"/>
        <v>-0.27183863636363631</v>
      </c>
      <c r="F9" s="3">
        <f t="shared" si="0"/>
        <v>14.026779514062316</v>
      </c>
      <c r="G9" s="3">
        <f t="shared" si="1"/>
        <v>-8.3798418750274717</v>
      </c>
      <c r="H9" s="3">
        <f t="shared" si="2"/>
        <v>0.93207414188147908</v>
      </c>
      <c r="I9" s="3">
        <f t="shared" si="3"/>
        <v>53.403914523086634</v>
      </c>
      <c r="J9" s="3">
        <f t="shared" si="4"/>
        <v>14.345379496683073</v>
      </c>
      <c r="K9" s="3">
        <f t="shared" si="5"/>
        <v>0.25037410466520654</v>
      </c>
      <c r="L9" s="3">
        <f t="shared" si="17"/>
        <v>22.089476347803881</v>
      </c>
      <c r="M9" s="3">
        <f t="shared" si="18"/>
        <v>-5.126495529767972</v>
      </c>
      <c r="N9" s="3">
        <f t="shared" si="6"/>
        <v>36.380476347803878</v>
      </c>
      <c r="O9" s="3">
        <f t="shared" si="7"/>
        <v>8.9215044702320281</v>
      </c>
      <c r="P9" s="3">
        <f t="shared" si="8"/>
        <v>37.458407618390389</v>
      </c>
      <c r="Q9" s="3">
        <f t="shared" si="9"/>
        <v>1.3195110062694388</v>
      </c>
      <c r="R9" s="3">
        <f t="shared" si="10"/>
        <v>75.602411680299156</v>
      </c>
      <c r="S9" s="3">
        <f t="shared" si="11"/>
        <v>36.281974936674644</v>
      </c>
      <c r="T9" s="3">
        <f t="shared" si="12"/>
        <v>19.593684084418634</v>
      </c>
      <c r="U9" s="3">
        <f t="shared" si="13"/>
        <v>13.601002076011524</v>
      </c>
      <c r="V9" s="3">
        <f t="shared" si="14"/>
        <v>19.593684084418634</v>
      </c>
      <c r="W9" s="4">
        <f t="shared" si="19"/>
        <v>0.47900270212582541</v>
      </c>
      <c r="X9" s="4">
        <f t="shared" si="20"/>
        <v>29.419034160554958</v>
      </c>
      <c r="Y9" s="4">
        <f t="shared" si="15"/>
        <v>4.9419034160554958</v>
      </c>
      <c r="Z9" s="4">
        <f t="shared" si="21"/>
        <v>1</v>
      </c>
    </row>
    <row r="10" spans="1:30" x14ac:dyDescent="0.45">
      <c r="A10" s="4" t="s">
        <v>7</v>
      </c>
      <c r="B10" s="1">
        <v>9.3140000000000001</v>
      </c>
      <c r="C10" s="2" t="s">
        <v>8</v>
      </c>
      <c r="D10" s="3">
        <f t="shared" si="22"/>
        <v>3.6245151515151512</v>
      </c>
      <c r="E10" s="3">
        <f t="shared" si="16"/>
        <v>-0.31714507575757572</v>
      </c>
      <c r="F10" s="3">
        <f t="shared" si="0"/>
        <v>14.520109762386165</v>
      </c>
      <c r="G10" s="3">
        <f t="shared" si="1"/>
        <v>-8.4579853863619689</v>
      </c>
      <c r="H10" s="3">
        <f t="shared" si="2"/>
        <v>0.92906405048883467</v>
      </c>
      <c r="I10" s="3">
        <f t="shared" si="3"/>
        <v>53.231448990339459</v>
      </c>
      <c r="J10" s="3">
        <f t="shared" si="4"/>
        <v>14.517845029430248</v>
      </c>
      <c r="K10" s="3">
        <f t="shared" si="5"/>
        <v>0.2533841960578509</v>
      </c>
      <c r="L10" s="3">
        <f t="shared" si="17"/>
        <v>22.592565289770231</v>
      </c>
      <c r="M10" s="3">
        <f t="shared" si="18"/>
        <v>-5.2289196993169114</v>
      </c>
      <c r="N10" s="3">
        <f t="shared" si="6"/>
        <v>36.883565289770232</v>
      </c>
      <c r="O10" s="3">
        <f t="shared" si="7"/>
        <v>8.8190803006830887</v>
      </c>
      <c r="P10" s="3">
        <f t="shared" si="8"/>
        <v>37.923258903140692</v>
      </c>
      <c r="Q10" s="3">
        <f t="shared" si="9"/>
        <v>1.3226564296560319</v>
      </c>
      <c r="R10" s="3">
        <f t="shared" si="10"/>
        <v>75.782631165132685</v>
      </c>
      <c r="S10" s="3">
        <f t="shared" si="11"/>
        <v>36.761705208472577</v>
      </c>
      <c r="T10" s="3">
        <f t="shared" si="12"/>
        <v>19.593684084418634</v>
      </c>
      <c r="U10" s="3">
        <f t="shared" si="13"/>
        <v>13.601002275097335</v>
      </c>
      <c r="V10" s="3">
        <f t="shared" si="14"/>
        <v>19.593684084418634</v>
      </c>
      <c r="W10" s="4">
        <f t="shared" si="19"/>
        <v>0.47973027179793348</v>
      </c>
      <c r="X10" s="4">
        <f t="shared" si="20"/>
        <v>34.216336878534293</v>
      </c>
      <c r="Y10" s="4">
        <f t="shared" si="15"/>
        <v>5.4216336878534293</v>
      </c>
      <c r="Z10" s="4">
        <f t="shared" si="21"/>
        <v>1</v>
      </c>
    </row>
    <row r="11" spans="1:30" x14ac:dyDescent="0.45">
      <c r="D11" s="3">
        <f t="shared" si="22"/>
        <v>4.1423030303030304</v>
      </c>
      <c r="E11" s="3">
        <f t="shared" si="16"/>
        <v>-0.36245151515151514</v>
      </c>
      <c r="F11" s="3">
        <f t="shared" si="0"/>
        <v>15.013302209549034</v>
      </c>
      <c r="G11" s="3">
        <f t="shared" si="1"/>
        <v>-8.5361070699925676</v>
      </c>
      <c r="H11" s="3">
        <f t="shared" si="2"/>
        <v>0.9260491783142174</v>
      </c>
      <c r="I11" s="3">
        <f t="shared" si="3"/>
        <v>53.058709538962461</v>
      </c>
      <c r="J11" s="3">
        <f t="shared" si="4"/>
        <v>14.690584480807246</v>
      </c>
      <c r="K11" s="3">
        <f t="shared" si="5"/>
        <v>0.25639906823246816</v>
      </c>
      <c r="L11" s="3">
        <f t="shared" si="17"/>
        <v>23.095458613804396</v>
      </c>
      <c r="M11" s="3">
        <f t="shared" si="18"/>
        <v>-5.3313899759890937</v>
      </c>
      <c r="N11" s="3">
        <f t="shared" si="6"/>
        <v>37.386458613804393</v>
      </c>
      <c r="O11" s="3">
        <f t="shared" si="7"/>
        <v>8.7166100240109063</v>
      </c>
      <c r="P11" s="3">
        <f t="shared" si="8"/>
        <v>38.389146617141627</v>
      </c>
      <c r="Q11" s="3">
        <f t="shared" si="9"/>
        <v>1.3257300130653928</v>
      </c>
      <c r="R11" s="3">
        <f t="shared" si="10"/>
        <v>75.958734522470493</v>
      </c>
      <c r="S11" s="3">
        <f t="shared" si="11"/>
        <v>37.242126442946251</v>
      </c>
      <c r="T11" s="3">
        <f t="shared" si="12"/>
        <v>19.59368408441863</v>
      </c>
      <c r="U11" s="3">
        <f t="shared" si="13"/>
        <v>13.601002473507284</v>
      </c>
      <c r="V11" s="3">
        <f t="shared" si="14"/>
        <v>19.59368408441863</v>
      </c>
      <c r="W11" s="4">
        <f t="shared" si="19"/>
        <v>0.48042123447367402</v>
      </c>
      <c r="X11" s="4">
        <f t="shared" si="20"/>
        <v>39.020549223271033</v>
      </c>
      <c r="Y11" s="4">
        <f t="shared" si="15"/>
        <v>5.9020549223271033</v>
      </c>
      <c r="Z11" s="4">
        <f t="shared" si="21"/>
        <v>1</v>
      </c>
    </row>
    <row r="12" spans="1:30" x14ac:dyDescent="0.45">
      <c r="D12" s="3">
        <f t="shared" si="22"/>
        <v>4.6600909090909095</v>
      </c>
      <c r="E12" s="3">
        <f t="shared" si="16"/>
        <v>-0.40775795454545455</v>
      </c>
      <c r="F12" s="3">
        <f t="shared" si="0"/>
        <v>15.50635619533519</v>
      </c>
      <c r="G12" s="3">
        <f t="shared" si="1"/>
        <v>-8.6142068213410941</v>
      </c>
      <c r="H12" s="3">
        <f t="shared" si="2"/>
        <v>0.92302947501428678</v>
      </c>
      <c r="I12" s="3">
        <f t="shared" si="3"/>
        <v>52.885693284494707</v>
      </c>
      <c r="J12" s="3">
        <f t="shared" si="4"/>
        <v>14.863600735275</v>
      </c>
      <c r="K12" s="3">
        <f t="shared" si="5"/>
        <v>0.25941877153239878</v>
      </c>
      <c r="L12" s="3">
        <f t="shared" si="17"/>
        <v>23.59815538239603</v>
      </c>
      <c r="M12" s="3">
        <f t="shared" si="18"/>
        <v>-5.433906579978097</v>
      </c>
      <c r="N12" s="3">
        <f t="shared" si="6"/>
        <v>37.889155382396027</v>
      </c>
      <c r="O12" s="3">
        <f t="shared" si="7"/>
        <v>8.6140934200219021</v>
      </c>
      <c r="P12" s="3">
        <f t="shared" si="8"/>
        <v>38.856025286179424</v>
      </c>
      <c r="Q12" s="3">
        <f t="shared" si="9"/>
        <v>1.3287339096238202</v>
      </c>
      <c r="R12" s="3">
        <f t="shared" si="10"/>
        <v>76.130845117362256</v>
      </c>
      <c r="S12" s="3">
        <f t="shared" si="11"/>
        <v>37.723203801376876</v>
      </c>
      <c r="T12" s="3">
        <f t="shared" si="12"/>
        <v>19.59368408441863</v>
      </c>
      <c r="U12" s="3">
        <f t="shared" si="13"/>
        <v>13.601002671234175</v>
      </c>
      <c r="V12" s="3">
        <f t="shared" si="14"/>
        <v>19.59368408441863</v>
      </c>
      <c r="W12" s="4">
        <f t="shared" si="19"/>
        <v>0.48107735843062471</v>
      </c>
      <c r="X12" s="4">
        <f t="shared" si="20"/>
        <v>43.83132280757728</v>
      </c>
      <c r="Y12" s="4">
        <f t="shared" si="15"/>
        <v>6.383132280757728</v>
      </c>
      <c r="Z12" s="4">
        <f t="shared" si="21"/>
        <v>1</v>
      </c>
    </row>
    <row r="13" spans="1:30" x14ac:dyDescent="0.45">
      <c r="D13" s="3">
        <f t="shared" si="22"/>
        <v>5.1778787878787886</v>
      </c>
      <c r="E13" s="3">
        <f t="shared" si="16"/>
        <v>-0.45306439393939396</v>
      </c>
      <c r="F13" s="3">
        <f t="shared" si="0"/>
        <v>15.999271050427161</v>
      </c>
      <c r="G13" s="3">
        <f t="shared" si="1"/>
        <v>-8.6922845343876638</v>
      </c>
      <c r="H13" s="3">
        <f t="shared" si="2"/>
        <v>0.92000488966395066</v>
      </c>
      <c r="I13" s="3">
        <f t="shared" si="3"/>
        <v>52.712397309143356</v>
      </c>
      <c r="J13" s="3">
        <f t="shared" si="4"/>
        <v>15.036896710626351</v>
      </c>
      <c r="K13" s="3">
        <f t="shared" si="5"/>
        <v>0.26244335688273485</v>
      </c>
      <c r="L13" s="3">
        <f t="shared" si="17"/>
        <v>24.100654645116709</v>
      </c>
      <c r="M13" s="3">
        <f t="shared" si="18"/>
        <v>-5.5364697345288887</v>
      </c>
      <c r="N13" s="3">
        <f t="shared" si="6"/>
        <v>38.391654645116709</v>
      </c>
      <c r="O13" s="3">
        <f t="shared" si="7"/>
        <v>8.5115302654711122</v>
      </c>
      <c r="P13" s="3">
        <f t="shared" si="8"/>
        <v>39.323851462565848</v>
      </c>
      <c r="Q13" s="3">
        <f t="shared" si="9"/>
        <v>1.3316702024208069</v>
      </c>
      <c r="R13" s="3">
        <f t="shared" si="10"/>
        <v>76.299082302044255</v>
      </c>
      <c r="S13" s="3">
        <f t="shared" si="11"/>
        <v>38.204904107325568</v>
      </c>
      <c r="T13" s="3">
        <f t="shared" si="12"/>
        <v>19.593684084418634</v>
      </c>
      <c r="U13" s="3">
        <f t="shared" si="13"/>
        <v>13.601002868270786</v>
      </c>
      <c r="V13" s="3">
        <f t="shared" si="14"/>
        <v>19.593684084418634</v>
      </c>
      <c r="W13" s="4">
        <f t="shared" si="19"/>
        <v>0.48170030594869218</v>
      </c>
      <c r="X13" s="4">
        <f t="shared" si="20"/>
        <v>48.648325867064202</v>
      </c>
      <c r="Y13" s="4">
        <f t="shared" si="15"/>
        <v>6.8648325867064202</v>
      </c>
      <c r="Z13" s="4">
        <f t="shared" si="21"/>
        <v>1</v>
      </c>
    </row>
    <row r="14" spans="1:30" x14ac:dyDescent="0.45">
      <c r="D14" s="3">
        <f t="shared" si="22"/>
        <v>5.6956666666666678</v>
      </c>
      <c r="E14" s="3">
        <f t="shared" si="16"/>
        <v>-0.49837083333333337</v>
      </c>
      <c r="F14" s="3">
        <f t="shared" si="0"/>
        <v>16.492046096253571</v>
      </c>
      <c r="G14" s="3">
        <f t="shared" si="1"/>
        <v>-8.7703401016465659</v>
      </c>
      <c r="H14" s="3">
        <f t="shared" si="2"/>
        <v>0.91697537074558699</v>
      </c>
      <c r="I14" s="3">
        <f t="shared" si="3"/>
        <v>52.538818661166069</v>
      </c>
      <c r="J14" s="3">
        <f t="shared" si="4"/>
        <v>15.210475358603638</v>
      </c>
      <c r="K14" s="3">
        <f t="shared" si="5"/>
        <v>0.26547287580109868</v>
      </c>
      <c r="L14" s="3">
        <f t="shared" si="17"/>
        <v>24.602955438403885</v>
      </c>
      <c r="M14" s="3">
        <f t="shared" si="18"/>
        <v>-5.6390796659885867</v>
      </c>
      <c r="N14" s="3">
        <f t="shared" si="6"/>
        <v>38.893955438403886</v>
      </c>
      <c r="O14" s="3">
        <f t="shared" si="7"/>
        <v>8.4089203340114125</v>
      </c>
      <c r="P14" s="3">
        <f t="shared" si="8"/>
        <v>39.792583615898799</v>
      </c>
      <c r="Q14" s="3">
        <f t="shared" si="9"/>
        <v>1.3345409061929856</v>
      </c>
      <c r="R14" s="3">
        <f t="shared" si="10"/>
        <v>76.463561512422373</v>
      </c>
      <c r="S14" s="3">
        <f t="shared" si="11"/>
        <v>38.68719574779616</v>
      </c>
      <c r="T14" s="3">
        <f t="shared" si="12"/>
        <v>19.593684084418634</v>
      </c>
      <c r="U14" s="3">
        <f t="shared" si="13"/>
        <v>13.601003064609822</v>
      </c>
      <c r="V14" s="3">
        <f t="shared" si="14"/>
        <v>19.593684084418634</v>
      </c>
      <c r="W14" s="4">
        <f t="shared" si="19"/>
        <v>0.48229164047059214</v>
      </c>
      <c r="X14" s="4">
        <f t="shared" si="20"/>
        <v>53.471242271770123</v>
      </c>
      <c r="Y14" s="4">
        <f t="shared" si="15"/>
        <v>7.3471242271770123</v>
      </c>
      <c r="Z14" s="4">
        <f t="shared" si="21"/>
        <v>1</v>
      </c>
    </row>
    <row r="15" spans="1:30" x14ac:dyDescent="0.45">
      <c r="D15" s="3">
        <f t="shared" si="22"/>
        <v>6.2134545454545469</v>
      </c>
      <c r="E15" s="3">
        <f t="shared" si="16"/>
        <v>-0.54367727272727284</v>
      </c>
      <c r="F15" s="3">
        <f t="shared" si="0"/>
        <v>16.984680644833588</v>
      </c>
      <c r="G15" s="3">
        <f t="shared" si="1"/>
        <v>-8.8483734141416406</v>
      </c>
      <c r="H15" s="3">
        <f t="shared" si="2"/>
        <v>0.91394086613803016</v>
      </c>
      <c r="I15" s="3">
        <f t="shared" si="3"/>
        <v>52.364954354240062</v>
      </c>
      <c r="J15" s="3">
        <f t="shared" si="4"/>
        <v>15.384339665529644</v>
      </c>
      <c r="K15" s="3">
        <f t="shared" si="5"/>
        <v>0.26850738040865552</v>
      </c>
      <c r="L15" s="3">
        <f t="shared" si="17"/>
        <v>25.105056785339944</v>
      </c>
      <c r="M15" s="3">
        <f t="shared" si="18"/>
        <v>-5.7417366038581781</v>
      </c>
      <c r="N15" s="3">
        <f t="shared" si="6"/>
        <v>39.396056785339944</v>
      </c>
      <c r="O15" s="3">
        <f t="shared" si="7"/>
        <v>8.3062633961418229</v>
      </c>
      <c r="P15" s="3">
        <f t="shared" si="8"/>
        <v>40.262182030285132</v>
      </c>
      <c r="Q15" s="3">
        <f t="shared" si="9"/>
        <v>1.3373479690809746</v>
      </c>
      <c r="R15" s="3">
        <f t="shared" si="10"/>
        <v>76.624394368731956</v>
      </c>
      <c r="S15" s="3">
        <f t="shared" si="11"/>
        <v>39.170048581024439</v>
      </c>
      <c r="T15" s="3">
        <f t="shared" si="12"/>
        <v>19.593684084418634</v>
      </c>
      <c r="U15" s="3">
        <f t="shared" si="13"/>
        <v>13.601003260243965</v>
      </c>
      <c r="V15" s="3">
        <f t="shared" si="14"/>
        <v>19.593684084418634</v>
      </c>
      <c r="W15" s="4">
        <f t="shared" si="19"/>
        <v>0.48285283322827866</v>
      </c>
      <c r="X15" s="4">
        <f t="shared" si="20"/>
        <v>58.29977060405291</v>
      </c>
      <c r="Y15" s="4">
        <f t="shared" si="15"/>
        <v>7.829977060405291</v>
      </c>
      <c r="Z15" s="4">
        <f t="shared" si="21"/>
        <v>1</v>
      </c>
    </row>
    <row r="16" spans="1:30" x14ac:dyDescent="0.45">
      <c r="D16" s="3">
        <f t="shared" si="22"/>
        <v>6.731242424242426</v>
      </c>
      <c r="E16" s="3">
        <f t="shared" si="16"/>
        <v>-0.58898371212121226</v>
      </c>
      <c r="F16" s="3">
        <f t="shared" si="0"/>
        <v>17.477173998617662</v>
      </c>
      <c r="G16" s="3">
        <f t="shared" si="1"/>
        <v>-8.9263843613810376</v>
      </c>
      <c r="H16" s="3">
        <f t="shared" si="2"/>
        <v>0.91090132310529426</v>
      </c>
      <c r="I16" s="3">
        <f t="shared" si="3"/>
        <v>52.190801366815904</v>
      </c>
      <c r="J16" s="3">
        <f t="shared" si="4"/>
        <v>15.558492652953802</v>
      </c>
      <c r="K16" s="3">
        <f t="shared" si="5"/>
        <v>0.27154692344139131</v>
      </c>
      <c r="L16" s="3">
        <f t="shared" si="17"/>
        <v>25.606957695426033</v>
      </c>
      <c r="M16" s="3">
        <f t="shared" si="18"/>
        <v>-5.8444407808456926</v>
      </c>
      <c r="N16" s="3">
        <f t="shared" si="6"/>
        <v>39.89795769542603</v>
      </c>
      <c r="O16" s="3">
        <f t="shared" si="7"/>
        <v>8.2035592191543074</v>
      </c>
      <c r="P16" s="3">
        <f t="shared" si="8"/>
        <v>40.732608707621182</v>
      </c>
      <c r="Q16" s="3">
        <f t="shared" si="9"/>
        <v>1.3400932744379068</v>
      </c>
      <c r="R16" s="3">
        <f t="shared" si="10"/>
        <v>76.781688779158827</v>
      </c>
      <c r="S16" s="3">
        <f t="shared" si="11"/>
        <v>39.653433850401612</v>
      </c>
      <c r="T16" s="3">
        <f t="shared" si="12"/>
        <v>19.593684084418637</v>
      </c>
      <c r="U16" s="3">
        <f t="shared" si="13"/>
        <v>13.601003455165827</v>
      </c>
      <c r="V16" s="3">
        <f t="shared" si="14"/>
        <v>19.593684084418637</v>
      </c>
      <c r="W16" s="4">
        <f t="shared" si="19"/>
        <v>0.48338526937717319</v>
      </c>
      <c r="X16" s="4">
        <f t="shared" si="20"/>
        <v>63.133623297824641</v>
      </c>
      <c r="Y16" s="4">
        <f t="shared" si="15"/>
        <v>8.3133623297824641</v>
      </c>
      <c r="Z16" s="4">
        <f t="shared" si="21"/>
        <v>1</v>
      </c>
    </row>
    <row r="17" spans="4:26" x14ac:dyDescent="0.45">
      <c r="D17" s="3">
        <f t="shared" si="22"/>
        <v>7.2490303030303052</v>
      </c>
      <c r="E17" s="3">
        <f t="shared" si="16"/>
        <v>-0.63429015151515167</v>
      </c>
      <c r="F17" s="3">
        <f t="shared" si="0"/>
        <v>17.969525450324621</v>
      </c>
      <c r="G17" s="3">
        <f t="shared" si="1"/>
        <v>-9.0043728313314197</v>
      </c>
      <c r="H17" s="3">
        <f t="shared" si="2"/>
        <v>0.90785668828504618</v>
      </c>
      <c r="I17" s="3">
        <f t="shared" si="3"/>
        <v>52.016356641457115</v>
      </c>
      <c r="J17" s="3">
        <f t="shared" si="4"/>
        <v>15.732937378312592</v>
      </c>
      <c r="K17" s="3">
        <f t="shared" si="5"/>
        <v>0.27459155826163945</v>
      </c>
      <c r="L17" s="3">
        <f t="shared" si="17"/>
        <v>26.108657164350728</v>
      </c>
      <c r="M17" s="3">
        <f t="shared" si="18"/>
        <v>-5.9471924329204127</v>
      </c>
      <c r="N17" s="3">
        <f t="shared" si="6"/>
        <v>40.399657164350728</v>
      </c>
      <c r="O17" s="3">
        <f t="shared" si="7"/>
        <v>8.1008075670795883</v>
      </c>
      <c r="P17" s="3">
        <f t="shared" si="8"/>
        <v>41.203827276551984</v>
      </c>
      <c r="Q17" s="3">
        <f t="shared" si="9"/>
        <v>1.3427786426715986</v>
      </c>
      <c r="R17" s="3">
        <f t="shared" si="10"/>
        <v>76.935549045387873</v>
      </c>
      <c r="S17" s="3">
        <f t="shared" si="11"/>
        <v>40.137324104079596</v>
      </c>
      <c r="T17" s="3">
        <f t="shared" si="12"/>
        <v>19.593684084418634</v>
      </c>
      <c r="U17" s="3">
        <f t="shared" si="13"/>
        <v>13.601003649367986</v>
      </c>
      <c r="V17" s="3">
        <f t="shared" si="14"/>
        <v>19.593684084418634</v>
      </c>
      <c r="W17" s="4">
        <f t="shared" si="19"/>
        <v>0.48389025367798411</v>
      </c>
      <c r="X17" s="4">
        <f t="shared" si="20"/>
        <v>67.972525834604482</v>
      </c>
      <c r="Y17" s="4">
        <f t="shared" si="15"/>
        <v>8.7972525834604482</v>
      </c>
      <c r="Z17" s="4">
        <f t="shared" si="21"/>
        <v>1</v>
      </c>
    </row>
    <row r="18" spans="4:26" x14ac:dyDescent="0.45">
      <c r="D18" s="3">
        <f t="shared" si="22"/>
        <v>7.7668181818181843</v>
      </c>
      <c r="E18" s="3">
        <f t="shared" si="16"/>
        <v>-0.67959659090909108</v>
      </c>
      <c r="F18" s="3">
        <f t="shared" si="0"/>
        <v>18.461734282774955</v>
      </c>
      <c r="G18" s="3">
        <f t="shared" si="1"/>
        <v>-9.0823387103915536</v>
      </c>
      <c r="H18" s="3">
        <f t="shared" si="2"/>
        <v>0.90480690767680638</v>
      </c>
      <c r="I18" s="3">
        <f t="shared" si="3"/>
        <v>51.841617084164128</v>
      </c>
      <c r="J18" s="3">
        <f t="shared" si="4"/>
        <v>15.907676935605579</v>
      </c>
      <c r="K18" s="3">
        <f t="shared" si="5"/>
        <v>0.27764133886987935</v>
      </c>
      <c r="L18" s="3">
        <f t="shared" si="17"/>
        <v>26.610154173753283</v>
      </c>
      <c r="M18" s="3">
        <f t="shared" si="18"/>
        <v>-6.0499917993684669</v>
      </c>
      <c r="N18" s="3">
        <f t="shared" si="6"/>
        <v>40.901154173753284</v>
      </c>
      <c r="O18" s="3">
        <f t="shared" si="7"/>
        <v>7.9980082006315332</v>
      </c>
      <c r="P18" s="3">
        <f t="shared" si="8"/>
        <v>41.6758029067528</v>
      </c>
      <c r="Q18" s="3">
        <f t="shared" si="9"/>
        <v>1.3454058331050605</v>
      </c>
      <c r="R18" s="3">
        <f t="shared" si="10"/>
        <v>77.086075969202383</v>
      </c>
      <c r="S18" s="3">
        <f t="shared" si="11"/>
        <v>40.6216931198406</v>
      </c>
      <c r="T18" s="3">
        <f t="shared" si="12"/>
        <v>19.593684084418634</v>
      </c>
      <c r="U18" s="3">
        <f t="shared" si="13"/>
        <v>13.601003842842962</v>
      </c>
      <c r="V18" s="3">
        <f t="shared" si="14"/>
        <v>19.593684084418634</v>
      </c>
      <c r="W18" s="4">
        <f t="shared" si="19"/>
        <v>0.48436901576100411</v>
      </c>
      <c r="X18" s="4">
        <f t="shared" si="20"/>
        <v>72.816215992214524</v>
      </c>
      <c r="Y18" s="4">
        <f t="shared" si="15"/>
        <v>9.2816215992214524</v>
      </c>
      <c r="Z18" s="4">
        <f t="shared" si="21"/>
        <v>1</v>
      </c>
    </row>
    <row r="19" spans="4:26" x14ac:dyDescent="0.45">
      <c r="D19" s="3">
        <f t="shared" si="22"/>
        <v>8.2846060606060625</v>
      </c>
      <c r="E19" s="3">
        <f t="shared" si="16"/>
        <v>-0.72490303030303038</v>
      </c>
      <c r="F19" s="3">
        <f t="shared" si="0"/>
        <v>18.953799768720152</v>
      </c>
      <c r="G19" s="3">
        <f t="shared" si="1"/>
        <v>-9.1602818833652719</v>
      </c>
      <c r="H19" s="3">
        <f t="shared" si="2"/>
        <v>0.90175192662987524</v>
      </c>
      <c r="I19" s="3">
        <f t="shared" si="3"/>
        <v>51.666579563682525</v>
      </c>
      <c r="J19" s="3">
        <f t="shared" si="4"/>
        <v>16.082714456087182</v>
      </c>
      <c r="K19" s="3">
        <f t="shared" si="5"/>
        <v>0.28069631991681027</v>
      </c>
      <c r="L19" s="3">
        <f t="shared" si="17"/>
        <v>27.111447690981265</v>
      </c>
      <c r="M19" s="3">
        <f t="shared" si="18"/>
        <v>-6.1528391228497412</v>
      </c>
      <c r="N19" s="3">
        <f t="shared" si="6"/>
        <v>41.402447690981262</v>
      </c>
      <c r="O19" s="3">
        <f t="shared" si="7"/>
        <v>7.8951608771502588</v>
      </c>
      <c r="P19" s="3">
        <f t="shared" si="8"/>
        <v>42.148502228199327</v>
      </c>
      <c r="Q19" s="3">
        <f t="shared" si="9"/>
        <v>1.3479765458424442</v>
      </c>
      <c r="R19" s="3">
        <f t="shared" si="10"/>
        <v>77.233366959394985</v>
      </c>
      <c r="S19" s="3">
        <f t="shared" si="11"/>
        <v>41.106515834846952</v>
      </c>
      <c r="T19" s="3">
        <f t="shared" si="12"/>
        <v>19.593684084418634</v>
      </c>
      <c r="U19" s="3">
        <f t="shared" si="13"/>
        <v>13.601004035583218</v>
      </c>
      <c r="V19" s="3">
        <f t="shared" si="14"/>
        <v>19.593684084418634</v>
      </c>
      <c r="W19" s="4">
        <f t="shared" si="19"/>
        <v>0.48482271500635221</v>
      </c>
      <c r="X19" s="4">
        <f t="shared" si="20"/>
        <v>77.664443142278046</v>
      </c>
      <c r="Y19" s="4">
        <f t="shared" si="15"/>
        <v>9.7664443142278046</v>
      </c>
      <c r="Z19" s="4">
        <f t="shared" si="21"/>
        <v>1</v>
      </c>
    </row>
    <row r="20" spans="4:26" x14ac:dyDescent="0.45">
      <c r="D20" s="3">
        <f t="shared" si="22"/>
        <v>8.8023939393939408</v>
      </c>
      <c r="E20" s="3">
        <f t="shared" si="16"/>
        <v>-0.7702094696969698</v>
      </c>
      <c r="F20" s="3">
        <f t="shared" si="0"/>
        <v>19.445721170668058</v>
      </c>
      <c r="G20" s="3">
        <f t="shared" si="1"/>
        <v>-9.238202233433821</v>
      </c>
      <c r="H20" s="3">
        <f t="shared" si="2"/>
        <v>0.89869168983098058</v>
      </c>
      <c r="I20" s="3">
        <f t="shared" si="3"/>
        <v>51.491240910795227</v>
      </c>
      <c r="J20" s="3">
        <f t="shared" si="4"/>
        <v>16.25805310897448</v>
      </c>
      <c r="K20" s="3">
        <f t="shared" si="5"/>
        <v>0.2837565567157051</v>
      </c>
      <c r="L20" s="3">
        <f t="shared" si="17"/>
        <v>27.612536668842562</v>
      </c>
      <c r="M20" s="3">
        <f t="shared" si="18"/>
        <v>-6.2557346494560884</v>
      </c>
      <c r="N20" s="3">
        <f t="shared" si="6"/>
        <v>41.903536668842563</v>
      </c>
      <c r="O20" s="3">
        <f t="shared" si="7"/>
        <v>7.7922653505439117</v>
      </c>
      <c r="P20" s="3">
        <f t="shared" si="8"/>
        <v>42.621893255113861</v>
      </c>
      <c r="Q20" s="3">
        <f t="shared" si="9"/>
        <v>1.3504924236295928</v>
      </c>
      <c r="R20" s="3">
        <f t="shared" si="10"/>
        <v>77.377516138369316</v>
      </c>
      <c r="S20" s="3">
        <f t="shared" si="11"/>
        <v>41.591768279917126</v>
      </c>
      <c r="T20" s="3">
        <f t="shared" si="12"/>
        <v>19.593684084418634</v>
      </c>
      <c r="U20" s="3">
        <f t="shared" si="13"/>
        <v>13.60100422758117</v>
      </c>
      <c r="V20" s="3">
        <f t="shared" si="14"/>
        <v>19.593684084418634</v>
      </c>
      <c r="W20" s="4">
        <f t="shared" si="19"/>
        <v>0.48525244507017362</v>
      </c>
      <c r="X20" s="4">
        <f t="shared" si="20"/>
        <v>82.516967592979782</v>
      </c>
      <c r="Y20" s="4">
        <f t="shared" si="15"/>
        <v>10.251696759297978</v>
      </c>
      <c r="Z20" s="4">
        <f t="shared" si="21"/>
        <v>1</v>
      </c>
    </row>
    <row r="21" spans="4:26" x14ac:dyDescent="0.45">
      <c r="D21" s="3">
        <f t="shared" si="22"/>
        <v>9.320181818181819</v>
      </c>
      <c r="E21" s="3">
        <f t="shared" si="16"/>
        <v>-0.8155159090909091</v>
      </c>
      <c r="F21" s="3">
        <f t="shared" si="0"/>
        <v>19.937497740704053</v>
      </c>
      <c r="G21" s="3">
        <f t="shared" si="1"/>
        <v>-9.3160996421275222</v>
      </c>
      <c r="H21" s="3">
        <f t="shared" si="2"/>
        <v>0.89562614129163176</v>
      </c>
      <c r="I21" s="3">
        <f t="shared" si="3"/>
        <v>51.315597917598048</v>
      </c>
      <c r="J21" s="3">
        <f t="shared" si="4"/>
        <v>16.433696102171659</v>
      </c>
      <c r="K21" s="3">
        <f t="shared" si="5"/>
        <v>0.28682210525505392</v>
      </c>
      <c r="L21" s="3">
        <f t="shared" si="17"/>
        <v>28.113420045351443</v>
      </c>
      <c r="M21" s="3">
        <f t="shared" si="18"/>
        <v>-6.3586786287709236</v>
      </c>
      <c r="N21" s="3">
        <f t="shared" si="6"/>
        <v>42.404420045351443</v>
      </c>
      <c r="O21" s="3">
        <f t="shared" si="7"/>
        <v>7.6893213712290764</v>
      </c>
      <c r="P21" s="3">
        <f t="shared" si="8"/>
        <v>43.095945314294283</v>
      </c>
      <c r="Q21" s="3">
        <f t="shared" si="9"/>
        <v>1.3529550537001533</v>
      </c>
      <c r="R21" s="3">
        <f t="shared" si="10"/>
        <v>77.518614447914445</v>
      </c>
      <c r="S21" s="3">
        <f t="shared" si="11"/>
        <v>42.07742751800118</v>
      </c>
      <c r="T21" s="3">
        <f t="shared" si="12"/>
        <v>19.59368408441863</v>
      </c>
      <c r="U21" s="3">
        <f t="shared" si="13"/>
        <v>13.601004418829179</v>
      </c>
      <c r="V21" s="3">
        <f t="shared" si="14"/>
        <v>19.59368408441863</v>
      </c>
      <c r="W21" s="4">
        <f t="shared" si="19"/>
        <v>0.48565923808405387</v>
      </c>
      <c r="X21" s="4">
        <f t="shared" si="20"/>
        <v>87.373559973820321</v>
      </c>
      <c r="Y21" s="4">
        <f t="shared" si="15"/>
        <v>10.737355997382032</v>
      </c>
      <c r="Z21" s="4">
        <f t="shared" si="21"/>
        <v>1</v>
      </c>
    </row>
    <row r="22" spans="4:26" x14ac:dyDescent="0.45">
      <c r="D22" s="3">
        <f t="shared" si="22"/>
        <v>9.8379696969696973</v>
      </c>
      <c r="E22" s="3">
        <f t="shared" si="16"/>
        <v>-0.86082234848484851</v>
      </c>
      <c r="F22" s="3">
        <f t="shared" si="0"/>
        <v>20.429128720307997</v>
      </c>
      <c r="G22" s="3">
        <f t="shared" si="1"/>
        <v>-9.3939739892967875</v>
      </c>
      <c r="H22" s="3">
        <f t="shared" si="2"/>
        <v>0.89255522433517465</v>
      </c>
      <c r="I22" s="3">
        <f t="shared" si="3"/>
        <v>51.139647336757903</v>
      </c>
      <c r="J22" s="3">
        <f t="shared" si="4"/>
        <v>16.609646683011803</v>
      </c>
      <c r="K22" s="3">
        <f t="shared" si="5"/>
        <v>0.28989302221151086</v>
      </c>
      <c r="L22" s="3">
        <f t="shared" si="17"/>
        <v>28.614096743468625</v>
      </c>
      <c r="M22" s="3">
        <f t="shared" si="18"/>
        <v>-6.4616713139303146</v>
      </c>
      <c r="N22" s="3">
        <f t="shared" si="6"/>
        <v>42.905096743468626</v>
      </c>
      <c r="O22" s="3">
        <f t="shared" si="7"/>
        <v>7.5863286860696855</v>
      </c>
      <c r="P22" s="3">
        <f t="shared" si="8"/>
        <v>43.570628977551905</v>
      </c>
      <c r="Q22" s="3">
        <f t="shared" si="9"/>
        <v>1.3553659695997726</v>
      </c>
      <c r="R22" s="3">
        <f t="shared" si="10"/>
        <v>77.656749753723616</v>
      </c>
      <c r="S22" s="3">
        <f t="shared" si="11"/>
        <v>42.563471586555131</v>
      </c>
      <c r="T22" s="3">
        <f t="shared" si="12"/>
        <v>19.593684084418634</v>
      </c>
      <c r="U22" s="3">
        <f t="shared" si="13"/>
        <v>13.601004609319554</v>
      </c>
      <c r="V22" s="3">
        <f t="shared" si="14"/>
        <v>19.593684084418634</v>
      </c>
      <c r="W22" s="4">
        <f t="shared" si="19"/>
        <v>0.48604406855395155</v>
      </c>
      <c r="X22" s="4">
        <f t="shared" si="20"/>
        <v>92.234000659359836</v>
      </c>
      <c r="Y22" s="4">
        <f t="shared" si="15"/>
        <v>11.223400065935984</v>
      </c>
      <c r="Z22" s="4">
        <f t="shared" si="21"/>
        <v>1</v>
      </c>
    </row>
    <row r="23" spans="4:26" x14ac:dyDescent="0.45">
      <c r="D23" s="3">
        <f t="shared" si="22"/>
        <v>10.355757575757575</v>
      </c>
      <c r="E23" s="3">
        <f t="shared" si="16"/>
        <v>-0.90612878787878781</v>
      </c>
      <c r="F23" s="3">
        <f t="shared" si="0"/>
        <v>20.920613340166764</v>
      </c>
      <c r="G23" s="3">
        <f t="shared" si="1"/>
        <v>-9.4718251530824169</v>
      </c>
      <c r="H23" s="3">
        <f t="shared" si="2"/>
        <v>0.88947888158353838</v>
      </c>
      <c r="I23" s="3">
        <f t="shared" si="3"/>
        <v>50.963385880753471</v>
      </c>
      <c r="J23" s="3">
        <f t="shared" si="4"/>
        <v>16.785908139016236</v>
      </c>
      <c r="K23" s="3">
        <f t="shared" si="5"/>
        <v>0.29296936496314735</v>
      </c>
      <c r="L23" s="3">
        <f t="shared" si="17"/>
        <v>29.114565670835049</v>
      </c>
      <c r="M23" s="3">
        <f t="shared" si="18"/>
        <v>-6.5647129616855073</v>
      </c>
      <c r="N23" s="3">
        <f t="shared" si="6"/>
        <v>43.405565670835045</v>
      </c>
      <c r="O23" s="3">
        <f t="shared" si="7"/>
        <v>7.4832870383144927</v>
      </c>
      <c r="P23" s="3">
        <f t="shared" si="8"/>
        <v>44.045915998001213</v>
      </c>
      <c r="Q23" s="3">
        <f t="shared" si="9"/>
        <v>1.3577266529822274</v>
      </c>
      <c r="R23" s="3">
        <f t="shared" si="10"/>
        <v>77.79200694830493</v>
      </c>
      <c r="S23" s="3">
        <f t="shared" si="11"/>
        <v>43.04987944353595</v>
      </c>
      <c r="T23" s="3">
        <f t="shared" si="12"/>
        <v>19.593684084418634</v>
      </c>
      <c r="U23" s="3">
        <f t="shared" si="13"/>
        <v>13.601004799044544</v>
      </c>
      <c r="V23" s="3">
        <f t="shared" si="14"/>
        <v>19.593684084418634</v>
      </c>
      <c r="W23" s="4">
        <f t="shared" si="19"/>
        <v>0.48640785698081856</v>
      </c>
      <c r="X23" s="4">
        <f t="shared" si="20"/>
        <v>97.098079229168022</v>
      </c>
      <c r="Y23" s="4">
        <f t="shared" si="15"/>
        <v>11.709807922916802</v>
      </c>
      <c r="Z23" s="4">
        <f t="shared" si="21"/>
        <v>1</v>
      </c>
    </row>
    <row r="24" spans="4:26" x14ac:dyDescent="0.45">
      <c r="D24" s="3">
        <f t="shared" si="22"/>
        <v>10.873545454545454</v>
      </c>
      <c r="E24" s="3">
        <f t="shared" si="16"/>
        <v>-0.95143522727272711</v>
      </c>
      <c r="F24" s="3">
        <f t="shared" si="0"/>
        <v>21.411950819982302</v>
      </c>
      <c r="G24" s="3">
        <f t="shared" si="1"/>
        <v>-9.5496530098851977</v>
      </c>
      <c r="H24" s="3">
        <f t="shared" si="2"/>
        <v>0.88639705494366861</v>
      </c>
      <c r="I24" s="3">
        <f t="shared" si="3"/>
        <v>50.786810221097959</v>
      </c>
      <c r="J24" s="3">
        <f t="shared" si="4"/>
        <v>16.962483798671748</v>
      </c>
      <c r="K24" s="3">
        <f t="shared" si="5"/>
        <v>0.29605119160301696</v>
      </c>
      <c r="L24" s="3">
        <f t="shared" si="17"/>
        <v>29.614825719499361</v>
      </c>
      <c r="M24" s="3">
        <f t="shared" si="18"/>
        <v>-6.6678038324668769</v>
      </c>
      <c r="N24" s="3">
        <f t="shared" si="6"/>
        <v>43.905825719499362</v>
      </c>
      <c r="O24" s="3">
        <f t="shared" si="7"/>
        <v>7.3801961675331231</v>
      </c>
      <c r="P24" s="3">
        <f t="shared" si="8"/>
        <v>44.521779249961725</v>
      </c>
      <c r="Q24" s="3">
        <f t="shared" si="9"/>
        <v>1.36003853537251</v>
      </c>
      <c r="R24" s="3">
        <f t="shared" si="10"/>
        <v>77.924468051998744</v>
      </c>
      <c r="S24" s="3">
        <f t="shared" si="11"/>
        <v>43.536630916761602</v>
      </c>
      <c r="T24" s="3">
        <f t="shared" si="12"/>
        <v>19.593684084418634</v>
      </c>
      <c r="U24" s="3">
        <f t="shared" si="13"/>
        <v>13.601004987996344</v>
      </c>
      <c r="V24" s="3">
        <f t="shared" si="14"/>
        <v>19.593684084418634</v>
      </c>
      <c r="W24" s="4">
        <f t="shared" si="19"/>
        <v>0.48675147322565238</v>
      </c>
      <c r="X24" s="4">
        <f t="shared" si="20"/>
        <v>101.96559396142455</v>
      </c>
      <c r="Y24" s="4">
        <f t="shared" si="15"/>
        <v>12.196559396142455</v>
      </c>
      <c r="Z24" s="4">
        <f t="shared" si="21"/>
        <v>1</v>
      </c>
    </row>
    <row r="25" spans="4:26" x14ac:dyDescent="0.45">
      <c r="D25" s="3">
        <f t="shared" si="22"/>
        <v>11.391333333333332</v>
      </c>
      <c r="E25" s="3">
        <f t="shared" si="16"/>
        <v>-0.99674166666666653</v>
      </c>
      <c r="F25" s="3">
        <f t="shared" si="0"/>
        <v>21.903140368275</v>
      </c>
      <c r="G25" s="3">
        <f t="shared" si="1"/>
        <v>-9.6274574343347616</v>
      </c>
      <c r="H25" s="3">
        <f t="shared" si="2"/>
        <v>0.88330968559362677</v>
      </c>
      <c r="I25" s="3">
        <f t="shared" si="3"/>
        <v>50.609916987542512</v>
      </c>
      <c r="J25" s="3">
        <f t="shared" si="4"/>
        <v>17.139377032227195</v>
      </c>
      <c r="K25" s="3">
        <f t="shared" si="5"/>
        <v>0.2991385609530588</v>
      </c>
      <c r="L25" s="3">
        <f t="shared" si="17"/>
        <v>30.114875765638669</v>
      </c>
      <c r="M25" s="3">
        <f t="shared" si="18"/>
        <v>-6.7709441904496428</v>
      </c>
      <c r="N25" s="3">
        <f t="shared" si="6"/>
        <v>44.405875765638669</v>
      </c>
      <c r="O25" s="3">
        <f t="shared" si="7"/>
        <v>7.2770558095503572</v>
      </c>
      <c r="P25" s="3">
        <f t="shared" si="8"/>
        <v>44.998192672246809</v>
      </c>
      <c r="Q25" s="3">
        <f t="shared" si="9"/>
        <v>1.3623029998928773</v>
      </c>
      <c r="R25" s="3">
        <f t="shared" si="10"/>
        <v>78.054212311872917</v>
      </c>
      <c r="S25" s="3">
        <f t="shared" si="11"/>
        <v>44.023706656398737</v>
      </c>
      <c r="T25" s="3">
        <f t="shared" si="12"/>
        <v>19.593684084418634</v>
      </c>
      <c r="U25" s="3">
        <f t="shared" si="13"/>
        <v>13.601005176167083</v>
      </c>
      <c r="V25" s="3">
        <f t="shared" si="14"/>
        <v>19.593684084418634</v>
      </c>
      <c r="W25" s="4">
        <f t="shared" si="19"/>
        <v>0.48707573963713457</v>
      </c>
      <c r="X25" s="4">
        <f t="shared" si="20"/>
        <v>106.83635135779589</v>
      </c>
      <c r="Y25" s="4">
        <f t="shared" si="15"/>
        <v>12.683635135779589</v>
      </c>
      <c r="Z25" s="4">
        <f t="shared" si="21"/>
        <v>1</v>
      </c>
    </row>
    <row r="26" spans="4:26" x14ac:dyDescent="0.45">
      <c r="D26" s="3">
        <f t="shared" si="22"/>
        <v>11.90912121212121</v>
      </c>
      <c r="E26" s="3">
        <f t="shared" si="16"/>
        <v>-1.0420481060606059</v>
      </c>
      <c r="F26" s="3">
        <f t="shared" si="0"/>
        <v>22.394181182182347</v>
      </c>
      <c r="G26" s="3">
        <f t="shared" si="1"/>
        <v>-9.7052382992576849</v>
      </c>
      <c r="H26" s="3">
        <f t="shared" si="2"/>
        <v>0.88021671396836354</v>
      </c>
      <c r="I26" s="3">
        <f t="shared" si="3"/>
        <v>50.432702767261212</v>
      </c>
      <c r="J26" s="3">
        <f t="shared" si="4"/>
        <v>17.316591252508495</v>
      </c>
      <c r="K26" s="3">
        <f t="shared" si="5"/>
        <v>0.30223153257832203</v>
      </c>
      <c r="L26" s="3">
        <f t="shared" si="17"/>
        <v>30.614714669272647</v>
      </c>
      <c r="M26" s="3">
        <f t="shared" si="18"/>
        <v>-6.8741343036209148</v>
      </c>
      <c r="N26" s="3">
        <f t="shared" si="6"/>
        <v>44.905714669272648</v>
      </c>
      <c r="O26" s="3">
        <f t="shared" si="7"/>
        <v>7.1738656963790852</v>
      </c>
      <c r="P26" s="3">
        <f t="shared" si="8"/>
        <v>45.475131214629975</v>
      </c>
      <c r="Q26" s="3">
        <f t="shared" si="9"/>
        <v>1.3645213829487295</v>
      </c>
      <c r="R26" s="3">
        <f t="shared" si="10"/>
        <v>78.181316298316574</v>
      </c>
      <c r="S26" s="3">
        <f t="shared" si="11"/>
        <v>44.511088090360289</v>
      </c>
      <c r="T26" s="3">
        <f t="shared" si="12"/>
        <v>19.593684084418634</v>
      </c>
      <c r="U26" s="3">
        <f t="shared" si="13"/>
        <v>13.601005363548847</v>
      </c>
      <c r="V26" s="3">
        <f t="shared" si="14"/>
        <v>19.593684084418634</v>
      </c>
      <c r="W26" s="4">
        <f t="shared" si="19"/>
        <v>0.48738143396155209</v>
      </c>
      <c r="X26" s="4">
        <f t="shared" si="20"/>
        <v>111.71016569741141</v>
      </c>
      <c r="Y26" s="4">
        <f t="shared" si="15"/>
        <v>13.171016569741141</v>
      </c>
      <c r="Z26" s="4">
        <f t="shared" si="21"/>
        <v>1</v>
      </c>
    </row>
    <row r="27" spans="4:26" x14ac:dyDescent="0.45">
      <c r="D27" s="3">
        <f t="shared" si="22"/>
        <v>12.426909090909088</v>
      </c>
      <c r="E27" s="3">
        <f t="shared" si="16"/>
        <v>-1.0873545454545452</v>
      </c>
      <c r="F27" s="3">
        <f t="shared" si="0"/>
        <v>22.885072447252597</v>
      </c>
      <c r="G27" s="3">
        <f t="shared" si="1"/>
        <v>-9.7829954756448121</v>
      </c>
      <c r="H27" s="3">
        <f t="shared" si="2"/>
        <v>0.87711807974513634</v>
      </c>
      <c r="I27" s="3">
        <f t="shared" si="3"/>
        <v>50.255164104015492</v>
      </c>
      <c r="J27" s="3">
        <f t="shared" si="4"/>
        <v>17.494129915754215</v>
      </c>
      <c r="K27" s="3">
        <f t="shared" si="5"/>
        <v>0.30533016680154923</v>
      </c>
      <c r="L27" s="3">
        <f t="shared" si="17"/>
        <v>31.11434127397057</v>
      </c>
      <c r="M27" s="3">
        <f t="shared" si="18"/>
        <v>-6.9773744438486167</v>
      </c>
      <c r="N27" s="3">
        <f t="shared" si="6"/>
        <v>45.405341273970571</v>
      </c>
      <c r="O27" s="3">
        <f t="shared" si="7"/>
        <v>7.0706255561513833</v>
      </c>
      <c r="P27" s="3">
        <f t="shared" si="8"/>
        <v>45.952570787291499</v>
      </c>
      <c r="Q27" s="3">
        <f t="shared" si="9"/>
        <v>1.3666949758719213</v>
      </c>
      <c r="R27" s="3">
        <f t="shared" si="10"/>
        <v>78.30585399919498</v>
      </c>
      <c r="S27" s="3">
        <f t="shared" si="11"/>
        <v>44.998757382410417</v>
      </c>
      <c r="T27" s="3">
        <f t="shared" si="12"/>
        <v>19.593684084418634</v>
      </c>
      <c r="U27" s="3">
        <f t="shared" si="13"/>
        <v>13.601005550133651</v>
      </c>
      <c r="V27" s="3">
        <f t="shared" si="14"/>
        <v>19.593684084418634</v>
      </c>
      <c r="W27" s="4">
        <f t="shared" si="19"/>
        <v>0.48766929205012843</v>
      </c>
      <c r="X27" s="4">
        <f t="shared" si="20"/>
        <v>116.5868586179127</v>
      </c>
      <c r="Y27" s="4">
        <f t="shared" si="15"/>
        <v>13.65868586179127</v>
      </c>
      <c r="Z27" s="4">
        <f t="shared" si="21"/>
        <v>1</v>
      </c>
    </row>
    <row r="28" spans="4:26" x14ac:dyDescent="0.45">
      <c r="D28" s="3">
        <f>D27+(17.087/33)</f>
        <v>12.944696969696967</v>
      </c>
      <c r="E28" s="3">
        <f t="shared" si="16"/>
        <v>-1.1326609848484845</v>
      </c>
      <c r="F28" s="3">
        <f t="shared" si="0"/>
        <v>23.375813337233399</v>
      </c>
      <c r="G28" s="3">
        <f t="shared" si="1"/>
        <v>-9.8607288326177702</v>
      </c>
      <c r="H28" s="3">
        <f t="shared" si="2"/>
        <v>0.87401372182857473</v>
      </c>
      <c r="I28" s="3">
        <f t="shared" si="3"/>
        <v>50.077297497298481</v>
      </c>
      <c r="J28" s="3">
        <f t="shared" si="4"/>
        <v>17.671996522471225</v>
      </c>
      <c r="K28" s="3">
        <f t="shared" si="5"/>
        <v>0.30843452471811095</v>
      </c>
      <c r="L28" s="3">
        <f t="shared" si="17"/>
        <v>31.613754406551173</v>
      </c>
      <c r="M28" s="3">
        <f t="shared" si="18"/>
        <v>-7.0806648869520039</v>
      </c>
      <c r="N28" s="3">
        <f t="shared" si="6"/>
        <v>45.904754406551177</v>
      </c>
      <c r="O28" s="3">
        <f t="shared" si="7"/>
        <v>6.9673351130479961</v>
      </c>
      <c r="P28" s="3">
        <f t="shared" si="8"/>
        <v>46.43048821306202</v>
      </c>
      <c r="Q28" s="3">
        <f t="shared" si="9"/>
        <v>1.3688250265197313</v>
      </c>
      <c r="R28" s="3">
        <f t="shared" si="10"/>
        <v>78.427896911463591</v>
      </c>
      <c r="S28" s="3">
        <f t="shared" si="11"/>
        <v>45.486697392790468</v>
      </c>
      <c r="T28" s="3">
        <f t="shared" si="12"/>
        <v>19.593684084418634</v>
      </c>
      <c r="U28" s="3">
        <f t="shared" si="13"/>
        <v>13.601005735913445</v>
      </c>
      <c r="V28" s="3">
        <f t="shared" si="14"/>
        <v>19.593684084418634</v>
      </c>
      <c r="W28" s="4">
        <f t="shared" si="19"/>
        <v>0.48794001038005064</v>
      </c>
      <c r="X28" s="4">
        <f t="shared" si="20"/>
        <v>121.4662587217132</v>
      </c>
      <c r="Y28" s="4">
        <f t="shared" si="15"/>
        <v>14.14662587217132</v>
      </c>
      <c r="Z28" s="4">
        <f t="shared" si="21"/>
        <v>1</v>
      </c>
    </row>
    <row r="29" spans="4:26" x14ac:dyDescent="0.45">
      <c r="D29" s="3">
        <f t="shared" si="22"/>
        <v>13.462484848484845</v>
      </c>
      <c r="E29" s="3">
        <f t="shared" si="16"/>
        <v>-1.1779674242424238</v>
      </c>
      <c r="F29" s="3">
        <f t="shared" si="0"/>
        <v>23.866403013855237</v>
      </c>
      <c r="G29" s="3">
        <f t="shared" si="1"/>
        <v>-9.9384382373946707</v>
      </c>
      <c r="H29" s="3">
        <f t="shared" si="2"/>
        <v>0.87090357833537912</v>
      </c>
      <c r="I29" s="3">
        <f t="shared" si="3"/>
        <v>49.899099401458301</v>
      </c>
      <c r="J29" s="3">
        <f t="shared" si="4"/>
        <v>17.850194618311406</v>
      </c>
      <c r="K29" s="3">
        <f t="shared" si="5"/>
        <v>0.31154466821130655</v>
      </c>
      <c r="L29" s="3">
        <f t="shared" si="17"/>
        <v>32.11295287677514</v>
      </c>
      <c r="M29" s="3">
        <f t="shared" si="18"/>
        <v>-7.1840059127739124</v>
      </c>
      <c r="N29" s="3">
        <f t="shared" si="6"/>
        <v>46.403952876775136</v>
      </c>
      <c r="O29" s="3">
        <f t="shared" si="7"/>
        <v>6.8639940872260876</v>
      </c>
      <c r="P29" s="3">
        <f t="shared" si="8"/>
        <v>46.908861182290941</v>
      </c>
      <c r="Q29" s="3">
        <f t="shared" si="9"/>
        <v>1.3709127408282509</v>
      </c>
      <c r="R29" s="3">
        <f t="shared" si="10"/>
        <v>78.547514130170839</v>
      </c>
      <c r="S29" s="3">
        <f t="shared" si="11"/>
        <v>45.974891641193047</v>
      </c>
      <c r="T29" s="3">
        <f t="shared" si="12"/>
        <v>19.593684084418634</v>
      </c>
      <c r="U29" s="3">
        <f t="shared" si="13"/>
        <v>13.601005920880132</v>
      </c>
      <c r="V29" s="3">
        <f t="shared" si="14"/>
        <v>19.593684084418634</v>
      </c>
      <c r="W29" s="4">
        <f t="shared" si="19"/>
        <v>0.48819424840257852</v>
      </c>
      <c r="X29" s="4">
        <f t="shared" si="20"/>
        <v>126.34820120573899</v>
      </c>
      <c r="Y29" s="4">
        <f t="shared" si="15"/>
        <v>14.634820120573899</v>
      </c>
      <c r="Z29" s="4">
        <f t="shared" si="21"/>
        <v>1</v>
      </c>
    </row>
    <row r="30" spans="4:26" x14ac:dyDescent="0.45">
      <c r="D30" s="3">
        <f t="shared" si="22"/>
        <v>13.980272727272723</v>
      </c>
      <c r="E30" s="3">
        <f t="shared" si="16"/>
        <v>-1.2232738636363631</v>
      </c>
      <c r="F30" s="3">
        <f t="shared" si="0"/>
        <v>24.356840626609433</v>
      </c>
      <c r="G30" s="3">
        <f t="shared" si="1"/>
        <v>-10.016123555254936</v>
      </c>
      <c r="H30" s="3">
        <f t="shared" si="2"/>
        <v>0.86778758657863742</v>
      </c>
      <c r="I30" s="3">
        <f t="shared" si="3"/>
        <v>49.720566224799448</v>
      </c>
      <c r="J30" s="3">
        <f t="shared" si="4"/>
        <v>18.028727794970258</v>
      </c>
      <c r="K30" s="3">
        <f t="shared" si="5"/>
        <v>0.31466065996804821</v>
      </c>
      <c r="L30" s="3">
        <f t="shared" si="17"/>
        <v>32.611935477029903</v>
      </c>
      <c r="M30" s="3">
        <f t="shared" si="18"/>
        <v>-7.2873978052548685</v>
      </c>
      <c r="N30" s="3">
        <f t="shared" si="6"/>
        <v>46.902935477029899</v>
      </c>
      <c r="O30" s="3">
        <f t="shared" si="7"/>
        <v>6.7606021947451316</v>
      </c>
      <c r="P30" s="3">
        <f t="shared" si="8"/>
        <v>47.387668210179136</v>
      </c>
      <c r="Q30" s="3">
        <f t="shared" si="9"/>
        <v>1.3729592843194094</v>
      </c>
      <c r="R30" s="3">
        <f t="shared" si="10"/>
        <v>78.664772434804178</v>
      </c>
      <c r="S30" s="3">
        <f t="shared" si="11"/>
        <v>46.463324271924648</v>
      </c>
      <c r="T30" s="3">
        <f t="shared" si="12"/>
        <v>19.593684084418634</v>
      </c>
      <c r="U30" s="3">
        <f t="shared" si="13"/>
        <v>13.601006105025535</v>
      </c>
      <c r="V30" s="3">
        <f t="shared" si="14"/>
        <v>19.593684084418634</v>
      </c>
      <c r="W30" s="4">
        <f t="shared" si="19"/>
        <v>0.48843263073160159</v>
      </c>
      <c r="X30" s="4">
        <f t="shared" si="20"/>
        <v>131.232527513055</v>
      </c>
      <c r="Y30" s="4">
        <f t="shared" si="15"/>
        <v>15.1232527513055</v>
      </c>
      <c r="Z30" s="4">
        <f t="shared" si="21"/>
        <v>1</v>
      </c>
    </row>
    <row r="31" spans="4:26" x14ac:dyDescent="0.45">
      <c r="D31" s="3">
        <f t="shared" si="22"/>
        <v>14.498060606060601</v>
      </c>
      <c r="E31" s="3">
        <f t="shared" si="16"/>
        <v>-1.2685803030303024</v>
      </c>
      <c r="F31" s="3">
        <f t="shared" si="0"/>
        <v>24.847125312520674</v>
      </c>
      <c r="G31" s="3">
        <f t="shared" si="1"/>
        <v>-10.093784649503275</v>
      </c>
      <c r="H31" s="3">
        <f t="shared" si="2"/>
        <v>0.86466568305175495</v>
      </c>
      <c r="I31" s="3">
        <f t="shared" si="3"/>
        <v>49.541694328662075</v>
      </c>
      <c r="J31" s="3">
        <f t="shared" si="4"/>
        <v>18.207599691107632</v>
      </c>
      <c r="K31" s="3">
        <f t="shared" si="5"/>
        <v>0.31778256349493067</v>
      </c>
      <c r="L31" s="3">
        <f t="shared" si="17"/>
        <v>33.110700982006648</v>
      </c>
      <c r="M31" s="3">
        <f t="shared" si="18"/>
        <v>-7.390840852509001</v>
      </c>
      <c r="N31" s="3">
        <f t="shared" si="6"/>
        <v>47.401700982006645</v>
      </c>
      <c r="O31" s="3">
        <f t="shared" si="7"/>
        <v>6.657159147490999</v>
      </c>
      <c r="P31" s="3">
        <f t="shared" si="8"/>
        <v>47.866888596425326</v>
      </c>
      <c r="Q31" s="3">
        <f t="shared" si="9"/>
        <v>1.3749657835612341</v>
      </c>
      <c r="R31" s="3">
        <f t="shared" si="10"/>
        <v>78.779736372956947</v>
      </c>
      <c r="S31" s="3">
        <f t="shared" si="11"/>
        <v>46.951980021108724</v>
      </c>
      <c r="T31" s="3">
        <f t="shared" si="12"/>
        <v>19.593684084418637</v>
      </c>
      <c r="U31" s="3">
        <f t="shared" si="13"/>
        <v>13.601006288341424</v>
      </c>
      <c r="V31" s="3">
        <f t="shared" si="14"/>
        <v>19.593684084418637</v>
      </c>
      <c r="W31" s="4">
        <f t="shared" si="19"/>
        <v>0.48865574918407617</v>
      </c>
      <c r="X31" s="4">
        <f t="shared" si="20"/>
        <v>136.11908500489577</v>
      </c>
      <c r="Y31" s="4">
        <f t="shared" si="15"/>
        <v>15.611908500489577</v>
      </c>
      <c r="Z31" s="4">
        <f t="shared" si="21"/>
        <v>1</v>
      </c>
    </row>
    <row r="32" spans="4:26" x14ac:dyDescent="0.45">
      <c r="D32" s="3">
        <f t="shared" si="22"/>
        <v>15.01584848484848</v>
      </c>
      <c r="E32" s="3">
        <f t="shared" si="16"/>
        <v>-1.313886742424242</v>
      </c>
      <c r="F32" s="3">
        <f t="shared" si="0"/>
        <v>25.337256195913788</v>
      </c>
      <c r="G32" s="3">
        <f t="shared" si="1"/>
        <v>-10.171421381432744</v>
      </c>
      <c r="H32" s="3">
        <f t="shared" si="2"/>
        <v>0.86153780341197828</v>
      </c>
      <c r="I32" s="3">
        <f t="shared" si="3"/>
        <v>49.362480026477968</v>
      </c>
      <c r="J32" s="3">
        <f t="shared" si="4"/>
        <v>18.386813993291739</v>
      </c>
      <c r="K32" s="3">
        <f t="shared" si="5"/>
        <v>0.3209104431347074</v>
      </c>
      <c r="L32" s="3">
        <f t="shared" si="17"/>
        <v>33.60924814836914</v>
      </c>
      <c r="M32" s="3">
        <f t="shared" si="18"/>
        <v>-7.4943353469019041</v>
      </c>
      <c r="N32" s="3">
        <f t="shared" si="6"/>
        <v>47.900248148369144</v>
      </c>
      <c r="O32" s="3">
        <f t="shared" si="7"/>
        <v>6.553664653098096</v>
      </c>
      <c r="P32" s="3">
        <f t="shared" si="8"/>
        <v>48.346502387045632</v>
      </c>
      <c r="Q32" s="3">
        <f t="shared" si="9"/>
        <v>1.3769333275812659</v>
      </c>
      <c r="R32" s="3">
        <f t="shared" si="10"/>
        <v>78.892468341310959</v>
      </c>
      <c r="S32" s="3">
        <f t="shared" si="11"/>
        <v>47.440844185792152</v>
      </c>
      <c r="T32" s="3">
        <f t="shared" si="12"/>
        <v>19.593684084418634</v>
      </c>
      <c r="U32" s="3">
        <f t="shared" si="13"/>
        <v>13.601006470819499</v>
      </c>
      <c r="V32" s="3">
        <f t="shared" si="14"/>
        <v>19.593684084418634</v>
      </c>
      <c r="W32" s="4">
        <f t="shared" si="19"/>
        <v>0.4888641646834273</v>
      </c>
      <c r="X32" s="4">
        <f t="shared" si="20"/>
        <v>141.00772665173002</v>
      </c>
      <c r="Y32" s="4">
        <f t="shared" si="15"/>
        <v>16.100772665173004</v>
      </c>
      <c r="Z32" s="4">
        <f t="shared" si="21"/>
        <v>1</v>
      </c>
    </row>
    <row r="33" spans="4:26" x14ac:dyDescent="0.45">
      <c r="D33" s="3">
        <f t="shared" si="22"/>
        <v>15.533636363636358</v>
      </c>
      <c r="E33" s="3">
        <f t="shared" si="16"/>
        <v>-1.3591931818181813</v>
      </c>
      <c r="F33" s="3">
        <f t="shared" si="0"/>
        <v>25.827232388174664</v>
      </c>
      <c r="G33" s="3">
        <f t="shared" si="1"/>
        <v>-10.249033610286867</v>
      </c>
      <c r="H33" s="3">
        <f t="shared" si="2"/>
        <v>0.85840388246350807</v>
      </c>
      <c r="I33" s="3">
        <f t="shared" si="3"/>
        <v>49.182919582802988</v>
      </c>
      <c r="J33" s="3">
        <f t="shared" si="4"/>
        <v>18.566374436966719</v>
      </c>
      <c r="K33" s="3">
        <f t="shared" si="5"/>
        <v>0.32404436408317761</v>
      </c>
      <c r="L33" s="3">
        <f t="shared" si="17"/>
        <v>34.10757571441431</v>
      </c>
      <c r="M33" s="3">
        <f t="shared" si="18"/>
        <v>-7.5978815851304091</v>
      </c>
      <c r="N33" s="3">
        <f t="shared" si="6"/>
        <v>48.398575714414307</v>
      </c>
      <c r="O33" s="3">
        <f t="shared" si="7"/>
        <v>6.4501184148695909</v>
      </c>
      <c r="P33" s="3">
        <f t="shared" si="8"/>
        <v>48.826490338234777</v>
      </c>
      <c r="Q33" s="3">
        <f t="shared" si="9"/>
        <v>1.3788629692333287</v>
      </c>
      <c r="R33" s="3">
        <f t="shared" si="10"/>
        <v>79.003028663946822</v>
      </c>
      <c r="S33" s="3">
        <f t="shared" si="11"/>
        <v>47.929902594828356</v>
      </c>
      <c r="T33" s="3">
        <f t="shared" si="12"/>
        <v>19.593684084418637</v>
      </c>
      <c r="U33" s="3">
        <f t="shared" si="13"/>
        <v>13.601006652451396</v>
      </c>
      <c r="V33" s="3">
        <f t="shared" si="14"/>
        <v>19.593684084418637</v>
      </c>
      <c r="W33" s="4">
        <f t="shared" si="19"/>
        <v>0.48905840903620401</v>
      </c>
      <c r="X33" s="4">
        <f t="shared" si="20"/>
        <v>145.89831074209206</v>
      </c>
      <c r="Y33" s="4">
        <f t="shared" si="15"/>
        <v>16.589831074209208</v>
      </c>
      <c r="Z33" s="4">
        <f t="shared" si="21"/>
        <v>1</v>
      </c>
    </row>
    <row r="34" spans="4:26" x14ac:dyDescent="0.45">
      <c r="D34" s="3">
        <f t="shared" si="22"/>
        <v>16.051424242424236</v>
      </c>
      <c r="E34" s="3">
        <f t="shared" si="16"/>
        <v>-1.4044996212121206</v>
      </c>
      <c r="F34" s="3">
        <f t="shared" si="0"/>
        <v>26.3170529875051</v>
      </c>
      <c r="G34" s="3">
        <f t="shared" si="1"/>
        <v>-10.326621193220809</v>
      </c>
      <c r="H34" s="3">
        <f t="shared" si="2"/>
        <v>0.85526385414018002</v>
      </c>
      <c r="I34" s="3">
        <f t="shared" si="3"/>
        <v>49.003009212324756</v>
      </c>
      <c r="J34" s="3">
        <f t="shared" si="4"/>
        <v>18.746284807444951</v>
      </c>
      <c r="K34" s="3">
        <f t="shared" si="5"/>
        <v>0.3271843924065056</v>
      </c>
      <c r="L34" s="3">
        <f t="shared" si="17"/>
        <v>34.605682399724103</v>
      </c>
      <c r="M34" s="3">
        <f t="shared" si="18"/>
        <v>-7.7014798683044825</v>
      </c>
      <c r="N34" s="3">
        <f t="shared" si="6"/>
        <v>48.896682399724099</v>
      </c>
      <c r="O34" s="3">
        <f t="shared" si="7"/>
        <v>6.3465201316955175</v>
      </c>
      <c r="P34" s="3">
        <f t="shared" si="8"/>
        <v>49.306833882145639</v>
      </c>
      <c r="Q34" s="3">
        <f t="shared" si="9"/>
        <v>1.3807557265180657</v>
      </c>
      <c r="R34" s="3">
        <f t="shared" si="10"/>
        <v>79.111475668004886</v>
      </c>
      <c r="S34" s="3">
        <f t="shared" si="11"/>
        <v>48.419141581419069</v>
      </c>
      <c r="T34" s="3">
        <f t="shared" si="12"/>
        <v>19.593684084418634</v>
      </c>
      <c r="U34" s="3">
        <f t="shared" si="13"/>
        <v>13.601006833228682</v>
      </c>
      <c r="V34" s="3">
        <f t="shared" si="14"/>
        <v>19.593684084418634</v>
      </c>
      <c r="W34" s="4">
        <f t="shared" si="19"/>
        <v>0.48923898659071341</v>
      </c>
      <c r="X34" s="4">
        <f t="shared" si="20"/>
        <v>150.79070060799921</v>
      </c>
      <c r="Y34" s="4">
        <f t="shared" si="15"/>
        <v>17.079070060799921</v>
      </c>
      <c r="Z34" s="4">
        <f t="shared" si="21"/>
        <v>1</v>
      </c>
    </row>
    <row r="35" spans="4:26" x14ac:dyDescent="0.45">
      <c r="D35" s="3">
        <f t="shared" si="22"/>
        <v>16.569212121212114</v>
      </c>
      <c r="E35" s="3">
        <f t="shared" si="16"/>
        <v>-1.4498060606060599</v>
      </c>
      <c r="F35" s="3">
        <f t="shared" si="0"/>
        <v>26.806717078671394</v>
      </c>
      <c r="G35" s="3">
        <f t="shared" si="1"/>
        <v>-10.40418398526155</v>
      </c>
      <c r="H35" s="3">
        <f t="shared" si="2"/>
        <v>0.85211765148770724</v>
      </c>
      <c r="I35" s="3">
        <f t="shared" si="3"/>
        <v>48.822745078845202</v>
      </c>
      <c r="J35" s="3">
        <f t="shared" si="4"/>
        <v>18.926548940924505</v>
      </c>
      <c r="K35" s="3">
        <f t="shared" si="5"/>
        <v>0.33033059505897833</v>
      </c>
      <c r="L35" s="3">
        <f t="shared" si="17"/>
        <v>35.103566904808581</v>
      </c>
      <c r="M35" s="3">
        <f t="shared" si="18"/>
        <v>-7.8051305020311332</v>
      </c>
      <c r="N35" s="3">
        <f t="shared" si="6"/>
        <v>49.394566904808585</v>
      </c>
      <c r="O35" s="3">
        <f t="shared" si="7"/>
        <v>6.2428694979688668</v>
      </c>
      <c r="P35" s="3">
        <f t="shared" si="8"/>
        <v>49.787515094472049</v>
      </c>
      <c r="Q35" s="3">
        <f t="shared" si="9"/>
        <v>1.3826125838578522</v>
      </c>
      <c r="R35" s="3">
        <f t="shared" si="10"/>
        <v>79.21786575673255</v>
      </c>
      <c r="S35" s="3">
        <f t="shared" si="11"/>
        <v>48.90854795720562</v>
      </c>
      <c r="T35" s="3">
        <f t="shared" si="12"/>
        <v>19.593684084418634</v>
      </c>
      <c r="U35" s="3">
        <f t="shared" si="13"/>
        <v>13.601007013142848</v>
      </c>
      <c r="V35" s="3">
        <f t="shared" si="14"/>
        <v>19.593684084418634</v>
      </c>
      <c r="W35" s="4">
        <f t="shared" si="19"/>
        <v>0.489406375786551</v>
      </c>
      <c r="X35" s="4">
        <f t="shared" si="20"/>
        <v>155.68476436586474</v>
      </c>
      <c r="Y35" s="4">
        <f t="shared" si="15"/>
        <v>17.568476436586472</v>
      </c>
      <c r="Z35" s="4">
        <f t="shared" si="21"/>
        <v>1</v>
      </c>
    </row>
    <row r="36" spans="4:26" x14ac:dyDescent="0.45">
      <c r="D36" s="3">
        <f t="shared" si="22"/>
        <v>17.086999999999993</v>
      </c>
      <c r="E36" s="3">
        <f t="shared" si="16"/>
        <v>-1.4951124999999992</v>
      </c>
      <c r="F36" s="3">
        <f t="shared" si="0"/>
        <v>27.296223732746522</v>
      </c>
      <c r="G36" s="3">
        <f t="shared" si="1"/>
        <v>-10.481721839267049</v>
      </c>
      <c r="H36" s="3">
        <f t="shared" si="2"/>
        <v>0.8489652066454686</v>
      </c>
      <c r="I36" s="3">
        <f t="shared" si="3"/>
        <v>48.642123294237138</v>
      </c>
      <c r="J36" s="3">
        <f t="shared" si="4"/>
        <v>19.107170725532569</v>
      </c>
      <c r="K36" s="3">
        <f t="shared" si="5"/>
        <v>0.33348303990121708</v>
      </c>
      <c r="L36" s="3">
        <f t="shared" si="17"/>
        <v>35.601227910739787</v>
      </c>
      <c r="M36" s="3">
        <f t="shared" si="18"/>
        <v>-7.9088337965004714</v>
      </c>
      <c r="N36" s="3">
        <f t="shared" si="6"/>
        <v>49.892227910739791</v>
      </c>
      <c r="O36" s="3">
        <f t="shared" si="7"/>
        <v>6.1391662034995287</v>
      </c>
      <c r="P36" s="3">
        <f t="shared" si="8"/>
        <v>50.268516663726942</v>
      </c>
      <c r="Q36" s="3">
        <f t="shared" si="9"/>
        <v>1.3844344933268382</v>
      </c>
      <c r="R36" s="3">
        <f t="shared" si="10"/>
        <v>79.322253479960366</v>
      </c>
      <c r="S36" s="3">
        <f t="shared" si="11"/>
        <v>49.398108987808357</v>
      </c>
      <c r="T36" s="3">
        <f t="shared" si="12"/>
        <v>19.593684084418634</v>
      </c>
      <c r="U36" s="3">
        <f t="shared" si="13"/>
        <v>13.601007192185318</v>
      </c>
      <c r="V36" s="3">
        <f t="shared" si="14"/>
        <v>19.593684084418634</v>
      </c>
      <c r="W36" s="4">
        <f t="shared" si="19"/>
        <v>0.48956103060273648</v>
      </c>
      <c r="X36" s="4">
        <f t="shared" si="20"/>
        <v>160.58037467189212</v>
      </c>
      <c r="Y36" s="4">
        <f t="shared" si="15"/>
        <v>18.058037467189212</v>
      </c>
      <c r="Z36" s="4">
        <f t="shared" si="21"/>
        <v>0.99999999999999278</v>
      </c>
    </row>
    <row r="37" spans="4:26" x14ac:dyDescent="0.45">
      <c r="D37" s="5">
        <f>D36+((29.886-17.087)/33)</f>
        <v>17.474848484848476</v>
      </c>
      <c r="E37" s="5">
        <f t="shared" si="16"/>
        <v>-1.5290492424242415</v>
      </c>
      <c r="F37" s="5">
        <f>(0.5*(3.17747E+31 + 5.43641E+30 *D37-1.914E+28*D37^2+9.82796E+26*D37^3+2.29548E+30*E37+1.17867E+29*D37*E37+1.914E+28*E37^2+9.82796E+26*D37*E37^2+SQRT((-3.17747E+31-5.43641E+30*D37+1.914E+28*D37^2-9.82796E+26 *D37^3 - 2.29548E+30 *E37 - 1.17867E+29 *D37 *E37 - 1.914E+28 *E37^2 - 9.82796E+26 *D37 *E37^2)^2 - 4* (3.90674E+30 - 3.82801E+28 *D37 + 9.82796E+26 *D37^2 + 1.17867E+29 *E37 + 9.82796E+26 *E37^2)*(2.34005E+31 + 2.71821E+30 *D37^2 + 2.45699E+26 *D37^4 + 7.60329E+31 *E37 + 5.89337E+28 *D37^2 *E37 +  4.16796E+30 *E37^2 + 4.91398E+26 *D37^2 *E37^2 + 5.89337E+28 *E37^3 + 2.45699E+26 *E37^4))))/(3.90674E+30 - 3.82801E+28 *D37 + 9.82796E+26 *D37^2 + 1.17867E+29 *E37 + 9.82796E+26 *E37^2)</f>
        <v>27.584539296333507</v>
      </c>
      <c r="G37" s="5">
        <f>0.0001*(-599654+SQRT(212072000000+3895020000*F37-100000000*F37^2))</f>
        <v>-10.627417528996164</v>
      </c>
      <c r="H37" s="5">
        <f t="shared" si="2"/>
        <v>0.83795895908450679</v>
      </c>
      <c r="I37" s="5">
        <f t="shared" si="3"/>
        <v>48.011511760717873</v>
      </c>
      <c r="J37" s="5">
        <f t="shared" si="4"/>
        <v>19.737782259051833</v>
      </c>
      <c r="K37" s="5">
        <f t="shared" si="5"/>
        <v>0.34448928746217883</v>
      </c>
      <c r="L37" s="5">
        <f t="shared" si="17"/>
        <v>35.917365444219854</v>
      </c>
      <c r="M37" s="5">
        <f t="shared" si="18"/>
        <v>-8.1461501335471205</v>
      </c>
      <c r="N37" s="5">
        <f t="shared" si="6"/>
        <v>50.208365444219851</v>
      </c>
      <c r="O37" s="5">
        <f t="shared" si="7"/>
        <v>5.9018498664528796</v>
      </c>
      <c r="P37" s="5">
        <f t="shared" si="8"/>
        <v>50.55404822985475</v>
      </c>
      <c r="Q37" s="5">
        <f t="shared" si="9"/>
        <v>1.3854993240800371</v>
      </c>
      <c r="R37" s="5">
        <f t="shared" si="10"/>
        <v>79.383263788014389</v>
      </c>
      <c r="S37" s="5">
        <f t="shared" si="11"/>
        <v>49.688642529520564</v>
      </c>
      <c r="T37" s="5">
        <f t="shared" si="12"/>
        <v>19.593684084418634</v>
      </c>
      <c r="U37" s="5">
        <f t="shared" si="13"/>
        <v>13.600961502111627</v>
      </c>
      <c r="V37" s="5">
        <f t="shared" si="14"/>
        <v>19.593684084418634</v>
      </c>
      <c r="W37" s="4">
        <f t="shared" si="19"/>
        <v>0.29053354171220747</v>
      </c>
      <c r="X37" s="4">
        <f t="shared" si="20"/>
        <v>163.48571008901419</v>
      </c>
      <c r="Y37" s="4">
        <f t="shared" si="15"/>
        <v>18.34857100890142</v>
      </c>
      <c r="Z37" s="4">
        <f t="shared" si="21"/>
        <v>1</v>
      </c>
    </row>
    <row r="38" spans="4:26" x14ac:dyDescent="0.45">
      <c r="D38" s="5">
        <f t="shared" ref="D38:D69" si="23">D37+((29.886-17.087)/33)</f>
        <v>17.862696969696959</v>
      </c>
      <c r="E38" s="5">
        <f t="shared" si="16"/>
        <v>-1.5629859848484837</v>
      </c>
      <c r="F38" s="5">
        <f t="shared" ref="F38:F101" si="24">(0.5*(3.17747E+31 + 5.43641E+30 *D38-1.914E+28*D38^2+9.82796E+26*D38^3+2.29548E+30*E38+1.17867E+29*D38*E38+1.914E+28*E38^2+9.82796E+26*D38*E38^2+SQRT((-3.17747E+31-5.43641E+30*D38+1.914E+28*D38^2-9.82796E+26 *D38^3 - 2.29548E+30 *E38 - 1.17867E+29 *D38 *E38 - 1.914E+28 *E38^2 - 9.82796E+26 *D38 *E38^2)^2 - 4* (3.90674E+30 - 3.82801E+28 *D38 + 9.82796E+26 *D38^2 + 1.17867E+29 *E38 + 9.82796E+26 *E38^2)*(2.34005E+31 + 2.71821E+30 *D38^2 + 2.45699E+26 *D38^4 + 7.60329E+31 *E38 + 5.89337E+28 *D38^2 *E38 +  4.16796E+30 *E38^2 + 4.91398E+26 *D38^2 *E38^2 + 5.89337E+28 *E38^3 + 2.45699E+26 *E38^4))))/(3.90674E+30 - 3.82801E+28 *D38 + 9.82796E+26 *D38^2 + 1.17867E+29 *E38 + 9.82796E+26 *E38^2)</f>
        <v>27.947877362524906</v>
      </c>
      <c r="G38" s="5">
        <f t="shared" ref="G38:G101" si="25">0.0001*(-599654+SQRT(212072000000+3895020000*F38-100000000*F38^2))</f>
        <v>-10.688513290558971</v>
      </c>
      <c r="H38" s="5">
        <f t="shared" si="2"/>
        <v>0.83526926442679938</v>
      </c>
      <c r="I38" s="5">
        <f t="shared" si="3"/>
        <v>47.857403608652355</v>
      </c>
      <c r="J38" s="5">
        <f t="shared" si="4"/>
        <v>19.891890411117352</v>
      </c>
      <c r="K38" s="5">
        <f t="shared" si="5"/>
        <v>0.34717898211988624</v>
      </c>
      <c r="L38" s="5">
        <f t="shared" si="17"/>
        <v>36.287349258850767</v>
      </c>
      <c r="M38" s="5">
        <f t="shared" si="18"/>
        <v>-8.229667619948458</v>
      </c>
      <c r="N38" s="5">
        <f t="shared" si="6"/>
        <v>50.578349258850764</v>
      </c>
      <c r="O38" s="5">
        <f t="shared" si="7"/>
        <v>5.8183323800515421</v>
      </c>
      <c r="P38" s="5">
        <f t="shared" si="8"/>
        <v>50.911908287109469</v>
      </c>
      <c r="Q38" s="5">
        <f t="shared" si="9"/>
        <v>1.3868167295385945</v>
      </c>
      <c r="R38" s="5">
        <f t="shared" si="10"/>
        <v>79.458745560697224</v>
      </c>
      <c r="S38" s="5">
        <f t="shared" si="11"/>
        <v>50.05269033163998</v>
      </c>
      <c r="T38" s="5">
        <f t="shared" si="12"/>
        <v>19.59368408441863</v>
      </c>
      <c r="U38" s="5">
        <f t="shared" si="13"/>
        <v>13.600959972117741</v>
      </c>
      <c r="V38" s="5">
        <f t="shared" si="14"/>
        <v>19.59368408441863</v>
      </c>
      <c r="W38" s="4">
        <f t="shared" si="19"/>
        <v>0.36404780211941556</v>
      </c>
      <c r="X38" s="4">
        <f t="shared" si="20"/>
        <v>167.12618811020835</v>
      </c>
      <c r="Y38" s="4">
        <f t="shared" si="15"/>
        <v>18.712618811020835</v>
      </c>
      <c r="Z38" s="4">
        <f t="shared" si="21"/>
        <v>1</v>
      </c>
    </row>
    <row r="39" spans="4:26" x14ac:dyDescent="0.45">
      <c r="D39" s="5">
        <f t="shared" si="23"/>
        <v>18.250545454545442</v>
      </c>
      <c r="E39" s="5">
        <f t="shared" si="16"/>
        <v>-1.596922727272726</v>
      </c>
      <c r="F39" s="5">
        <f t="shared" si="24"/>
        <v>28.30894354101676</v>
      </c>
      <c r="G39" s="5">
        <f t="shared" si="25"/>
        <v>-10.751959475049533</v>
      </c>
      <c r="H39" s="5">
        <f t="shared" si="2"/>
        <v>0.83233937036322714</v>
      </c>
      <c r="I39" s="5">
        <f t="shared" si="3"/>
        <v>47.689533044389229</v>
      </c>
      <c r="J39" s="5">
        <f t="shared" si="4"/>
        <v>20.059760975380478</v>
      </c>
      <c r="K39" s="5">
        <f t="shared" si="5"/>
        <v>0.35010887618345854</v>
      </c>
      <c r="L39" s="5">
        <f t="shared" si="17"/>
        <v>36.655586019575132</v>
      </c>
      <c r="M39" s="5">
        <f t="shared" si="18"/>
        <v>-8.3175579501970933</v>
      </c>
      <c r="N39" s="5">
        <f t="shared" si="6"/>
        <v>50.946586019575136</v>
      </c>
      <c r="O39" s="5">
        <f t="shared" si="7"/>
        <v>5.7304420498029067</v>
      </c>
      <c r="P39" s="5">
        <f t="shared" si="8"/>
        <v>51.267851458161552</v>
      </c>
      <c r="Q39" s="5">
        <f t="shared" si="9"/>
        <v>1.388108520618798</v>
      </c>
      <c r="R39" s="5">
        <f t="shared" si="10"/>
        <v>79.532759737605545</v>
      </c>
      <c r="S39" s="5">
        <f t="shared" si="11"/>
        <v>50.414700208729968</v>
      </c>
      <c r="T39" s="5">
        <f t="shared" si="12"/>
        <v>19.593684084418634</v>
      </c>
      <c r="U39" s="5">
        <f t="shared" si="13"/>
        <v>13.600958419136264</v>
      </c>
      <c r="V39" s="5">
        <f t="shared" si="14"/>
        <v>19.593684084418634</v>
      </c>
      <c r="W39" s="4">
        <f t="shared" si="19"/>
        <v>0.36200987708998866</v>
      </c>
      <c r="X39" s="4">
        <f t="shared" si="20"/>
        <v>170.74628688110823</v>
      </c>
      <c r="Y39" s="4">
        <f t="shared" si="15"/>
        <v>19.074628688110824</v>
      </c>
      <c r="Z39" s="4">
        <f t="shared" si="21"/>
        <v>1</v>
      </c>
    </row>
    <row r="40" spans="4:26" x14ac:dyDescent="0.45">
      <c r="D40" s="5">
        <f t="shared" si="23"/>
        <v>18.638393939393925</v>
      </c>
      <c r="E40" s="5">
        <f t="shared" si="16"/>
        <v>-1.6308594696969683</v>
      </c>
      <c r="F40" s="5">
        <f t="shared" si="24"/>
        <v>28.667736619664261</v>
      </c>
      <c r="G40" s="5">
        <f t="shared" si="25"/>
        <v>-10.817714886774088</v>
      </c>
      <c r="H40" s="5">
        <f t="shared" si="2"/>
        <v>0.8291714341338362</v>
      </c>
      <c r="I40" s="5">
        <f t="shared" si="3"/>
        <v>47.508023668678547</v>
      </c>
      <c r="J40" s="5">
        <f t="shared" si="4"/>
        <v>20.24127035109116</v>
      </c>
      <c r="K40" s="5">
        <f t="shared" si="5"/>
        <v>0.35327681241284936</v>
      </c>
      <c r="L40" s="5">
        <f t="shared" si="17"/>
        <v>37.022051641468281</v>
      </c>
      <c r="M40" s="5">
        <f t="shared" si="18"/>
        <v>-8.4097668663916725</v>
      </c>
      <c r="N40" s="5">
        <f t="shared" si="6"/>
        <v>51.313051641468277</v>
      </c>
      <c r="O40" s="5">
        <f t="shared" si="7"/>
        <v>5.6382331336083276</v>
      </c>
      <c r="P40" s="5">
        <f t="shared" si="8"/>
        <v>51.621884328537533</v>
      </c>
      <c r="Q40" s="5">
        <f t="shared" si="9"/>
        <v>1.3893754081806224</v>
      </c>
      <c r="R40" s="5">
        <f t="shared" si="10"/>
        <v>79.605347048015702</v>
      </c>
      <c r="S40" s="5">
        <f t="shared" si="11"/>
        <v>50.774682132229138</v>
      </c>
      <c r="T40" s="5">
        <f t="shared" si="12"/>
        <v>19.59368408441863</v>
      </c>
      <c r="U40" s="5">
        <f t="shared" si="13"/>
        <v>13.600956843272881</v>
      </c>
      <c r="V40" s="5">
        <f t="shared" si="14"/>
        <v>19.59368408441863</v>
      </c>
      <c r="W40" s="4">
        <f t="shared" si="19"/>
        <v>0.35998192349916991</v>
      </c>
      <c r="X40" s="4">
        <f t="shared" si="20"/>
        <v>174.34610611609992</v>
      </c>
      <c r="Y40" s="4">
        <f t="shared" si="15"/>
        <v>19.43461061160999</v>
      </c>
      <c r="Z40" s="4">
        <f t="shared" si="21"/>
        <v>1.0000000000000098</v>
      </c>
    </row>
    <row r="41" spans="4:26" x14ac:dyDescent="0.45">
      <c r="D41" s="5">
        <f t="shared" si="23"/>
        <v>19.026242424242408</v>
      </c>
      <c r="E41" s="5">
        <f t="shared" si="16"/>
        <v>-1.6647962121212105</v>
      </c>
      <c r="F41" s="5">
        <f t="shared" si="24"/>
        <v>29.024252827573079</v>
      </c>
      <c r="G41" s="5">
        <f t="shared" si="25"/>
        <v>-10.885738221564191</v>
      </c>
      <c r="H41" s="5">
        <f t="shared" si="2"/>
        <v>0.82576747893175417</v>
      </c>
      <c r="I41" s="5">
        <f t="shared" si="3"/>
        <v>47.312991401947642</v>
      </c>
      <c r="J41" s="5">
        <f t="shared" si="4"/>
        <v>20.436302617822065</v>
      </c>
      <c r="K41" s="5">
        <f t="shared" si="5"/>
        <v>0.35668076761493145</v>
      </c>
      <c r="L41" s="5">
        <f t="shared" si="17"/>
        <v>37.386718568980697</v>
      </c>
      <c r="M41" s="5">
        <f t="shared" si="18"/>
        <v>-8.5062413619778052</v>
      </c>
      <c r="N41" s="5">
        <f t="shared" si="6"/>
        <v>51.677718568980694</v>
      </c>
      <c r="O41" s="5">
        <f t="shared" si="7"/>
        <v>5.5417586380221948</v>
      </c>
      <c r="P41" s="5">
        <f t="shared" si="8"/>
        <v>51.97400970963146</v>
      </c>
      <c r="Q41" s="5">
        <f t="shared" si="9"/>
        <v>1.3906180636710292</v>
      </c>
      <c r="R41" s="5">
        <f t="shared" si="10"/>
        <v>79.67654596300477</v>
      </c>
      <c r="S41" s="5">
        <f t="shared" si="11"/>
        <v>51.132642111442522</v>
      </c>
      <c r="T41" s="5">
        <f t="shared" si="12"/>
        <v>19.593684084418634</v>
      </c>
      <c r="U41" s="5">
        <f t="shared" si="13"/>
        <v>13.600955244636998</v>
      </c>
      <c r="V41" s="5">
        <f t="shared" si="14"/>
        <v>19.593684084418634</v>
      </c>
      <c r="W41" s="4">
        <f t="shared" si="19"/>
        <v>0.35795997921338341</v>
      </c>
      <c r="X41" s="4">
        <f t="shared" si="20"/>
        <v>177.92570590823374</v>
      </c>
      <c r="Y41" s="4">
        <f t="shared" si="15"/>
        <v>19.792570590823374</v>
      </c>
      <c r="Z41" s="4">
        <f t="shared" si="21"/>
        <v>1</v>
      </c>
    </row>
    <row r="42" spans="4:26" x14ac:dyDescent="0.45">
      <c r="D42" s="5">
        <f t="shared" si="23"/>
        <v>19.414090909090891</v>
      </c>
      <c r="E42" s="5">
        <f t="shared" si="16"/>
        <v>-1.6987329545454528</v>
      </c>
      <c r="F42" s="5">
        <f t="shared" si="24"/>
        <v>29.378485965312734</v>
      </c>
      <c r="G42" s="5">
        <f t="shared" si="25"/>
        <v>-10.955987981163792</v>
      </c>
      <c r="H42" s="5">
        <f t="shared" si="2"/>
        <v>0.82212940254219224</v>
      </c>
      <c r="I42" s="5">
        <f t="shared" si="3"/>
        <v>47.104544979279552</v>
      </c>
      <c r="J42" s="5">
        <f t="shared" si="4"/>
        <v>20.644749040490154</v>
      </c>
      <c r="K42" s="5">
        <f t="shared" si="5"/>
        <v>0.36031884400449332</v>
      </c>
      <c r="L42" s="5">
        <f t="shared" si="17"/>
        <v>37.749555902840655</v>
      </c>
      <c r="M42" s="5">
        <f t="shared" si="18"/>
        <v>-8.6069294965509648</v>
      </c>
      <c r="N42" s="5">
        <f t="shared" si="6"/>
        <v>52.040555902840651</v>
      </c>
      <c r="O42" s="5">
        <f t="shared" si="7"/>
        <v>5.4410705034490352</v>
      </c>
      <c r="P42" s="5">
        <f t="shared" si="8"/>
        <v>52.324226768297173</v>
      </c>
      <c r="Q42" s="5">
        <f t="shared" si="9"/>
        <v>1.3918371216686749</v>
      </c>
      <c r="R42" s="5">
        <f t="shared" si="10"/>
        <v>79.746392841251534</v>
      </c>
      <c r="S42" s="5">
        <f t="shared" si="11"/>
        <v>51.48858233531184</v>
      </c>
      <c r="T42" s="5">
        <f t="shared" si="12"/>
        <v>19.59368408441863</v>
      </c>
      <c r="U42" s="5">
        <f t="shared" si="13"/>
        <v>13.600953623342329</v>
      </c>
      <c r="V42" s="5">
        <f t="shared" si="14"/>
        <v>19.59368408441863</v>
      </c>
      <c r="W42" s="4">
        <f t="shared" si="19"/>
        <v>0.35594022386931812</v>
      </c>
      <c r="X42" s="4">
        <f t="shared" si="20"/>
        <v>181.4851081469269</v>
      </c>
      <c r="Y42" s="4">
        <f t="shared" si="15"/>
        <v>20.148510814692692</v>
      </c>
      <c r="Z42" s="4">
        <f t="shared" si="21"/>
        <v>1</v>
      </c>
    </row>
    <row r="43" spans="4:26" x14ac:dyDescent="0.45">
      <c r="D43" s="5">
        <f t="shared" si="23"/>
        <v>19.801939393939374</v>
      </c>
      <c r="E43" s="5">
        <f t="shared" si="16"/>
        <v>-1.7326696969696951</v>
      </c>
      <c r="F43" s="5">
        <f t="shared" si="24"/>
        <v>29.730427525223931</v>
      </c>
      <c r="G43" s="5">
        <f t="shared" si="25"/>
        <v>-11.028422392464977</v>
      </c>
      <c r="H43" s="5">
        <f t="shared" si="2"/>
        <v>0.81825898510054473</v>
      </c>
      <c r="I43" s="5">
        <f t="shared" si="3"/>
        <v>46.882786394919322</v>
      </c>
      <c r="J43" s="5">
        <f t="shared" si="4"/>
        <v>20.866507624850385</v>
      </c>
      <c r="K43" s="5">
        <f t="shared" si="5"/>
        <v>0.36418926144614094</v>
      </c>
      <c r="L43" s="5">
        <f t="shared" si="17"/>
        <v>38.110529516394138</v>
      </c>
      <c r="M43" s="5">
        <f t="shared" si="18"/>
        <v>-8.7117802225275227</v>
      </c>
      <c r="N43" s="5">
        <f t="shared" si="6"/>
        <v>52.401529516394135</v>
      </c>
      <c r="O43" s="5">
        <f t="shared" si="7"/>
        <v>5.3362197774724773</v>
      </c>
      <c r="P43" s="5">
        <f t="shared" si="8"/>
        <v>52.672531144525557</v>
      </c>
      <c r="Q43" s="5">
        <f t="shared" si="9"/>
        <v>1.3930331822175726</v>
      </c>
      <c r="R43" s="5">
        <f t="shared" si="10"/>
        <v>79.814922062745467</v>
      </c>
      <c r="S43" s="5">
        <f t="shared" si="11"/>
        <v>51.842501301258743</v>
      </c>
      <c r="T43" s="5">
        <f t="shared" si="12"/>
        <v>19.593684084418637</v>
      </c>
      <c r="U43" s="5">
        <f t="shared" si="13"/>
        <v>13.600951979507393</v>
      </c>
      <c r="V43" s="5">
        <f t="shared" si="14"/>
        <v>19.593684084418637</v>
      </c>
      <c r="W43" s="4">
        <f t="shared" si="19"/>
        <v>0.35391896594690309</v>
      </c>
      <c r="X43" s="4">
        <f t="shared" si="20"/>
        <v>185.02429780639594</v>
      </c>
      <c r="Y43" s="4">
        <f t="shared" si="15"/>
        <v>20.502429780639595</v>
      </c>
      <c r="Z43" s="4">
        <f t="shared" si="21"/>
        <v>1</v>
      </c>
    </row>
    <row r="44" spans="4:26" x14ac:dyDescent="0.45">
      <c r="D44" s="5">
        <f t="shared" si="23"/>
        <v>20.189787878787858</v>
      </c>
      <c r="E44" s="5">
        <f t="shared" si="16"/>
        <v>-1.7666064393939374</v>
      </c>
      <c r="F44" s="5">
        <f t="shared" si="24"/>
        <v>30.080066802772237</v>
      </c>
      <c r="G44" s="5">
        <f t="shared" si="25"/>
        <v>-11.102999331161607</v>
      </c>
      <c r="H44" s="5">
        <f t="shared" si="2"/>
        <v>0.81415789604236422</v>
      </c>
      <c r="I44" s="5">
        <f t="shared" si="3"/>
        <v>46.647811300478303</v>
      </c>
      <c r="J44" s="5">
        <f t="shared" si="4"/>
        <v>21.101482719291404</v>
      </c>
      <c r="K44" s="5">
        <f t="shared" si="5"/>
        <v>0.36829035050432141</v>
      </c>
      <c r="L44" s="5">
        <f t="shared" si="17"/>
        <v>38.469602162416699</v>
      </c>
      <c r="M44" s="5">
        <f t="shared" si="18"/>
        <v>-8.820743222589952</v>
      </c>
      <c r="N44" s="5">
        <f t="shared" si="6"/>
        <v>52.760602162416703</v>
      </c>
      <c r="O44" s="5">
        <f t="shared" si="7"/>
        <v>5.227256777410048</v>
      </c>
      <c r="P44" s="5">
        <f t="shared" si="8"/>
        <v>53.01891505828641</v>
      </c>
      <c r="Q44" s="5">
        <f t="shared" si="9"/>
        <v>1.3942068129698815</v>
      </c>
      <c r="R44" s="5">
        <f t="shared" si="10"/>
        <v>79.882166151559531</v>
      </c>
      <c r="S44" s="5">
        <f t="shared" si="11"/>
        <v>52.19439393227772</v>
      </c>
      <c r="T44" s="5">
        <f t="shared" si="12"/>
        <v>19.593684084418634</v>
      </c>
      <c r="U44" s="5">
        <f t="shared" si="13"/>
        <v>13.600950313256037</v>
      </c>
      <c r="V44" s="5">
        <f t="shared" si="14"/>
        <v>19.593684084418634</v>
      </c>
      <c r="W44" s="4">
        <f t="shared" si="19"/>
        <v>0.35189263101897694</v>
      </c>
      <c r="X44" s="4">
        <f t="shared" si="20"/>
        <v>188.54322411658569</v>
      </c>
      <c r="Y44" s="4">
        <f t="shared" si="15"/>
        <v>20.854322411658568</v>
      </c>
      <c r="Z44" s="4">
        <f t="shared" si="21"/>
        <v>1.00000000000001</v>
      </c>
    </row>
    <row r="45" spans="4:26" x14ac:dyDescent="0.45">
      <c r="D45" s="5">
        <f t="shared" si="23"/>
        <v>20.577636363636341</v>
      </c>
      <c r="E45" s="5">
        <f t="shared" si="16"/>
        <v>-1.8005431818181796</v>
      </c>
      <c r="F45" s="5">
        <f t="shared" si="24"/>
        <v>30.427390999774335</v>
      </c>
      <c r="G45" s="5">
        <f t="shared" si="25"/>
        <v>-11.179676249436843</v>
      </c>
      <c r="H45" s="5">
        <f t="shared" si="2"/>
        <v>0.80982770030860562</v>
      </c>
      <c r="I45" s="5">
        <f t="shared" si="3"/>
        <v>46.399709360468378</v>
      </c>
      <c r="J45" s="5">
        <f t="shared" si="4"/>
        <v>21.349584659301328</v>
      </c>
      <c r="K45" s="5">
        <f t="shared" si="5"/>
        <v>0.37262054623808</v>
      </c>
      <c r="L45" s="5">
        <f t="shared" si="17"/>
        <v>38.826733571289566</v>
      </c>
      <c r="M45" s="5">
        <f t="shared" si="18"/>
        <v>-8.9337687569435911</v>
      </c>
      <c r="N45" s="5">
        <f t="shared" si="6"/>
        <v>53.117733571289563</v>
      </c>
      <c r="O45" s="5">
        <f t="shared" si="7"/>
        <v>5.114231243056409</v>
      </c>
      <c r="P45" s="5">
        <f t="shared" si="8"/>
        <v>53.363367406470488</v>
      </c>
      <c r="Q45" s="5">
        <f t="shared" si="9"/>
        <v>1.395358551155659</v>
      </c>
      <c r="R45" s="5">
        <f t="shared" si="10"/>
        <v>79.948155888708641</v>
      </c>
      <c r="S45" s="5">
        <f t="shared" si="11"/>
        <v>52.544251683299827</v>
      </c>
      <c r="T45" s="5">
        <f t="shared" si="12"/>
        <v>19.59368408441863</v>
      </c>
      <c r="U45" s="5">
        <f t="shared" si="13"/>
        <v>13.60094862471805</v>
      </c>
      <c r="V45" s="5">
        <f t="shared" si="14"/>
        <v>19.59368408441863</v>
      </c>
      <c r="W45" s="4">
        <f t="shared" si="19"/>
        <v>0.34985775102210681</v>
      </c>
      <c r="X45" s="4">
        <f t="shared" si="20"/>
        <v>192.04180162680677</v>
      </c>
      <c r="Y45" s="4">
        <f t="shared" si="15"/>
        <v>21.204180162680679</v>
      </c>
      <c r="Z45" s="4">
        <f t="shared" si="21"/>
        <v>0.9999999999999899</v>
      </c>
    </row>
    <row r="46" spans="4:26" x14ac:dyDescent="0.45">
      <c r="D46" s="5">
        <f t="shared" si="23"/>
        <v>20.965484848484824</v>
      </c>
      <c r="E46" s="5">
        <f t="shared" si="16"/>
        <v>-1.8344799242424219</v>
      </c>
      <c r="F46" s="5">
        <f t="shared" si="24"/>
        <v>30.772385320212109</v>
      </c>
      <c r="G46" s="5">
        <f t="shared" si="25"/>
        <v>-11.258410107339623</v>
      </c>
      <c r="H46" s="5">
        <f t="shared" si="2"/>
        <v>0.8052698638613317</v>
      </c>
      <c r="I46" s="5">
        <f t="shared" si="3"/>
        <v>46.138564568328682</v>
      </c>
      <c r="J46" s="5">
        <f t="shared" si="4"/>
        <v>21.610729451441024</v>
      </c>
      <c r="K46" s="5">
        <f t="shared" si="5"/>
        <v>0.37717838268535392</v>
      </c>
      <c r="L46" s="5">
        <f t="shared" si="17"/>
        <v>39.181880541305489</v>
      </c>
      <c r="M46" s="5">
        <f t="shared" si="18"/>
        <v>-9.050807519535244</v>
      </c>
      <c r="N46" s="5">
        <f t="shared" si="6"/>
        <v>53.472880541305486</v>
      </c>
      <c r="O46" s="5">
        <f t="shared" si="7"/>
        <v>4.9971924804647561</v>
      </c>
      <c r="P46" s="5">
        <f t="shared" si="8"/>
        <v>53.705873850739458</v>
      </c>
      <c r="Q46" s="5">
        <f t="shared" si="9"/>
        <v>1.3964889053953691</v>
      </c>
      <c r="R46" s="5">
        <f t="shared" si="10"/>
        <v>80.012920415998749</v>
      </c>
      <c r="S46" s="5">
        <f t="shared" si="11"/>
        <v>52.892062637710964</v>
      </c>
      <c r="T46" s="5">
        <f t="shared" si="12"/>
        <v>19.59368408441863</v>
      </c>
      <c r="U46" s="5">
        <f t="shared" si="13"/>
        <v>13.600946914029747</v>
      </c>
      <c r="V46" s="5">
        <f t="shared" si="14"/>
        <v>19.59368408441863</v>
      </c>
      <c r="W46" s="4">
        <f t="shared" si="19"/>
        <v>0.34781095441113763</v>
      </c>
      <c r="X46" s="4">
        <f t="shared" si="20"/>
        <v>195.51991117091814</v>
      </c>
      <c r="Y46" s="4">
        <f t="shared" si="15"/>
        <v>21.551991117091813</v>
      </c>
      <c r="Z46" s="4">
        <f t="shared" si="21"/>
        <v>1.0000000000000102</v>
      </c>
    </row>
    <row r="47" spans="4:26" x14ac:dyDescent="0.45">
      <c r="D47" s="5">
        <f t="shared" si="23"/>
        <v>21.353333333333307</v>
      </c>
      <c r="E47" s="5">
        <f t="shared" si="16"/>
        <v>-1.8684166666666642</v>
      </c>
      <c r="F47" s="5">
        <f t="shared" si="24"/>
        <v>31.115033059251857</v>
      </c>
      <c r="G47" s="5">
        <f t="shared" si="25"/>
        <v>-11.339157307538811</v>
      </c>
      <c r="H47" s="5">
        <f t="shared" si="2"/>
        <v>0.80048575855787418</v>
      </c>
      <c r="I47" s="5">
        <f t="shared" si="3"/>
        <v>45.86445552569441</v>
      </c>
      <c r="J47" s="5">
        <f t="shared" si="4"/>
        <v>21.884838494075296</v>
      </c>
      <c r="K47" s="5">
        <f t="shared" si="5"/>
        <v>0.38196248798881149</v>
      </c>
      <c r="L47" s="5">
        <f t="shared" si="17"/>
        <v>39.534997021757768</v>
      </c>
      <c r="M47" s="5">
        <f t="shared" si="18"/>
        <v>-9.1718105024821419</v>
      </c>
      <c r="N47" s="5">
        <f t="shared" si="6"/>
        <v>53.825997021757772</v>
      </c>
      <c r="O47" s="5">
        <f t="shared" si="7"/>
        <v>4.8761894975178581</v>
      </c>
      <c r="P47" s="5">
        <f t="shared" si="8"/>
        <v>54.046416896978286</v>
      </c>
      <c r="Q47" s="5">
        <f t="shared" si="9"/>
        <v>1.3975983573691568</v>
      </c>
      <c r="R47" s="5">
        <f t="shared" si="10"/>
        <v>80.076487331669242</v>
      </c>
      <c r="S47" s="5">
        <f t="shared" si="11"/>
        <v>53.237811594786464</v>
      </c>
      <c r="T47" s="5">
        <f t="shared" si="12"/>
        <v>19.593684084418634</v>
      </c>
      <c r="U47" s="5">
        <f t="shared" si="13"/>
        <v>13.600945181334481</v>
      </c>
      <c r="V47" s="5">
        <f t="shared" si="14"/>
        <v>19.593684084418634</v>
      </c>
      <c r="W47" s="4">
        <f t="shared" si="19"/>
        <v>0.34574895707550013</v>
      </c>
      <c r="X47" s="4">
        <f t="shared" si="20"/>
        <v>198.97740074167314</v>
      </c>
      <c r="Y47" s="4">
        <f t="shared" si="15"/>
        <v>21.897740074167313</v>
      </c>
      <c r="Z47" s="4">
        <f t="shared" si="21"/>
        <v>1</v>
      </c>
    </row>
    <row r="48" spans="4:26" x14ac:dyDescent="0.45">
      <c r="D48" s="5">
        <f t="shared" si="23"/>
        <v>21.74118181818179</v>
      </c>
      <c r="E48" s="5">
        <f t="shared" si="16"/>
        <v>-1.9023534090909064</v>
      </c>
      <c r="F48" s="5">
        <f t="shared" si="24"/>
        <v>31.455315685999025</v>
      </c>
      <c r="G48" s="5">
        <f t="shared" si="25"/>
        <v>-11.421873633171822</v>
      </c>
      <c r="H48" s="5">
        <f t="shared" si="2"/>
        <v>0.79547666642510195</v>
      </c>
      <c r="I48" s="5">
        <f t="shared" si="3"/>
        <v>45.577455687294375</v>
      </c>
      <c r="J48" s="5">
        <f t="shared" si="4"/>
        <v>22.171838332475332</v>
      </c>
      <c r="K48" s="5">
        <f t="shared" si="5"/>
        <v>0.38697158012158372</v>
      </c>
      <c r="L48" s="5">
        <f t="shared" si="17"/>
        <v>39.886034189364949</v>
      </c>
      <c r="M48" s="5">
        <f t="shared" si="18"/>
        <v>-9.296728868044088</v>
      </c>
      <c r="N48" s="5">
        <f t="shared" si="6"/>
        <v>54.177034189364946</v>
      </c>
      <c r="O48" s="5">
        <f t="shared" si="7"/>
        <v>4.751271131955912</v>
      </c>
      <c r="P48" s="5">
        <f t="shared" si="8"/>
        <v>54.384975966943074</v>
      </c>
      <c r="Q48" s="5">
        <f t="shared" si="9"/>
        <v>1.3986873633553387</v>
      </c>
      <c r="R48" s="5">
        <f t="shared" si="10"/>
        <v>80.138882778541941</v>
      </c>
      <c r="S48" s="5">
        <f t="shared" si="11"/>
        <v>53.581480148694808</v>
      </c>
      <c r="T48" s="5">
        <f t="shared" si="12"/>
        <v>19.593684084418637</v>
      </c>
      <c r="U48" s="5">
        <f t="shared" si="13"/>
        <v>13.600943426783283</v>
      </c>
      <c r="V48" s="5">
        <f t="shared" si="14"/>
        <v>19.593684084418637</v>
      </c>
      <c r="W48" s="4">
        <f t="shared" si="19"/>
        <v>0.34366855390834417</v>
      </c>
      <c r="X48" s="4">
        <f t="shared" si="20"/>
        <v>202.41408628075658</v>
      </c>
      <c r="Y48" s="4">
        <f t="shared" si="15"/>
        <v>22.241408628075657</v>
      </c>
      <c r="Z48" s="4">
        <f t="shared" si="21"/>
        <v>1</v>
      </c>
    </row>
    <row r="49" spans="4:26" x14ac:dyDescent="0.45">
      <c r="D49" s="5">
        <f t="shared" si="23"/>
        <v>22.129030303030273</v>
      </c>
      <c r="E49" s="5">
        <f t="shared" si="16"/>
        <v>-1.9362901515151487</v>
      </c>
      <c r="F49" s="5">
        <f t="shared" si="24"/>
        <v>31.7932129204404</v>
      </c>
      <c r="G49" s="5">
        <f t="shared" si="25"/>
        <v>-11.506514188528032</v>
      </c>
      <c r="H49" s="5">
        <f t="shared" si="2"/>
        <v>0.79024378336974654</v>
      </c>
      <c r="I49" s="5">
        <f t="shared" si="3"/>
        <v>45.277633573536988</v>
      </c>
      <c r="J49" s="5">
        <f t="shared" si="4"/>
        <v>22.471660446232718</v>
      </c>
      <c r="K49" s="5">
        <f t="shared" si="5"/>
        <v>0.39220446317693908</v>
      </c>
      <c r="L49" s="5">
        <f t="shared" si="17"/>
        <v>40.234940518492337</v>
      </c>
      <c r="M49" s="5">
        <f t="shared" si="18"/>
        <v>-9.4255138275463537</v>
      </c>
      <c r="N49" s="5">
        <f t="shared" si="6"/>
        <v>54.525940518492334</v>
      </c>
      <c r="O49" s="5">
        <f t="shared" si="7"/>
        <v>4.6224861724536463</v>
      </c>
      <c r="P49" s="5">
        <f t="shared" si="8"/>
        <v>54.721527462605515</v>
      </c>
      <c r="Q49" s="5">
        <f t="shared" si="9"/>
        <v>1.3997563556491728</v>
      </c>
      <c r="R49" s="5">
        <f t="shared" si="10"/>
        <v>80.200131525310653</v>
      </c>
      <c r="S49" s="5">
        <f t="shared" si="11"/>
        <v>53.92304675962486</v>
      </c>
      <c r="T49" s="5">
        <f t="shared" si="12"/>
        <v>19.59368408441863</v>
      </c>
      <c r="U49" s="5">
        <f t="shared" si="13"/>
        <v>13.600941650535496</v>
      </c>
      <c r="V49" s="5">
        <f t="shared" si="14"/>
        <v>19.59368408441863</v>
      </c>
      <c r="W49" s="4">
        <f t="shared" si="19"/>
        <v>0.3415666109300517</v>
      </c>
      <c r="X49" s="4">
        <f t="shared" si="20"/>
        <v>205.82975239005708</v>
      </c>
      <c r="Y49" s="4">
        <f t="shared" si="15"/>
        <v>22.582975239005709</v>
      </c>
      <c r="Z49" s="4">
        <f t="shared" si="21"/>
        <v>1</v>
      </c>
    </row>
    <row r="50" spans="4:26" x14ac:dyDescent="0.45">
      <c r="D50" s="5">
        <f t="shared" si="23"/>
        <v>22.516878787878756</v>
      </c>
      <c r="E50" s="5">
        <f t="shared" si="16"/>
        <v>-1.970226893939391</v>
      </c>
      <c r="F50" s="5">
        <f t="shared" si="24"/>
        <v>32.12870280495585</v>
      </c>
      <c r="G50" s="5">
        <f t="shared" si="25"/>
        <v>-11.593033342326393</v>
      </c>
      <c r="H50" s="5">
        <f t="shared" si="2"/>
        <v>0.78478822235568524</v>
      </c>
      <c r="I50" s="5">
        <f t="shared" si="3"/>
        <v>44.965052952555169</v>
      </c>
      <c r="J50" s="5">
        <f t="shared" si="4"/>
        <v>22.784241067214538</v>
      </c>
      <c r="K50" s="5">
        <f t="shared" si="5"/>
        <v>0.39766002419100033</v>
      </c>
      <c r="L50" s="5">
        <f t="shared" si="17"/>
        <v>40.58166184554856</v>
      </c>
      <c r="M50" s="5">
        <f t="shared" si="18"/>
        <v>-9.5581165267243904</v>
      </c>
      <c r="N50" s="5">
        <f t="shared" si="6"/>
        <v>54.872661845548564</v>
      </c>
      <c r="O50" s="5">
        <f t="shared" si="7"/>
        <v>4.4898834732756097</v>
      </c>
      <c r="P50" s="5">
        <f t="shared" si="8"/>
        <v>55.056044823611458</v>
      </c>
      <c r="Q50" s="5">
        <f t="shared" si="9"/>
        <v>1.4008057438717645</v>
      </c>
      <c r="R50" s="5">
        <f t="shared" si="10"/>
        <v>80.26025704153588</v>
      </c>
      <c r="S50" s="5">
        <f t="shared" si="11"/>
        <v>54.262486817501411</v>
      </c>
      <c r="T50" s="5">
        <f t="shared" si="12"/>
        <v>19.593684084418634</v>
      </c>
      <c r="U50" s="5">
        <f t="shared" si="13"/>
        <v>13.600939852759385</v>
      </c>
      <c r="V50" s="5">
        <f t="shared" si="14"/>
        <v>19.593684084418634</v>
      </c>
      <c r="W50" s="4">
        <f t="shared" si="19"/>
        <v>0.33944005787655129</v>
      </c>
      <c r="X50" s="4">
        <f t="shared" si="20"/>
        <v>209.22415296882258</v>
      </c>
      <c r="Y50" s="4">
        <f t="shared" si="15"/>
        <v>22.922415296882257</v>
      </c>
      <c r="Z50" s="4">
        <f t="shared" si="21"/>
        <v>1.0000000000000104</v>
      </c>
    </row>
    <row r="51" spans="4:26" x14ac:dyDescent="0.45">
      <c r="D51" s="5">
        <f t="shared" si="23"/>
        <v>22.904727272727239</v>
      </c>
      <c r="E51" s="5">
        <f t="shared" si="16"/>
        <v>-2.0041636363636335</v>
      </c>
      <c r="F51" s="5">
        <f t="shared" si="24"/>
        <v>32.461761770717978</v>
      </c>
      <c r="G51" s="5">
        <f t="shared" si="25"/>
        <v>-11.681384673362423</v>
      </c>
      <c r="H51" s="5">
        <f t="shared" si="2"/>
        <v>0.7791110160745186</v>
      </c>
      <c r="I51" s="5">
        <f t="shared" si="3"/>
        <v>44.639772993219161</v>
      </c>
      <c r="J51" s="5">
        <f t="shared" si="4"/>
        <v>23.109521026550546</v>
      </c>
      <c r="K51" s="5">
        <f t="shared" si="5"/>
        <v>0.40333723047216696</v>
      </c>
      <c r="L51" s="5">
        <f t="shared" si="17"/>
        <v>40.926141427858951</v>
      </c>
      <c r="M51" s="5">
        <f t="shared" si="18"/>
        <v>-9.6944879370169215</v>
      </c>
      <c r="N51" s="5">
        <f t="shared" si="6"/>
        <v>55.217141427858948</v>
      </c>
      <c r="O51" s="5">
        <f t="shared" si="7"/>
        <v>4.3535120629830786</v>
      </c>
      <c r="P51" s="5">
        <f t="shared" si="8"/>
        <v>55.388498578195055</v>
      </c>
      <c r="Q51" s="5">
        <f t="shared" si="9"/>
        <v>1.4018359161778859</v>
      </c>
      <c r="R51" s="5">
        <f t="shared" si="10"/>
        <v>80.319281566847906</v>
      </c>
      <c r="S51" s="5">
        <f t="shared" si="11"/>
        <v>54.599772698672616</v>
      </c>
      <c r="T51" s="5">
        <f t="shared" si="12"/>
        <v>19.593684084418634</v>
      </c>
      <c r="U51" s="5">
        <f t="shared" si="13"/>
        <v>13.600938033632717</v>
      </c>
      <c r="V51" s="5">
        <f t="shared" si="14"/>
        <v>19.593684084418634</v>
      </c>
      <c r="W51" s="4">
        <f t="shared" si="19"/>
        <v>0.33728588117120495</v>
      </c>
      <c r="X51" s="4">
        <f t="shared" si="20"/>
        <v>212.59701178053461</v>
      </c>
      <c r="Y51" s="4">
        <f t="shared" si="15"/>
        <v>23.259701178053461</v>
      </c>
      <c r="Z51" s="4">
        <f t="shared" si="21"/>
        <v>1</v>
      </c>
    </row>
    <row r="52" spans="4:26" x14ac:dyDescent="0.45">
      <c r="D52" s="5">
        <f t="shared" si="23"/>
        <v>23.292575757575722</v>
      </c>
      <c r="E52" s="5">
        <f t="shared" si="16"/>
        <v>-2.0381003787878758</v>
      </c>
      <c r="F52" s="5">
        <f t="shared" si="24"/>
        <v>32.792364699240387</v>
      </c>
      <c r="G52" s="5">
        <f t="shared" si="25"/>
        <v>-11.771520918311976</v>
      </c>
      <c r="H52" s="5">
        <f t="shared" si="2"/>
        <v>0.7732131191316558</v>
      </c>
      <c r="I52" s="5">
        <f t="shared" si="3"/>
        <v>44.301848390390006</v>
      </c>
      <c r="J52" s="5">
        <f t="shared" si="4"/>
        <v>23.4474456293797</v>
      </c>
      <c r="K52" s="5">
        <f t="shared" si="5"/>
        <v>0.40923512741502982</v>
      </c>
      <c r="L52" s="5">
        <f t="shared" si="17"/>
        <v>41.268319997247389</v>
      </c>
      <c r="M52" s="5">
        <f t="shared" si="18"/>
        <v>-9.8345787523813577</v>
      </c>
      <c r="N52" s="5">
        <f t="shared" si="6"/>
        <v>55.559319997247385</v>
      </c>
      <c r="O52" s="5">
        <f t="shared" si="7"/>
        <v>4.2134212476186423</v>
      </c>
      <c r="P52" s="5">
        <f t="shared" si="8"/>
        <v>55.718856387819173</v>
      </c>
      <c r="Q52" s="5">
        <f t="shared" si="9"/>
        <v>1.402847240370533</v>
      </c>
      <c r="R52" s="5">
        <f t="shared" si="10"/>
        <v>80.377226174806054</v>
      </c>
      <c r="S52" s="5">
        <f t="shared" si="11"/>
        <v>54.934873815877808</v>
      </c>
      <c r="T52" s="5">
        <f t="shared" si="12"/>
        <v>19.59368408441863</v>
      </c>
      <c r="U52" s="5">
        <f t="shared" si="13"/>
        <v>13.6009361933436</v>
      </c>
      <c r="V52" s="5">
        <f t="shared" si="14"/>
        <v>19.59368408441863</v>
      </c>
      <c r="W52" s="4">
        <f t="shared" si="19"/>
        <v>0.3351011172051912</v>
      </c>
      <c r="X52" s="4">
        <f t="shared" si="20"/>
        <v>215.94802295258654</v>
      </c>
      <c r="Y52" s="4">
        <f t="shared" si="15"/>
        <v>23.594802295258653</v>
      </c>
      <c r="Z52" s="4">
        <f t="shared" si="21"/>
        <v>1</v>
      </c>
    </row>
    <row r="53" spans="4:26" x14ac:dyDescent="0.45">
      <c r="D53" s="5">
        <f t="shared" si="23"/>
        <v>23.680424242424206</v>
      </c>
      <c r="E53" s="5">
        <f t="shared" si="16"/>
        <v>-2.072037121212118</v>
      </c>
      <c r="F53" s="5">
        <f t="shared" si="24"/>
        <v>33.120484979280882</v>
      </c>
      <c r="G53" s="5">
        <f t="shared" si="25"/>
        <v>-11.863393921487889</v>
      </c>
      <c r="H53" s="5">
        <f t="shared" si="2"/>
        <v>0.76709540976621982</v>
      </c>
      <c r="I53" s="5">
        <f t="shared" si="3"/>
        <v>43.951329463462862</v>
      </c>
      <c r="J53" s="5">
        <f t="shared" si="4"/>
        <v>23.797964556306844</v>
      </c>
      <c r="K53" s="5">
        <f t="shared" si="5"/>
        <v>0.41535283678046586</v>
      </c>
      <c r="L53" s="5">
        <f t="shared" si="17"/>
        <v>41.608135808490829</v>
      </c>
      <c r="M53" s="5">
        <f t="shared" si="18"/>
        <v>-9.9783392912484405</v>
      </c>
      <c r="N53" s="5">
        <f t="shared" si="6"/>
        <v>55.899135808490826</v>
      </c>
      <c r="O53" s="5">
        <f t="shared" si="7"/>
        <v>4.0696607087515595</v>
      </c>
      <c r="P53" s="5">
        <f t="shared" si="8"/>
        <v>56.047083085745484</v>
      </c>
      <c r="Q53" s="5">
        <f t="shared" si="9"/>
        <v>1.4038400649291898</v>
      </c>
      <c r="R53" s="5">
        <f t="shared" si="10"/>
        <v>80.434110831814039</v>
      </c>
      <c r="S53" s="5">
        <f t="shared" si="11"/>
        <v>55.267756661732321</v>
      </c>
      <c r="T53" s="5">
        <f t="shared" si="12"/>
        <v>19.593684084418634</v>
      </c>
      <c r="U53" s="5">
        <f t="shared" si="13"/>
        <v>13.600934332090924</v>
      </c>
      <c r="V53" s="5">
        <f t="shared" si="14"/>
        <v>19.593684084418634</v>
      </c>
      <c r="W53" s="4">
        <f t="shared" si="19"/>
        <v>0.33288284585451322</v>
      </c>
      <c r="X53" s="4">
        <f t="shared" si="20"/>
        <v>219.27685141113167</v>
      </c>
      <c r="Y53" s="4">
        <f t="shared" si="15"/>
        <v>23.927685141113166</v>
      </c>
      <c r="Z53" s="4">
        <f t="shared" si="21"/>
        <v>1</v>
      </c>
    </row>
    <row r="54" spans="4:26" x14ac:dyDescent="0.45">
      <c r="D54" s="5">
        <f t="shared" si="23"/>
        <v>24.068272727272689</v>
      </c>
      <c r="E54" s="5">
        <f t="shared" si="16"/>
        <v>-2.1059738636363603</v>
      </c>
      <c r="F54" s="5">
        <f t="shared" si="24"/>
        <v>33.446094559257958</v>
      </c>
      <c r="G54" s="5">
        <f t="shared" si="25"/>
        <v>-11.956954586352367</v>
      </c>
      <c r="H54" s="5">
        <f t="shared" si="2"/>
        <v>0.76075869111972638</v>
      </c>
      <c r="I54" s="5">
        <f t="shared" si="3"/>
        <v>43.588262229056944</v>
      </c>
      <c r="J54" s="5">
        <f t="shared" si="4"/>
        <v>24.161031790712762</v>
      </c>
      <c r="K54" s="5">
        <f t="shared" si="5"/>
        <v>0.42168955542695918</v>
      </c>
      <c r="L54" s="5">
        <f t="shared" si="17"/>
        <v>41.945524682749529</v>
      </c>
      <c r="M54" s="5">
        <f t="shared" si="18"/>
        <v>-10.125719403265379</v>
      </c>
      <c r="N54" s="5">
        <f t="shared" si="6"/>
        <v>56.236524682749533</v>
      </c>
      <c r="O54" s="5">
        <f t="shared" si="7"/>
        <v>3.9222805967346215</v>
      </c>
      <c r="P54" s="5">
        <f t="shared" si="8"/>
        <v>56.37314070967679</v>
      </c>
      <c r="Q54" s="5">
        <f t="shared" si="9"/>
        <v>1.404814719958013</v>
      </c>
      <c r="R54" s="5">
        <f t="shared" si="10"/>
        <v>80.489954451446806</v>
      </c>
      <c r="S54" s="5">
        <f t="shared" si="11"/>
        <v>55.59838484590194</v>
      </c>
      <c r="T54" s="5">
        <f t="shared" si="12"/>
        <v>19.593684084418634</v>
      </c>
      <c r="U54" s="5">
        <f t="shared" si="13"/>
        <v>13.600932450085248</v>
      </c>
      <c r="V54" s="5">
        <f t="shared" si="14"/>
        <v>19.593684084418634</v>
      </c>
      <c r="W54" s="4">
        <f t="shared" si="19"/>
        <v>0.33062818416961903</v>
      </c>
      <c r="X54" s="4">
        <f t="shared" si="20"/>
        <v>222.58313325282785</v>
      </c>
      <c r="Y54" s="4">
        <f t="shared" si="15"/>
        <v>24.258313325282785</v>
      </c>
      <c r="Z54" s="4">
        <f t="shared" si="21"/>
        <v>1</v>
      </c>
    </row>
    <row r="55" spans="4:26" x14ac:dyDescent="0.45">
      <c r="D55" s="5">
        <f t="shared" si="23"/>
        <v>24.456121212121172</v>
      </c>
      <c r="E55" s="5">
        <f t="shared" si="16"/>
        <v>-2.1399106060606026</v>
      </c>
      <c r="F55" s="5">
        <f t="shared" si="24"/>
        <v>33.769163995290825</v>
      </c>
      <c r="G55" s="5">
        <f t="shared" si="25"/>
        <v>-12.052152828591021</v>
      </c>
      <c r="H55" s="5">
        <f t="shared" si="2"/>
        <v>0.75420369206501336</v>
      </c>
      <c r="I55" s="5">
        <f t="shared" si="3"/>
        <v>43.212688448509638</v>
      </c>
      <c r="J55" s="5">
        <f t="shared" si="4"/>
        <v>24.536605571260068</v>
      </c>
      <c r="K55" s="5">
        <f t="shared" si="5"/>
        <v>0.42824455448167237</v>
      </c>
      <c r="L55" s="5">
        <f t="shared" si="17"/>
        <v>42.280420046014719</v>
      </c>
      <c r="M55" s="5">
        <f t="shared" si="18"/>
        <v>-10.276668380509911</v>
      </c>
      <c r="N55" s="5">
        <f t="shared" si="6"/>
        <v>56.571420046014723</v>
      </c>
      <c r="O55" s="5">
        <f t="shared" si="7"/>
        <v>3.7713316194900894</v>
      </c>
      <c r="P55" s="5">
        <f t="shared" si="8"/>
        <v>56.696988528552396</v>
      </c>
      <c r="Q55" s="5">
        <f t="shared" si="9"/>
        <v>1.4057715180594608</v>
      </c>
      <c r="R55" s="5">
        <f t="shared" si="10"/>
        <v>80.544774944505889</v>
      </c>
      <c r="S55" s="5">
        <f t="shared" si="11"/>
        <v>55.926719126074275</v>
      </c>
      <c r="T55" s="5">
        <f t="shared" si="12"/>
        <v>19.593684084418634</v>
      </c>
      <c r="U55" s="5">
        <f t="shared" si="13"/>
        <v>13.600930547549426</v>
      </c>
      <c r="V55" s="5">
        <f t="shared" si="14"/>
        <v>19.593684084418634</v>
      </c>
      <c r="W55" s="4">
        <f t="shared" si="19"/>
        <v>0.32833428017233501</v>
      </c>
      <c r="X55" s="4">
        <f t="shared" si="20"/>
        <v>225.86647605455119</v>
      </c>
      <c r="Y55" s="4">
        <f t="shared" si="15"/>
        <v>24.58664760545512</v>
      </c>
      <c r="Z55" s="4">
        <f t="shared" si="21"/>
        <v>1</v>
      </c>
    </row>
    <row r="56" spans="4:26" x14ac:dyDescent="0.45">
      <c r="D56" s="5">
        <f t="shared" si="23"/>
        <v>24.843969696969655</v>
      </c>
      <c r="E56" s="5">
        <f t="shared" si="16"/>
        <v>-2.1738473484848448</v>
      </c>
      <c r="F56" s="5">
        <f t="shared" si="24"/>
        <v>34.089662494930451</v>
      </c>
      <c r="G56" s="5">
        <f t="shared" si="25"/>
        <v>-12.148937530555727</v>
      </c>
      <c r="H56" s="5">
        <f t="shared" si="2"/>
        <v>0.74743106760389044</v>
      </c>
      <c r="I56" s="5">
        <f t="shared" si="3"/>
        <v>42.824645650660237</v>
      </c>
      <c r="J56" s="5">
        <f t="shared" si="4"/>
        <v>24.92464836910947</v>
      </c>
      <c r="K56" s="5">
        <f t="shared" si="5"/>
        <v>0.43501717894279512</v>
      </c>
      <c r="L56" s="5">
        <f t="shared" si="17"/>
        <v>42.612752962558133</v>
      </c>
      <c r="M56" s="5">
        <f t="shared" si="18"/>
        <v>-10.431134872880678</v>
      </c>
      <c r="N56" s="5">
        <f t="shared" si="6"/>
        <v>56.90375296255813</v>
      </c>
      <c r="O56" s="5">
        <f t="shared" si="7"/>
        <v>3.616865127119322</v>
      </c>
      <c r="P56" s="5">
        <f t="shared" si="8"/>
        <v>57.018583063520751</v>
      </c>
      <c r="Q56" s="5">
        <f t="shared" si="9"/>
        <v>1.4067107551382751</v>
      </c>
      <c r="R56" s="5">
        <f t="shared" si="10"/>
        <v>80.598589265084158</v>
      </c>
      <c r="S56" s="5">
        <f t="shared" si="11"/>
        <v>56.25271743277488</v>
      </c>
      <c r="T56" s="5">
        <f t="shared" si="12"/>
        <v>19.593684084418637</v>
      </c>
      <c r="U56" s="5">
        <f t="shared" si="13"/>
        <v>13.600928624719382</v>
      </c>
      <c r="V56" s="5">
        <f t="shared" si="14"/>
        <v>19.593684084418637</v>
      </c>
      <c r="W56" s="4">
        <f t="shared" si="19"/>
        <v>0.3259983067006047</v>
      </c>
      <c r="X56" s="4">
        <f t="shared" si="20"/>
        <v>229.12645912155722</v>
      </c>
      <c r="Y56" s="4">
        <f t="shared" si="15"/>
        <v>24.912645912155721</v>
      </c>
      <c r="Z56" s="4">
        <f t="shared" si="21"/>
        <v>1.0000000000000109</v>
      </c>
    </row>
    <row r="57" spans="4:26" x14ac:dyDescent="0.45">
      <c r="D57" s="5">
        <f t="shared" si="23"/>
        <v>25.231818181818138</v>
      </c>
      <c r="E57" s="5">
        <f t="shared" si="16"/>
        <v>-2.2077840909090871</v>
      </c>
      <c r="F57" s="5">
        <f t="shared" si="24"/>
        <v>34.407557956606432</v>
      </c>
      <c r="G57" s="5">
        <f t="shared" si="25"/>
        <v>-12.247256496881805</v>
      </c>
      <c r="H57" s="5">
        <f t="shared" si="2"/>
        <v>0.74044139883890969</v>
      </c>
      <c r="I57" s="5">
        <f t="shared" si="3"/>
        <v>42.424167130232419</v>
      </c>
      <c r="J57" s="5">
        <f t="shared" si="4"/>
        <v>25.325126889537287</v>
      </c>
      <c r="K57" s="5">
        <f t="shared" si="5"/>
        <v>0.44200684770777598</v>
      </c>
      <c r="L57" s="5">
        <f t="shared" si="17"/>
        <v>42.94245216331057</v>
      </c>
      <c r="M57" s="5">
        <f t="shared" si="18"/>
        <v>-10.589066807391429</v>
      </c>
      <c r="N57" s="5">
        <f t="shared" si="6"/>
        <v>57.233452163310574</v>
      </c>
      <c r="O57" s="5">
        <f t="shared" si="7"/>
        <v>3.4589331926085709</v>
      </c>
      <c r="P57" s="5">
        <f t="shared" si="8"/>
        <v>57.337878103055829</v>
      </c>
      <c r="Q57" s="5">
        <f t="shared" si="9"/>
        <v>1.4076327111401687</v>
      </c>
      <c r="R57" s="5">
        <f t="shared" si="10"/>
        <v>80.651413452889415</v>
      </c>
      <c r="S57" s="5">
        <f t="shared" si="11"/>
        <v>56.57633488801558</v>
      </c>
      <c r="T57" s="5">
        <f t="shared" si="12"/>
        <v>19.593684084418634</v>
      </c>
      <c r="U57" s="5">
        <f t="shared" si="13"/>
        <v>13.600926681844866</v>
      </c>
      <c r="V57" s="5">
        <f t="shared" si="14"/>
        <v>19.593684084418634</v>
      </c>
      <c r="W57" s="4">
        <f t="shared" si="19"/>
        <v>0.32361745524070074</v>
      </c>
      <c r="X57" s="4">
        <f t="shared" si="20"/>
        <v>232.36263367396424</v>
      </c>
      <c r="Y57" s="4">
        <f t="shared" si="15"/>
        <v>25.236263367396425</v>
      </c>
      <c r="Z57" s="4">
        <f t="shared" si="21"/>
        <v>0.99999999999998901</v>
      </c>
    </row>
    <row r="58" spans="4:26" x14ac:dyDescent="0.45">
      <c r="D58" s="5">
        <f t="shared" si="23"/>
        <v>25.619666666666621</v>
      </c>
      <c r="E58" s="5">
        <f t="shared" si="16"/>
        <v>-2.2417208333333294</v>
      </c>
      <c r="F58" s="5">
        <f t="shared" si="24"/>
        <v>34.722817004773951</v>
      </c>
      <c r="G58" s="5">
        <f t="shared" si="25"/>
        <v>-12.347056411081169</v>
      </c>
      <c r="H58" s="5">
        <f t="shared" si="2"/>
        <v>0.73323519252173641</v>
      </c>
      <c r="I58" s="5">
        <f t="shared" si="3"/>
        <v>42.011281921957874</v>
      </c>
      <c r="J58" s="5">
        <f t="shared" si="4"/>
        <v>25.738012097811833</v>
      </c>
      <c r="K58" s="5">
        <f t="shared" si="5"/>
        <v>0.44921305402494932</v>
      </c>
      <c r="L58" s="5">
        <f t="shared" si="17"/>
        <v>43.269444069040283</v>
      </c>
      <c r="M58" s="5">
        <f t="shared" si="18"/>
        <v>-10.750411311113098</v>
      </c>
      <c r="N58" s="5">
        <f t="shared" si="6"/>
        <v>57.560444069040287</v>
      </c>
      <c r="O58" s="5">
        <f t="shared" si="7"/>
        <v>3.2975886888869024</v>
      </c>
      <c r="P58" s="5">
        <f t="shared" si="8"/>
        <v>57.654824712127862</v>
      </c>
      <c r="Q58" s="5">
        <f t="shared" si="9"/>
        <v>1.4085376507290517</v>
      </c>
      <c r="R58" s="5">
        <f t="shared" si="10"/>
        <v>80.703262672046705</v>
      </c>
      <c r="S58" s="5">
        <f t="shared" si="11"/>
        <v>56.897523817703963</v>
      </c>
      <c r="T58" s="5">
        <f t="shared" si="12"/>
        <v>19.593684084418634</v>
      </c>
      <c r="U58" s="5">
        <f t="shared" si="13"/>
        <v>13.600924719190232</v>
      </c>
      <c r="V58" s="5">
        <f t="shared" si="14"/>
        <v>19.593684084418634</v>
      </c>
      <c r="W58" s="4">
        <f t="shared" si="19"/>
        <v>0.32118892968838253</v>
      </c>
      <c r="X58" s="4">
        <f t="shared" si="20"/>
        <v>235.57452297084808</v>
      </c>
      <c r="Y58" s="4">
        <f t="shared" si="15"/>
        <v>25.557452297084808</v>
      </c>
      <c r="Z58" s="4">
        <f t="shared" si="21"/>
        <v>1</v>
      </c>
    </row>
    <row r="59" spans="4:26" x14ac:dyDescent="0.45">
      <c r="D59" s="5">
        <f t="shared" si="23"/>
        <v>26.007515151515104</v>
      </c>
      <c r="E59" s="5">
        <f t="shared" si="16"/>
        <v>-2.2756575757575717</v>
      </c>
      <c r="F59" s="5">
        <f t="shared" si="24"/>
        <v>35.03540502070495</v>
      </c>
      <c r="G59" s="5">
        <f t="shared" si="25"/>
        <v>-12.448282792906889</v>
      </c>
      <c r="H59" s="5">
        <f t="shared" si="2"/>
        <v>0.7258128801776893</v>
      </c>
      <c r="I59" s="5">
        <f t="shared" si="3"/>
        <v>41.586014750416126</v>
      </c>
      <c r="J59" s="5">
        <f t="shared" si="4"/>
        <v>26.163279269353581</v>
      </c>
      <c r="K59" s="5">
        <f t="shared" si="5"/>
        <v>0.45663536636899632</v>
      </c>
      <c r="L59" s="5">
        <f t="shared" si="17"/>
        <v>43.593652808145066</v>
      </c>
      <c r="M59" s="5">
        <f t="shared" si="18"/>
        <v>-10.915114637521453</v>
      </c>
      <c r="N59" s="5">
        <f t="shared" si="6"/>
        <v>57.884652808145063</v>
      </c>
      <c r="O59" s="5">
        <f t="shared" si="7"/>
        <v>3.1328853624785467</v>
      </c>
      <c r="P59" s="5">
        <f t="shared" si="8"/>
        <v>57.969371235281898</v>
      </c>
      <c r="Q59" s="5">
        <f t="shared" si="9"/>
        <v>1.409425823906171</v>
      </c>
      <c r="R59" s="5">
        <f t="shared" si="10"/>
        <v>80.754151246572363</v>
      </c>
      <c r="S59" s="5">
        <f t="shared" si="11"/>
        <v>57.216233757683909</v>
      </c>
      <c r="T59" s="5">
        <f t="shared" si="12"/>
        <v>19.593684084418637</v>
      </c>
      <c r="U59" s="5">
        <f t="shared" si="13"/>
        <v>13.600922737035264</v>
      </c>
      <c r="V59" s="5">
        <f t="shared" si="14"/>
        <v>19.593684084418637</v>
      </c>
      <c r="W59" s="4">
        <f t="shared" si="19"/>
        <v>0.31870993997994645</v>
      </c>
      <c r="X59" s="4">
        <f t="shared" si="20"/>
        <v>238.76162237064756</v>
      </c>
      <c r="Y59" s="4">
        <f t="shared" si="15"/>
        <v>25.876162237064754</v>
      </c>
      <c r="Z59" s="4">
        <f t="shared" si="21"/>
        <v>1</v>
      </c>
    </row>
    <row r="60" spans="4:26" x14ac:dyDescent="0.45">
      <c r="D60" s="5">
        <f t="shared" si="23"/>
        <v>26.395363636363587</v>
      </c>
      <c r="E60" s="5">
        <f t="shared" si="16"/>
        <v>-2.3095943181818139</v>
      </c>
      <c r="F60" s="5">
        <f t="shared" si="24"/>
        <v>35.345286168828054</v>
      </c>
      <c r="G60" s="5">
        <f t="shared" si="25"/>
        <v>-12.550879956275644</v>
      </c>
      <c r="H60" s="5">
        <f t="shared" si="2"/>
        <v>0.7181748168030998</v>
      </c>
      <c r="I60" s="5">
        <f t="shared" si="3"/>
        <v>41.148385955398702</v>
      </c>
      <c r="J60" s="5">
        <f t="shared" si="4"/>
        <v>26.600908064371005</v>
      </c>
      <c r="K60" s="5">
        <f t="shared" si="5"/>
        <v>0.46427342974358571</v>
      </c>
      <c r="L60" s="5">
        <f t="shared" si="17"/>
        <v>43.915000228814343</v>
      </c>
      <c r="M60" s="5">
        <f t="shared" si="18"/>
        <v>-11.083122096017849</v>
      </c>
      <c r="N60" s="5">
        <f t="shared" si="6"/>
        <v>58.206000228814347</v>
      </c>
      <c r="O60" s="5">
        <f t="shared" si="7"/>
        <v>2.9648779039821509</v>
      </c>
      <c r="P60" s="5">
        <f t="shared" si="8"/>
        <v>58.281463293419954</v>
      </c>
      <c r="Q60" s="5">
        <f t="shared" si="9"/>
        <v>1.4102974665740973</v>
      </c>
      <c r="R60" s="5">
        <f t="shared" si="10"/>
        <v>80.804092692688073</v>
      </c>
      <c r="S60" s="5">
        <f t="shared" si="11"/>
        <v>57.532411453217023</v>
      </c>
      <c r="T60" s="5">
        <f t="shared" si="12"/>
        <v>19.593684084418634</v>
      </c>
      <c r="U60" s="5">
        <f t="shared" si="13"/>
        <v>13.600920735676025</v>
      </c>
      <c r="V60" s="5">
        <f t="shared" si="14"/>
        <v>19.593684084418634</v>
      </c>
      <c r="W60" s="4">
        <f t="shared" si="19"/>
        <v>0.31617769553311348</v>
      </c>
      <c r="X60" s="4">
        <f t="shared" si="20"/>
        <v>241.92339932597869</v>
      </c>
      <c r="Y60" s="4">
        <f t="shared" si="15"/>
        <v>26.192339932597868</v>
      </c>
      <c r="Z60" s="4">
        <f t="shared" si="21"/>
        <v>1</v>
      </c>
    </row>
    <row r="61" spans="4:26" x14ac:dyDescent="0.45">
      <c r="D61" s="5">
        <f t="shared" si="23"/>
        <v>26.78321212121207</v>
      </c>
      <c r="E61" s="5">
        <f t="shared" si="16"/>
        <v>-2.3435310606060562</v>
      </c>
      <c r="F61" s="5">
        <f t="shared" si="24"/>
        <v>35.652423418481646</v>
      </c>
      <c r="G61" s="5">
        <f t="shared" si="25"/>
        <v>-12.654790967523523</v>
      </c>
      <c r="H61" s="5">
        <f t="shared" si="2"/>
        <v>0.71032127912915755</v>
      </c>
      <c r="I61" s="5">
        <f t="shared" si="3"/>
        <v>40.698411392434814</v>
      </c>
      <c r="J61" s="5">
        <f t="shared" si="4"/>
        <v>27.050882627334893</v>
      </c>
      <c r="K61" s="5">
        <f t="shared" si="5"/>
        <v>0.47212696741752813</v>
      </c>
      <c r="L61" s="5">
        <f t="shared" si="17"/>
        <v>44.23340590525801</v>
      </c>
      <c r="M61" s="5">
        <f t="shared" si="18"/>
        <v>-11.254377984397555</v>
      </c>
      <c r="N61" s="5">
        <f t="shared" si="6"/>
        <v>58.524405905258007</v>
      </c>
      <c r="O61" s="5">
        <f t="shared" si="7"/>
        <v>2.7936220156024447</v>
      </c>
      <c r="P61" s="5">
        <f t="shared" si="8"/>
        <v>58.591043774022808</v>
      </c>
      <c r="Q61" s="5">
        <f t="shared" si="9"/>
        <v>1.411152801048092</v>
      </c>
      <c r="R61" s="5">
        <f t="shared" si="10"/>
        <v>80.853099748120002</v>
      </c>
      <c r="S61" s="5">
        <f t="shared" si="11"/>
        <v>57.846000851653152</v>
      </c>
      <c r="T61" s="5">
        <f t="shared" si="12"/>
        <v>19.593684084418634</v>
      </c>
      <c r="U61" s="5">
        <f t="shared" si="13"/>
        <v>13.600918715425729</v>
      </c>
      <c r="V61" s="5">
        <f t="shared" si="14"/>
        <v>19.593684084418634</v>
      </c>
      <c r="W61" s="4">
        <f t="shared" si="19"/>
        <v>0.31358939843612887</v>
      </c>
      <c r="X61" s="4">
        <f t="shared" si="20"/>
        <v>245.05929331033997</v>
      </c>
      <c r="Y61" s="4">
        <f t="shared" si="15"/>
        <v>26.505929331033997</v>
      </c>
      <c r="Z61" s="4">
        <f t="shared" si="21"/>
        <v>1</v>
      </c>
    </row>
    <row r="62" spans="4:26" x14ac:dyDescent="0.45">
      <c r="D62" s="5">
        <f t="shared" si="23"/>
        <v>27.171060606060554</v>
      </c>
      <c r="E62" s="5">
        <f t="shared" si="16"/>
        <v>-2.3774678030302985</v>
      </c>
      <c r="F62" s="5">
        <f t="shared" si="24"/>
        <v>35.956778560903608</v>
      </c>
      <c r="G62" s="5">
        <f t="shared" si="25"/>
        <v>-12.759957603756636</v>
      </c>
      <c r="H62" s="5">
        <f t="shared" si="2"/>
        <v>0.70225246344281322</v>
      </c>
      <c r="I62" s="5">
        <f t="shared" si="3"/>
        <v>40.236102307938332</v>
      </c>
      <c r="J62" s="5">
        <f t="shared" si="4"/>
        <v>27.513191711831375</v>
      </c>
      <c r="K62" s="5">
        <f t="shared" si="5"/>
        <v>0.48019578310387245</v>
      </c>
      <c r="L62" s="5">
        <f t="shared" si="17"/>
        <v>44.548787137636609</v>
      </c>
      <c r="M62" s="5">
        <f t="shared" si="18"/>
        <v>-11.428825524044175</v>
      </c>
      <c r="N62" s="5">
        <f t="shared" si="6"/>
        <v>58.839787137636606</v>
      </c>
      <c r="O62" s="5">
        <f t="shared" si="7"/>
        <v>2.6191744759558251</v>
      </c>
      <c r="P62" s="5">
        <f t="shared" si="8"/>
        <v>58.898052814485169</v>
      </c>
      <c r="Q62" s="5">
        <f t="shared" si="9"/>
        <v>1.411992036517006</v>
      </c>
      <c r="R62" s="5">
        <f t="shared" si="10"/>
        <v>80.901184398506459</v>
      </c>
      <c r="S62" s="5">
        <f t="shared" si="11"/>
        <v>58.156943087974319</v>
      </c>
      <c r="T62" s="5">
        <f t="shared" si="12"/>
        <v>19.59368408441863</v>
      </c>
      <c r="U62" s="5">
        <f t="shared" si="13"/>
        <v>13.600916676615515</v>
      </c>
      <c r="V62" s="5">
        <f t="shared" si="14"/>
        <v>19.59368408441863</v>
      </c>
      <c r="W62" s="4">
        <f t="shared" si="19"/>
        <v>0.3109422363211678</v>
      </c>
      <c r="X62" s="4">
        <f t="shared" si="20"/>
        <v>248.16871567355165</v>
      </c>
      <c r="Y62" s="4">
        <f t="shared" si="15"/>
        <v>26.816871567355165</v>
      </c>
      <c r="Z62" s="4">
        <f t="shared" si="21"/>
        <v>1</v>
      </c>
    </row>
    <row r="63" spans="4:26" x14ac:dyDescent="0.45">
      <c r="D63" s="5">
        <f t="shared" si="23"/>
        <v>27.558909090909037</v>
      </c>
      <c r="E63" s="5">
        <f t="shared" si="16"/>
        <v>-2.4114045454545407</v>
      </c>
      <c r="F63" s="5">
        <f t="shared" si="24"/>
        <v>36.258312221239613</v>
      </c>
      <c r="G63" s="5">
        <f t="shared" si="25"/>
        <v>-12.866320311041818</v>
      </c>
      <c r="H63" s="5">
        <f t="shared" si="2"/>
        <v>0.69396848295213653</v>
      </c>
      <c r="I63" s="5">
        <f t="shared" si="3"/>
        <v>39.761465188253844</v>
      </c>
      <c r="J63" s="5">
        <f t="shared" si="4"/>
        <v>27.987828831515863</v>
      </c>
      <c r="K63" s="5">
        <f t="shared" si="5"/>
        <v>0.48847976359454914</v>
      </c>
      <c r="L63" s="5">
        <f t="shared" si="17"/>
        <v>44.861058945262805</v>
      </c>
      <c r="M63" s="5">
        <f t="shared" si="18"/>
        <v>-11.606406797628596</v>
      </c>
      <c r="N63" s="5">
        <f t="shared" si="6"/>
        <v>59.152058945262809</v>
      </c>
      <c r="O63" s="5">
        <f t="shared" si="7"/>
        <v>2.4415932023714042</v>
      </c>
      <c r="P63" s="5">
        <f t="shared" si="8"/>
        <v>59.202427778172343</v>
      </c>
      <c r="Q63" s="5">
        <f t="shared" si="9"/>
        <v>1.4128153694555021</v>
      </c>
      <c r="R63" s="5">
        <f t="shared" si="10"/>
        <v>80.948357901016394</v>
      </c>
      <c r="S63" s="5">
        <f t="shared" si="11"/>
        <v>58.465176462828815</v>
      </c>
      <c r="T63" s="5">
        <f t="shared" si="12"/>
        <v>19.593684084418634</v>
      </c>
      <c r="U63" s="5">
        <f t="shared" si="13"/>
        <v>13.600914619595656</v>
      </c>
      <c r="V63" s="5">
        <f t="shared" si="14"/>
        <v>19.593684084418634</v>
      </c>
      <c r="W63" s="4">
        <f t="shared" si="19"/>
        <v>0.30823337485449542</v>
      </c>
      <c r="X63" s="4">
        <f t="shared" si="20"/>
        <v>251.2510494220966</v>
      </c>
      <c r="Y63" s="4">
        <f t="shared" si="15"/>
        <v>27.12510494220966</v>
      </c>
      <c r="Z63" s="4">
        <f t="shared" si="21"/>
        <v>1</v>
      </c>
    </row>
    <row r="64" spans="4:26" x14ac:dyDescent="0.45">
      <c r="D64" s="5">
        <f t="shared" si="23"/>
        <v>27.94675757575752</v>
      </c>
      <c r="E64" s="5">
        <f t="shared" si="16"/>
        <v>-2.445341287878783</v>
      </c>
      <c r="F64" s="5">
        <f t="shared" si="24"/>
        <v>36.556983865306378</v>
      </c>
      <c r="G64" s="5">
        <f t="shared" si="25"/>
        <v>-12.973818162162434</v>
      </c>
      <c r="H64" s="5">
        <f t="shared" si="2"/>
        <v>0.68546936467995212</v>
      </c>
      <c r="I64" s="5">
        <f t="shared" si="3"/>
        <v>39.274501581675153</v>
      </c>
      <c r="J64" s="5">
        <f t="shared" si="4"/>
        <v>28.474792438094553</v>
      </c>
      <c r="K64" s="5">
        <f t="shared" si="5"/>
        <v>0.49697888186673356</v>
      </c>
      <c r="L64" s="5">
        <f t="shared" si="17"/>
        <v>45.170134052573268</v>
      </c>
      <c r="M64" s="5">
        <f t="shared" si="18"/>
        <v>-11.787062689091199</v>
      </c>
      <c r="N64" s="5">
        <f t="shared" si="6"/>
        <v>59.461134052573271</v>
      </c>
      <c r="O64" s="5">
        <f t="shared" si="7"/>
        <v>2.2609373109088011</v>
      </c>
      <c r="P64" s="5">
        <f t="shared" si="8"/>
        <v>59.504103222735388</v>
      </c>
      <c r="Q64" s="5">
        <f t="shared" si="9"/>
        <v>1.4136229839890395</v>
      </c>
      <c r="R64" s="5">
        <f t="shared" si="10"/>
        <v>80.994630805261508</v>
      </c>
      <c r="S64" s="5">
        <f t="shared" si="11"/>
        <v>58.770636412599345</v>
      </c>
      <c r="T64" s="5">
        <f t="shared" si="12"/>
        <v>19.593684084418634</v>
      </c>
      <c r="U64" s="5">
        <f t="shared" si="13"/>
        <v>13.600912544736252</v>
      </c>
      <c r="V64" s="5">
        <f t="shared" si="14"/>
        <v>19.593684084418634</v>
      </c>
      <c r="W64" s="4">
        <f t="shared" si="19"/>
        <v>0.3054599497705297</v>
      </c>
      <c r="X64" s="4">
        <f t="shared" si="20"/>
        <v>254.30564891980191</v>
      </c>
      <c r="Y64" s="4">
        <f t="shared" si="15"/>
        <v>27.43056489198019</v>
      </c>
      <c r="Z64" s="4">
        <f t="shared" si="21"/>
        <v>1</v>
      </c>
    </row>
    <row r="65" spans="4:26" x14ac:dyDescent="0.45">
      <c r="D65" s="5">
        <f t="shared" si="23"/>
        <v>28.334606060606003</v>
      </c>
      <c r="E65" s="5">
        <f t="shared" si="16"/>
        <v>-2.4792780303030253</v>
      </c>
      <c r="F65" s="5">
        <f t="shared" si="24"/>
        <v>36.852751800801101</v>
      </c>
      <c r="G65" s="5">
        <f t="shared" si="25"/>
        <v>-13.082388813642588</v>
      </c>
      <c r="H65" s="5">
        <f t="shared" si="2"/>
        <v>0.67675504586605473</v>
      </c>
      <c r="I65" s="5">
        <f t="shared" si="3"/>
        <v>38.775207892307385</v>
      </c>
      <c r="J65" s="5">
        <f t="shared" si="4"/>
        <v>28.974086127462321</v>
      </c>
      <c r="K65" s="5">
        <f t="shared" si="5"/>
        <v>0.50569320068063095</v>
      </c>
      <c r="L65" s="5">
        <f t="shared" si="17"/>
        <v>45.475922867296887</v>
      </c>
      <c r="M65" s="5">
        <f t="shared" si="18"/>
        <v>-11.970732825678525</v>
      </c>
      <c r="N65" s="5">
        <f t="shared" si="6"/>
        <v>59.766922867296884</v>
      </c>
      <c r="O65" s="5">
        <f t="shared" si="7"/>
        <v>2.0772671743214755</v>
      </c>
      <c r="P65" s="5">
        <f t="shared" si="8"/>
        <v>59.803010860147573</v>
      </c>
      <c r="Q65" s="5">
        <f t="shared" si="9"/>
        <v>1.4144150522127268</v>
      </c>
      <c r="R65" s="5">
        <f t="shared" si="10"/>
        <v>81.040012971565218</v>
      </c>
      <c r="S65" s="5">
        <f t="shared" si="11"/>
        <v>59.073255470973734</v>
      </c>
      <c r="T65" s="5">
        <f t="shared" si="12"/>
        <v>19.59368408441863</v>
      </c>
      <c r="U65" s="5">
        <f t="shared" si="13"/>
        <v>13.600910452428383</v>
      </c>
      <c r="V65" s="5">
        <f t="shared" si="14"/>
        <v>19.59368408441863</v>
      </c>
      <c r="W65" s="4">
        <f t="shared" si="19"/>
        <v>0.30261905837438974</v>
      </c>
      <c r="X65" s="4">
        <f t="shared" si="20"/>
        <v>257.33183950354578</v>
      </c>
      <c r="Y65" s="4">
        <f t="shared" si="15"/>
        <v>27.733183950354579</v>
      </c>
      <c r="Z65" s="4">
        <f t="shared" si="21"/>
        <v>1</v>
      </c>
    </row>
    <row r="66" spans="4:26" x14ac:dyDescent="0.45">
      <c r="D66" s="5">
        <f t="shared" si="23"/>
        <v>28.722454545454486</v>
      </c>
      <c r="E66" s="5">
        <f t="shared" si="16"/>
        <v>-2.5132147727272676</v>
      </c>
      <c r="F66" s="5">
        <f t="shared" si="24"/>
        <v>37.145573172596869</v>
      </c>
      <c r="G66" s="5">
        <f t="shared" si="25"/>
        <v>-13.191968461716066</v>
      </c>
      <c r="H66" s="5">
        <f t="shared" si="2"/>
        <v>0.66782536985415386</v>
      </c>
      <c r="I66" s="5">
        <f t="shared" si="3"/>
        <v>38.263575144406254</v>
      </c>
      <c r="J66" s="5">
        <f t="shared" si="4"/>
        <v>29.485718875363453</v>
      </c>
      <c r="K66" s="5">
        <f t="shared" si="5"/>
        <v>0.51462287669253182</v>
      </c>
      <c r="L66" s="5">
        <f t="shared" si="17"/>
        <v>45.778333450162719</v>
      </c>
      <c r="M66" s="5">
        <f t="shared" si="18"/>
        <v>-12.157355521800181</v>
      </c>
      <c r="N66" s="5">
        <f t="shared" si="6"/>
        <v>60.069333450162716</v>
      </c>
      <c r="O66" s="5">
        <f t="shared" si="7"/>
        <v>1.8906444781998193</v>
      </c>
      <c r="P66" s="5">
        <f t="shared" si="8"/>
        <v>60.099079507840926</v>
      </c>
      <c r="Q66" s="5">
        <f t="shared" si="9"/>
        <v>1.4151917344648106</v>
      </c>
      <c r="R66" s="5">
        <f t="shared" si="10"/>
        <v>81.084513586632326</v>
      </c>
      <c r="S66" s="5">
        <f t="shared" si="11"/>
        <v>59.372963221400575</v>
      </c>
      <c r="T66" s="5">
        <f t="shared" si="12"/>
        <v>19.593684084418634</v>
      </c>
      <c r="U66" s="5">
        <f t="shared" si="13"/>
        <v>13.600908343085209</v>
      </c>
      <c r="V66" s="5">
        <f t="shared" si="14"/>
        <v>19.593684084418634</v>
      </c>
      <c r="W66" s="4">
        <f t="shared" si="19"/>
        <v>0.29970775042684039</v>
      </c>
      <c r="X66" s="4">
        <f t="shared" si="20"/>
        <v>260.3289170078142</v>
      </c>
      <c r="Y66" s="4">
        <f t="shared" si="15"/>
        <v>28.03289170078142</v>
      </c>
      <c r="Z66" s="4">
        <f t="shared" si="21"/>
        <v>1</v>
      </c>
    </row>
    <row r="67" spans="4:26" x14ac:dyDescent="0.45">
      <c r="D67" s="5">
        <f t="shared" si="23"/>
        <v>29.110303030302969</v>
      </c>
      <c r="E67" s="5">
        <f t="shared" si="16"/>
        <v>-2.5471515151515098</v>
      </c>
      <c r="F67" s="5">
        <f t="shared" si="24"/>
        <v>37.435403951709532</v>
      </c>
      <c r="G67" s="5">
        <f t="shared" si="25"/>
        <v>-13.302491796886391</v>
      </c>
      <c r="H67" s="5">
        <f t="shared" si="2"/>
        <v>0.65868008143531398</v>
      </c>
      <c r="I67" s="5">
        <f t="shared" si="3"/>
        <v>37.739588715576858</v>
      </c>
      <c r="J67" s="5">
        <f t="shared" si="4"/>
        <v>30.009705304192849</v>
      </c>
      <c r="K67" s="5">
        <f t="shared" si="5"/>
        <v>0.5237681651113717</v>
      </c>
      <c r="L67" s="5">
        <f t="shared" si="17"/>
        <v>46.077271475402313</v>
      </c>
      <c r="M67" s="5">
        <f t="shared" si="18"/>
        <v>-12.346867724461005</v>
      </c>
      <c r="N67" s="5">
        <f t="shared" si="6"/>
        <v>60.36827147540231</v>
      </c>
      <c r="O67" s="5">
        <f t="shared" si="7"/>
        <v>1.7011322755389955</v>
      </c>
      <c r="P67" s="5">
        <f t="shared" si="8"/>
        <v>60.392235030231767</v>
      </c>
      <c r="Q67" s="5">
        <f t="shared" si="9"/>
        <v>1.415953179555228</v>
      </c>
      <c r="R67" s="5">
        <f t="shared" si="10"/>
        <v>81.128141176644206</v>
      </c>
      <c r="S67" s="5">
        <f t="shared" si="11"/>
        <v>59.669686239721031</v>
      </c>
      <c r="T67" s="5">
        <f t="shared" si="12"/>
        <v>19.593684084418634</v>
      </c>
      <c r="U67" s="5">
        <f t="shared" si="13"/>
        <v>13.600906217142787</v>
      </c>
      <c r="V67" s="5">
        <f t="shared" si="14"/>
        <v>19.593684084418634</v>
      </c>
      <c r="W67" s="4">
        <f t="shared" si="19"/>
        <v>0.29672301832045633</v>
      </c>
      <c r="X67" s="4">
        <f t="shared" si="20"/>
        <v>263.29614719101875</v>
      </c>
      <c r="Y67" s="4">
        <f t="shared" si="15"/>
        <v>28.329614719101876</v>
      </c>
      <c r="Z67" s="4">
        <f t="shared" si="21"/>
        <v>1</v>
      </c>
    </row>
    <row r="68" spans="4:26" x14ac:dyDescent="0.45">
      <c r="D68" s="5">
        <f t="shared" si="23"/>
        <v>29.498151515151452</v>
      </c>
      <c r="E68" s="5">
        <f t="shared" si="16"/>
        <v>-2.5810882575757521</v>
      </c>
      <c r="F68" s="5">
        <f t="shared" si="24"/>
        <v>37.722198917463309</v>
      </c>
      <c r="G68" s="5">
        <f t="shared" si="25"/>
        <v>-13.413891956690502</v>
      </c>
      <c r="H68" s="5">
        <f t="shared" ref="H68:H103" si="26">ASIN((F68-D68)/$B$3)</f>
        <v>0.64931882161490007</v>
      </c>
      <c r="I68" s="5">
        <f t="shared" ref="I68:I103" si="27">H68*180/PI()</f>
        <v>37.203228036941745</v>
      </c>
      <c r="J68" s="5">
        <f t="shared" ref="J68:J103" si="28">90-I68-$B$7</f>
        <v>30.546065982827962</v>
      </c>
      <c r="K68" s="5">
        <f t="shared" ref="K68:K103" si="29">J68*PI()/180</f>
        <v>0.53312942493178561</v>
      </c>
      <c r="L68" s="5">
        <f t="shared" si="17"/>
        <v>46.372640181204105</v>
      </c>
      <c r="M68" s="5">
        <f t="shared" si="18"/>
        <v>-12.539204960008028</v>
      </c>
      <c r="N68" s="5">
        <f t="shared" ref="N68:N103" si="30">L68+14.291</f>
        <v>60.663640181204102</v>
      </c>
      <c r="O68" s="5">
        <f t="shared" ref="O68:O103" si="31">M68+14.048</f>
        <v>1.5087950399919716</v>
      </c>
      <c r="P68" s="5">
        <f t="shared" ref="P68:P103" si="32">SQRT((N68^2)+(O68^2))</f>
        <v>60.682400269825393</v>
      </c>
      <c r="Q68" s="5">
        <f t="shared" ref="Q68:Q103" si="33">ACOS($B$10/P68)</f>
        <v>1.4166995249493197</v>
      </c>
      <c r="R68" s="5">
        <f t="shared" ref="R68:R103" si="34">Q68*180/PI()</f>
        <v>81.170903617784688</v>
      </c>
      <c r="S68" s="5">
        <f t="shared" ref="S68:S103" si="35">P68*SIN(Q68)</f>
        <v>59.963348026167658</v>
      </c>
      <c r="T68" s="5">
        <f t="shared" ref="T68:T103" si="36">SQRT(((L68-D68)^2)+((M68-E68)^2))</f>
        <v>19.593684084418634</v>
      </c>
      <c r="U68" s="5">
        <f t="shared" ref="U68:U103" si="37">SQRT(((F68-D68)^2)+((G68-E68)^2))</f>
        <v>13.600904075061578</v>
      </c>
      <c r="V68" s="5">
        <f t="shared" ref="V68:V103" si="38">SQRT(((L68-D68)^2)+((M68-E68)^2))</f>
        <v>19.593684084418634</v>
      </c>
      <c r="W68" s="4">
        <f t="shared" si="19"/>
        <v>0.2936617864466271</v>
      </c>
      <c r="X68" s="4">
        <f t="shared" si="20"/>
        <v>266.232765055485</v>
      </c>
      <c r="Y68" s="4">
        <f t="shared" ref="Y68:Y103" si="39">IF(X68&lt;20,SQRT(X68/1.25),IF(X68&lt;($X$103-20),(((X68-20)/10)+4),SQRT((X67-1.25*(((($X$103-40)/10)+4)^2))/(-1.25))))</f>
        <v>28.6232765055485</v>
      </c>
      <c r="Z68" s="4">
        <f t="shared" si="21"/>
        <v>1.000000000000012</v>
      </c>
    </row>
    <row r="69" spans="4:26" x14ac:dyDescent="0.45">
      <c r="D69" s="5">
        <f t="shared" si="23"/>
        <v>29.885999999999935</v>
      </c>
      <c r="E69" s="5">
        <f t="shared" ref="E69" si="40">-0.0875*D69</f>
        <v>-2.6150249999999944</v>
      </c>
      <c r="F69" s="5">
        <f t="shared" si="24"/>
        <v>38.005911632314429</v>
      </c>
      <c r="G69" s="5">
        <f t="shared" si="25"/>
        <v>-13.526100476238016</v>
      </c>
      <c r="H69" s="5">
        <f t="shared" si="26"/>
        <v>0.63974112176439712</v>
      </c>
      <c r="I69" s="5">
        <f t="shared" si="27"/>
        <v>36.654466258064851</v>
      </c>
      <c r="J69" s="5">
        <f t="shared" si="28"/>
        <v>31.094827761704856</v>
      </c>
      <c r="K69" s="5">
        <f t="shared" si="29"/>
        <v>0.54270712478228844</v>
      </c>
      <c r="L69" s="5">
        <f t="shared" ref="L69:L103" si="41">$B$4*COS(K69)+D69</f>
        <v>46.664340309166342</v>
      </c>
      <c r="M69" s="5">
        <f t="shared" ref="M69:M103" si="42">-($B$4*SIN(K69))+E69</f>
        <v>-12.734301281918667</v>
      </c>
      <c r="N69" s="5">
        <f t="shared" si="30"/>
        <v>60.955340309166345</v>
      </c>
      <c r="O69" s="5">
        <f t="shared" si="31"/>
        <v>1.3136987180813335</v>
      </c>
      <c r="P69" s="5">
        <f t="shared" si="32"/>
        <v>60.969494966976463</v>
      </c>
      <c r="Q69" s="5">
        <f t="shared" si="33"/>
        <v>1.4174308969064344</v>
      </c>
      <c r="R69" s="5">
        <f t="shared" si="34"/>
        <v>81.212808144181594</v>
      </c>
      <c r="S69" s="5">
        <f t="shared" si="35"/>
        <v>60.253868925805655</v>
      </c>
      <c r="T69" s="5">
        <f t="shared" si="36"/>
        <v>19.593684084418634</v>
      </c>
      <c r="U69" s="5">
        <f t="shared" si="37"/>
        <v>13.600901917327358</v>
      </c>
      <c r="V69" s="5">
        <f t="shared" si="38"/>
        <v>19.593684084418634</v>
      </c>
      <c r="W69" s="4">
        <f t="shared" ref="W69:W103" si="43">S69-S68</f>
        <v>0.29052089963799688</v>
      </c>
      <c r="X69" s="4">
        <f t="shared" ref="X69:X103" si="44">W69*10+X68</f>
        <v>269.13797405186494</v>
      </c>
      <c r="Y69" s="4">
        <f t="shared" si="39"/>
        <v>28.913797405186493</v>
      </c>
      <c r="Z69" s="4">
        <f t="shared" ref="Z69:Z103" si="45">W69/(Y69-Y68)</f>
        <v>1.0000000000000122</v>
      </c>
    </row>
    <row r="70" spans="4:26" x14ac:dyDescent="0.45">
      <c r="D70" s="6">
        <f>D69+((48.097-29.886)/34)</f>
        <v>30.42161764705876</v>
      </c>
      <c r="E70" s="6">
        <f xml:space="preserve"> 0.0001*(-524247 + SQRT( 184831000000 + 5105660000*(D70)  - 100000000*(D70^2)))</f>
        <v>-2.664680473325943</v>
      </c>
      <c r="F70" s="6">
        <f t="shared" si="24"/>
        <v>38.395025244286742</v>
      </c>
      <c r="G70" s="6">
        <f t="shared" si="25"/>
        <v>-13.683265771330282</v>
      </c>
      <c r="H70" s="6">
        <f t="shared" si="26"/>
        <v>0.626380914367347</v>
      </c>
      <c r="I70" s="6">
        <f t="shared" si="27"/>
        <v>35.888982760794413</v>
      </c>
      <c r="J70" s="6">
        <f t="shared" si="28"/>
        <v>31.860311258975294</v>
      </c>
      <c r="K70" s="6">
        <f t="shared" si="29"/>
        <v>0.55606733217933868</v>
      </c>
      <c r="L70" s="6">
        <f t="shared" si="41"/>
        <v>47.063268944473357</v>
      </c>
      <c r="M70" s="6">
        <f t="shared" si="42"/>
        <v>-13.007209085578323</v>
      </c>
      <c r="N70" s="6">
        <f t="shared" si="30"/>
        <v>61.354268944473361</v>
      </c>
      <c r="O70" s="6">
        <f t="shared" si="31"/>
        <v>1.0407909144216774</v>
      </c>
      <c r="P70" s="6">
        <f t="shared" si="32"/>
        <v>61.363096103752056</v>
      </c>
      <c r="Q70" s="6">
        <f t="shared" si="33"/>
        <v>1.4184223385770585</v>
      </c>
      <c r="R70" s="6">
        <f t="shared" si="34"/>
        <v>81.269613567541739</v>
      </c>
      <c r="S70" s="6">
        <f t="shared" si="35"/>
        <v>60.652114286629043</v>
      </c>
      <c r="T70" s="6">
        <f t="shared" si="36"/>
        <v>19.593684084418634</v>
      </c>
      <c r="U70" s="6">
        <f t="shared" si="37"/>
        <v>13.600898892386866</v>
      </c>
      <c r="V70" s="6">
        <f t="shared" si="38"/>
        <v>19.593684084418634</v>
      </c>
      <c r="W70" s="4">
        <f t="shared" si="43"/>
        <v>0.39824536082338824</v>
      </c>
      <c r="X70" s="4">
        <f t="shared" si="44"/>
        <v>273.12042766009881</v>
      </c>
      <c r="Y70" s="4">
        <f t="shared" si="39"/>
        <v>29.312042766009881</v>
      </c>
      <c r="Z70" s="4">
        <f t="shared" si="45"/>
        <v>1</v>
      </c>
    </row>
    <row r="71" spans="4:26" x14ac:dyDescent="0.45">
      <c r="D71" s="6">
        <f t="shared" ref="D71:D103" si="46">D70+((48.097-29.886)/34)</f>
        <v>30.957235294117584</v>
      </c>
      <c r="E71" s="6">
        <f t="shared" ref="E71:E103" si="47" xml:space="preserve"> 0.0001*(-524247 + SQRT( 184831000000 + 5105660000*(D71)  - 100000000*(D71^2)))</f>
        <v>-2.7202659677903109</v>
      </c>
      <c r="F71" s="6">
        <f t="shared" si="24"/>
        <v>38.783375490421854</v>
      </c>
      <c r="G71" s="6">
        <f t="shared" si="25"/>
        <v>-13.843929754614557</v>
      </c>
      <c r="H71" s="6">
        <f t="shared" si="26"/>
        <v>0.61308001944866664</v>
      </c>
      <c r="I71" s="6">
        <f t="shared" si="27"/>
        <v>35.126897618207025</v>
      </c>
      <c r="J71" s="6">
        <f t="shared" si="28"/>
        <v>32.622396401562682</v>
      </c>
      <c r="K71" s="6">
        <f t="shared" si="29"/>
        <v>0.56936822709801904</v>
      </c>
      <c r="L71" s="6">
        <f t="shared" si="41"/>
        <v>47.459853714189968</v>
      </c>
      <c r="M71" s="6">
        <f t="shared" si="42"/>
        <v>-13.283222054108563</v>
      </c>
      <c r="N71" s="6">
        <f t="shared" si="30"/>
        <v>61.750853714189972</v>
      </c>
      <c r="O71" s="6">
        <f t="shared" si="31"/>
        <v>0.76477794589143677</v>
      </c>
      <c r="P71" s="6">
        <f t="shared" si="32"/>
        <v>61.755589380539561</v>
      </c>
      <c r="Q71" s="6">
        <f t="shared" si="33"/>
        <v>1.4193982575630932</v>
      </c>
      <c r="R71" s="6">
        <f t="shared" si="34"/>
        <v>81.325529606588219</v>
      </c>
      <c r="S71" s="6">
        <f t="shared" si="35"/>
        <v>61.049178731067386</v>
      </c>
      <c r="T71" s="6">
        <f t="shared" si="36"/>
        <v>19.593684084418634</v>
      </c>
      <c r="U71" s="6">
        <f t="shared" si="37"/>
        <v>13.600895794561273</v>
      </c>
      <c r="V71" s="6">
        <f t="shared" si="38"/>
        <v>19.593684084418634</v>
      </c>
      <c r="W71" s="4">
        <f t="shared" si="43"/>
        <v>0.39706444443834243</v>
      </c>
      <c r="X71" s="4">
        <f t="shared" si="44"/>
        <v>277.09107210448224</v>
      </c>
      <c r="Y71" s="4">
        <f t="shared" si="39"/>
        <v>29.709107210448224</v>
      </c>
      <c r="Z71" s="4">
        <f t="shared" si="45"/>
        <v>1</v>
      </c>
    </row>
    <row r="72" spans="4:26" x14ac:dyDescent="0.45">
      <c r="D72" s="6">
        <f t="shared" si="46"/>
        <v>31.492852941176409</v>
      </c>
      <c r="E72" s="6">
        <f t="shared" si="47"/>
        <v>-2.7816923443199952</v>
      </c>
      <c r="F72" s="6">
        <f t="shared" si="24"/>
        <v>39.170901020495549</v>
      </c>
      <c r="G72" s="6">
        <f t="shared" si="25"/>
        <v>-14.008083475086949</v>
      </c>
      <c r="H72" s="6">
        <f t="shared" si="26"/>
        <v>0.59982898661943629</v>
      </c>
      <c r="I72" s="6">
        <f t="shared" si="27"/>
        <v>34.367669362902831</v>
      </c>
      <c r="J72" s="6">
        <f t="shared" si="28"/>
        <v>33.381624656866876</v>
      </c>
      <c r="K72" s="6">
        <f t="shared" si="29"/>
        <v>0.58261925992724928</v>
      </c>
      <c r="L72" s="6">
        <f t="shared" si="41"/>
        <v>47.854056554440618</v>
      </c>
      <c r="M72" s="6">
        <f t="shared" si="42"/>
        <v>-13.562391409098225</v>
      </c>
      <c r="N72" s="6">
        <f t="shared" si="30"/>
        <v>62.145056554440615</v>
      </c>
      <c r="O72" s="6">
        <f t="shared" si="31"/>
        <v>0.48560859090177466</v>
      </c>
      <c r="P72" s="6">
        <f t="shared" si="32"/>
        <v>62.14695382605796</v>
      </c>
      <c r="Q72" s="6">
        <f t="shared" si="33"/>
        <v>1.4203589539797608</v>
      </c>
      <c r="R72" s="6">
        <f t="shared" si="34"/>
        <v>81.38057345665662</v>
      </c>
      <c r="S72" s="6">
        <f t="shared" si="35"/>
        <v>61.445042711826474</v>
      </c>
      <c r="T72" s="6">
        <f t="shared" si="36"/>
        <v>19.59368408441863</v>
      </c>
      <c r="U72" s="6">
        <f t="shared" si="37"/>
        <v>13.600892622519275</v>
      </c>
      <c r="V72" s="6">
        <f t="shared" si="38"/>
        <v>19.59368408441863</v>
      </c>
      <c r="W72" s="4">
        <f t="shared" si="43"/>
        <v>0.39586398075908846</v>
      </c>
      <c r="X72" s="4">
        <f t="shared" si="44"/>
        <v>281.04971191207312</v>
      </c>
      <c r="Y72" s="4">
        <f t="shared" si="39"/>
        <v>30.104971191207312</v>
      </c>
      <c r="Z72" s="4">
        <f t="shared" si="45"/>
        <v>1</v>
      </c>
    </row>
    <row r="73" spans="4:26" x14ac:dyDescent="0.45">
      <c r="D73" s="6">
        <f t="shared" si="46"/>
        <v>32.02847058823523</v>
      </c>
      <c r="E73" s="6">
        <f t="shared" si="47"/>
        <v>-2.8489813141973572</v>
      </c>
      <c r="F73" s="6">
        <f t="shared" si="24"/>
        <v>39.557635133094429</v>
      </c>
      <c r="G73" s="6">
        <f t="shared" si="25"/>
        <v>-14.175758129397565</v>
      </c>
      <c r="H73" s="6">
        <f t="shared" si="26"/>
        <v>0.58662710341931024</v>
      </c>
      <c r="I73" s="6">
        <f t="shared" si="27"/>
        <v>33.611257173910943</v>
      </c>
      <c r="J73" s="6">
        <f t="shared" si="28"/>
        <v>34.138036845858764</v>
      </c>
      <c r="K73" s="6">
        <f t="shared" si="29"/>
        <v>0.59582114312737544</v>
      </c>
      <c r="L73" s="6">
        <f t="shared" si="41"/>
        <v>48.245927031817068</v>
      </c>
      <c r="M73" s="6">
        <f t="shared" si="42"/>
        <v>-13.844733334888165</v>
      </c>
      <c r="N73" s="6">
        <f t="shared" si="30"/>
        <v>62.536927031817072</v>
      </c>
      <c r="O73" s="6">
        <f t="shared" si="31"/>
        <v>0.20326666511183511</v>
      </c>
      <c r="P73" s="6">
        <f t="shared" si="32"/>
        <v>62.537257374464055</v>
      </c>
      <c r="Q73" s="6">
        <f t="shared" si="33"/>
        <v>1.4213049340352466</v>
      </c>
      <c r="R73" s="6">
        <f t="shared" si="34"/>
        <v>81.434774121339501</v>
      </c>
      <c r="S73" s="6">
        <f t="shared" si="35"/>
        <v>61.83977655134241</v>
      </c>
      <c r="T73" s="6">
        <f t="shared" si="36"/>
        <v>19.593684084418634</v>
      </c>
      <c r="U73" s="6">
        <f t="shared" si="37"/>
        <v>13.600889374041751</v>
      </c>
      <c r="V73" s="6">
        <f t="shared" si="38"/>
        <v>19.593684084418634</v>
      </c>
      <c r="W73" s="4">
        <f t="shared" si="43"/>
        <v>0.39473383951593632</v>
      </c>
      <c r="X73" s="4">
        <f t="shared" si="44"/>
        <v>284.99705030723248</v>
      </c>
      <c r="Y73" s="4">
        <f t="shared" si="39"/>
        <v>30.499705030723248</v>
      </c>
      <c r="Z73" s="4">
        <f t="shared" si="45"/>
        <v>1</v>
      </c>
    </row>
    <row r="74" spans="4:26" x14ac:dyDescent="0.45">
      <c r="D74" s="6">
        <f t="shared" si="46"/>
        <v>32.564088235294051</v>
      </c>
      <c r="E74" s="6">
        <f t="shared" si="47"/>
        <v>-2.9221567845439074</v>
      </c>
      <c r="F74" s="6">
        <f t="shared" si="24"/>
        <v>39.943610710627958</v>
      </c>
      <c r="G74" s="6">
        <f t="shared" si="25"/>
        <v>-14.34698716813014</v>
      </c>
      <c r="H74" s="6">
        <f t="shared" si="26"/>
        <v>0.57347368128636733</v>
      </c>
      <c r="I74" s="6">
        <f t="shared" si="27"/>
        <v>32.857621599539343</v>
      </c>
      <c r="J74" s="6">
        <f t="shared" si="28"/>
        <v>34.891672420230364</v>
      </c>
      <c r="K74" s="6">
        <f t="shared" si="29"/>
        <v>0.60897456526031835</v>
      </c>
      <c r="L74" s="6">
        <f t="shared" si="41"/>
        <v>48.63551419013335</v>
      </c>
      <c r="M74" s="6">
        <f t="shared" si="42"/>
        <v>-14.130266517149032</v>
      </c>
      <c r="N74" s="6">
        <f t="shared" si="30"/>
        <v>62.926514190133346</v>
      </c>
      <c r="O74" s="6">
        <f t="shared" si="31"/>
        <v>-8.226651714903177E-2</v>
      </c>
      <c r="P74" s="6">
        <f t="shared" si="32"/>
        <v>62.92656796537451</v>
      </c>
      <c r="Q74" s="6">
        <f t="shared" si="33"/>
        <v>1.4222366855018678</v>
      </c>
      <c r="R74" s="6">
        <f t="shared" si="34"/>
        <v>81.488159547932028</v>
      </c>
      <c r="S74" s="6">
        <f t="shared" si="35"/>
        <v>62.23345049007726</v>
      </c>
      <c r="T74" s="6">
        <f t="shared" si="36"/>
        <v>19.59368408441863</v>
      </c>
      <c r="U74" s="6">
        <f t="shared" si="37"/>
        <v>13.600886046786563</v>
      </c>
      <c r="V74" s="6">
        <f t="shared" si="38"/>
        <v>19.59368408441863</v>
      </c>
      <c r="W74" s="4">
        <f t="shared" si="43"/>
        <v>0.39367393873484957</v>
      </c>
      <c r="X74" s="4">
        <f t="shared" si="44"/>
        <v>288.93378969458098</v>
      </c>
      <c r="Y74" s="4">
        <f t="shared" si="39"/>
        <v>30.893378969458098</v>
      </c>
      <c r="Z74" s="4">
        <f t="shared" si="45"/>
        <v>1</v>
      </c>
    </row>
    <row r="75" spans="4:26" x14ac:dyDescent="0.45">
      <c r="D75" s="6">
        <f t="shared" si="46"/>
        <v>33.099705882352872</v>
      </c>
      <c r="E75" s="6">
        <f t="shared" si="47"/>
        <v>-3.0012449016899221</v>
      </c>
      <c r="F75" s="6">
        <f t="shared" si="24"/>
        <v>40.328860229553285</v>
      </c>
      <c r="G75" s="6">
        <f t="shared" si="25"/>
        <v>-14.521806344806956</v>
      </c>
      <c r="H75" s="6">
        <f t="shared" si="26"/>
        <v>0.56036805467910211</v>
      </c>
      <c r="I75" s="6">
        <f t="shared" si="27"/>
        <v>32.106724507068691</v>
      </c>
      <c r="J75" s="6">
        <f t="shared" si="28"/>
        <v>35.642569512701016</v>
      </c>
      <c r="K75" s="6">
        <f t="shared" si="29"/>
        <v>0.62208019186758357</v>
      </c>
      <c r="L75" s="6">
        <f t="shared" si="41"/>
        <v>49.022866567110611</v>
      </c>
      <c r="M75" s="6">
        <f t="shared" si="42"/>
        <v>-14.419012188133694</v>
      </c>
      <c r="N75" s="6">
        <f t="shared" si="30"/>
        <v>63.313866567110608</v>
      </c>
      <c r="O75" s="6">
        <f t="shared" si="31"/>
        <v>-0.37101218813369385</v>
      </c>
      <c r="P75" s="6">
        <f t="shared" si="32"/>
        <v>63.314953602775624</v>
      </c>
      <c r="Q75" s="6">
        <f t="shared" si="33"/>
        <v>1.4231546786706712</v>
      </c>
      <c r="R75" s="6">
        <f t="shared" si="34"/>
        <v>81.540756682126315</v>
      </c>
      <c r="S75" s="6">
        <f t="shared" si="35"/>
        <v>62.62613474997184</v>
      </c>
      <c r="T75" s="6">
        <f t="shared" si="36"/>
        <v>19.593684084418634</v>
      </c>
      <c r="U75" s="6">
        <f t="shared" si="37"/>
        <v>13.600882638280558</v>
      </c>
      <c r="V75" s="6">
        <f t="shared" si="38"/>
        <v>19.593684084418634</v>
      </c>
      <c r="W75" s="4">
        <f t="shared" si="43"/>
        <v>0.39268425989457967</v>
      </c>
      <c r="X75" s="4">
        <f t="shared" si="44"/>
        <v>292.86063229352681</v>
      </c>
      <c r="Y75" s="4">
        <f t="shared" si="39"/>
        <v>31.286063229352681</v>
      </c>
      <c r="Z75" s="4">
        <f t="shared" si="45"/>
        <v>0.99999999999999101</v>
      </c>
    </row>
    <row r="76" spans="4:26" x14ac:dyDescent="0.45">
      <c r="D76" s="6">
        <f t="shared" si="46"/>
        <v>33.635323529411693</v>
      </c>
      <c r="E76" s="6">
        <f t="shared" si="47"/>
        <v>-3.0862740990496764</v>
      </c>
      <c r="F76" s="6">
        <f t="shared" si="24"/>
        <v>40.713415769541839</v>
      </c>
      <c r="G76" s="6">
        <f t="shared" si="25"/>
        <v>-14.700253769337824</v>
      </c>
      <c r="H76" s="6">
        <f t="shared" si="26"/>
        <v>0.5473095802015906</v>
      </c>
      <c r="I76" s="6">
        <f t="shared" si="27"/>
        <v>31.358529032627981</v>
      </c>
      <c r="J76" s="6">
        <f t="shared" si="28"/>
        <v>36.390764987141722</v>
      </c>
      <c r="K76" s="6">
        <f t="shared" si="29"/>
        <v>0.63513866634509497</v>
      </c>
      <c r="L76" s="6">
        <f t="shared" si="41"/>
        <v>49.408032209620522</v>
      </c>
      <c r="M76" s="6">
        <f t="shared" si="42"/>
        <v>-14.71099417693822</v>
      </c>
      <c r="N76" s="6">
        <f t="shared" si="30"/>
        <v>63.699032209620526</v>
      </c>
      <c r="O76" s="6">
        <f t="shared" si="31"/>
        <v>-0.66299417693821994</v>
      </c>
      <c r="P76" s="6">
        <f t="shared" si="32"/>
        <v>63.702482414117327</v>
      </c>
      <c r="Q76" s="6">
        <f t="shared" si="33"/>
        <v>1.4240593672511304</v>
      </c>
      <c r="R76" s="6">
        <f t="shared" si="34"/>
        <v>81.592591519560301</v>
      </c>
      <c r="S76" s="6">
        <f t="shared" si="35"/>
        <v>63.01789959782004</v>
      </c>
      <c r="T76" s="6">
        <f t="shared" si="36"/>
        <v>19.59368408441863</v>
      </c>
      <c r="U76" s="6">
        <f t="shared" si="37"/>
        <v>13.600879145910275</v>
      </c>
      <c r="V76" s="6">
        <f t="shared" si="38"/>
        <v>19.59368408441863</v>
      </c>
      <c r="W76" s="4">
        <f t="shared" si="43"/>
        <v>0.39176484784820076</v>
      </c>
      <c r="X76" s="4">
        <f t="shared" si="44"/>
        <v>296.77828077200883</v>
      </c>
      <c r="Y76" s="4">
        <f t="shared" si="39"/>
        <v>31.677828077200882</v>
      </c>
      <c r="Z76" s="4">
        <f t="shared" si="45"/>
        <v>1</v>
      </c>
    </row>
    <row r="77" spans="4:26" x14ac:dyDescent="0.45">
      <c r="D77" s="6">
        <f t="shared" si="46"/>
        <v>34.170941176470514</v>
      </c>
      <c r="E77" s="6">
        <f t="shared" si="47"/>
        <v>-3.1772751497118734</v>
      </c>
      <c r="F77" s="6">
        <f t="shared" si="24"/>
        <v>41.097309021585104</v>
      </c>
      <c r="G77" s="6">
        <f t="shared" si="25"/>
        <v>-14.882369966107165</v>
      </c>
      <c r="H77" s="6">
        <f t="shared" si="26"/>
        <v>0.53429763572831313</v>
      </c>
      <c r="I77" s="6">
        <f t="shared" si="27"/>
        <v>30.612999531050608</v>
      </c>
      <c r="J77" s="6">
        <f t="shared" si="28"/>
        <v>37.136294488719102</v>
      </c>
      <c r="K77" s="6">
        <f t="shared" si="29"/>
        <v>0.64815061081837255</v>
      </c>
      <c r="L77" s="6">
        <f t="shared" si="41"/>
        <v>49.791058687474504</v>
      </c>
      <c r="M77" s="6">
        <f t="shared" si="42"/>
        <v>-15.006238964959035</v>
      </c>
      <c r="N77" s="6">
        <f t="shared" si="30"/>
        <v>64.0820586874745</v>
      </c>
      <c r="O77" s="6">
        <f t="shared" si="31"/>
        <v>-0.95823896495903504</v>
      </c>
      <c r="P77" s="6">
        <f t="shared" si="32"/>
        <v>64.089222709741861</v>
      </c>
      <c r="Q77" s="6">
        <f t="shared" si="33"/>
        <v>1.4249511892198252</v>
      </c>
      <c r="R77" s="6">
        <f t="shared" si="34"/>
        <v>81.643689154443564</v>
      </c>
      <c r="S77" s="6">
        <f t="shared" si="35"/>
        <v>63.408815408733915</v>
      </c>
      <c r="T77" s="6">
        <f t="shared" si="36"/>
        <v>19.593684084418634</v>
      </c>
      <c r="U77" s="6">
        <f t="shared" si="37"/>
        <v>13.600875566912642</v>
      </c>
      <c r="V77" s="6">
        <f t="shared" si="38"/>
        <v>19.593684084418634</v>
      </c>
      <c r="W77" s="4">
        <f t="shared" si="43"/>
        <v>0.3909158109138744</v>
      </c>
      <c r="X77" s="4">
        <f t="shared" si="44"/>
        <v>300.68743888114756</v>
      </c>
      <c r="Y77" s="4">
        <f t="shared" si="39"/>
        <v>32.068743888114753</v>
      </c>
      <c r="Z77" s="4">
        <f t="shared" si="45"/>
        <v>1.0000000000000091</v>
      </c>
    </row>
    <row r="78" spans="4:26" x14ac:dyDescent="0.45">
      <c r="D78" s="6">
        <f t="shared" si="46"/>
        <v>34.706558823529335</v>
      </c>
      <c r="E78" s="6">
        <f t="shared" si="47"/>
        <v>-3.2742812239783001</v>
      </c>
      <c r="F78" s="6">
        <f t="shared" si="24"/>
        <v>41.480571295030664</v>
      </c>
      <c r="G78" s="6">
        <f t="shared" si="25"/>
        <v>-15.068197936913919</v>
      </c>
      <c r="H78" s="6">
        <f t="shared" si="26"/>
        <v>0.52133161952477436</v>
      </c>
      <c r="I78" s="6">
        <f t="shared" si="27"/>
        <v>29.870101525489595</v>
      </c>
      <c r="J78" s="6">
        <f t="shared" si="28"/>
        <v>37.879192494280112</v>
      </c>
      <c r="K78" s="6">
        <f t="shared" si="29"/>
        <v>0.66111662702191132</v>
      </c>
      <c r="L78" s="6">
        <f t="shared" si="41"/>
        <v>50.17199310573718</v>
      </c>
      <c r="M78" s="6">
        <f t="shared" si="42"/>
        <v>-15.304775746761244</v>
      </c>
      <c r="N78" s="6">
        <f t="shared" si="30"/>
        <v>64.462993105737183</v>
      </c>
      <c r="O78" s="6">
        <f t="shared" si="31"/>
        <v>-1.2567757467612442</v>
      </c>
      <c r="P78" s="6">
        <f t="shared" si="32"/>
        <v>64.475243042798738</v>
      </c>
      <c r="Q78" s="6">
        <f t="shared" si="33"/>
        <v>1.4258305676217078</v>
      </c>
      <c r="R78" s="6">
        <f t="shared" si="34"/>
        <v>81.694073825466376</v>
      </c>
      <c r="S78" s="6">
        <f t="shared" si="35"/>
        <v>63.798952729868276</v>
      </c>
      <c r="T78" s="6">
        <f t="shared" si="36"/>
        <v>19.593684084418634</v>
      </c>
      <c r="U78" s="6">
        <f t="shared" si="37"/>
        <v>13.600871898364371</v>
      </c>
      <c r="V78" s="6">
        <f t="shared" si="38"/>
        <v>19.593684084418634</v>
      </c>
      <c r="W78" s="4">
        <f t="shared" si="43"/>
        <v>0.39013732113436106</v>
      </c>
      <c r="X78" s="4">
        <f t="shared" si="44"/>
        <v>304.58881209249114</v>
      </c>
      <c r="Y78" s="4">
        <f t="shared" si="39"/>
        <v>32.458881209249114</v>
      </c>
      <c r="Z78" s="4">
        <f t="shared" si="45"/>
        <v>1</v>
      </c>
    </row>
    <row r="79" spans="4:26" x14ac:dyDescent="0.45">
      <c r="D79" s="6">
        <f t="shared" si="46"/>
        <v>35.242176470588156</v>
      </c>
      <c r="E79" s="6">
        <f t="shared" si="47"/>
        <v>-3.3773279521098711</v>
      </c>
      <c r="F79" s="6">
        <f t="shared" si="24"/>
        <v>41.863233523538312</v>
      </c>
      <c r="G79" s="6">
        <f t="shared" si="25"/>
        <v>-15.257783229004255</v>
      </c>
      <c r="H79" s="6">
        <f t="shared" si="26"/>
        <v>0.50841094936017328</v>
      </c>
      <c r="I79" s="6">
        <f t="shared" si="27"/>
        <v>29.129801656577353</v>
      </c>
      <c r="J79" s="6">
        <f t="shared" si="28"/>
        <v>38.61949236319235</v>
      </c>
      <c r="K79" s="6">
        <f t="shared" si="29"/>
        <v>0.67403729718651217</v>
      </c>
      <c r="L79" s="6">
        <f t="shared" si="41"/>
        <v>50.55088211553965</v>
      </c>
      <c r="M79" s="6">
        <f t="shared" si="42"/>
        <v>-15.606636496595549</v>
      </c>
      <c r="N79" s="6">
        <f t="shared" si="30"/>
        <v>64.841882115539647</v>
      </c>
      <c r="O79" s="6">
        <f t="shared" si="31"/>
        <v>-1.5586364965955486</v>
      </c>
      <c r="P79" s="6">
        <f t="shared" si="32"/>
        <v>64.860612269805628</v>
      </c>
      <c r="Q79" s="6">
        <f t="shared" si="33"/>
        <v>1.4266979113272815</v>
      </c>
      <c r="R79" s="6">
        <f t="shared" si="34"/>
        <v>81.743768959182987</v>
      </c>
      <c r="S79" s="6">
        <f t="shared" si="35"/>
        <v>64.188382344580546</v>
      </c>
      <c r="T79" s="6">
        <f t="shared" si="36"/>
        <v>19.593684084418634</v>
      </c>
      <c r="U79" s="6">
        <f t="shared" si="37"/>
        <v>13.600868137170828</v>
      </c>
      <c r="V79" s="6">
        <f t="shared" si="38"/>
        <v>19.593684084418634</v>
      </c>
      <c r="W79" s="4">
        <f t="shared" si="43"/>
        <v>0.38942961471227022</v>
      </c>
      <c r="X79" s="4">
        <f t="shared" si="44"/>
        <v>308.48310823961384</v>
      </c>
      <c r="Y79" s="4">
        <f t="shared" si="39"/>
        <v>32.848310823961384</v>
      </c>
      <c r="Z79" s="4">
        <f t="shared" si="45"/>
        <v>1</v>
      </c>
    </row>
    <row r="80" spans="4:26" x14ac:dyDescent="0.45">
      <c r="D80" s="6">
        <f t="shared" si="46"/>
        <v>35.777794117646977</v>
      </c>
      <c r="E80" s="6">
        <f t="shared" si="47"/>
        <v>-3.4864534925665764</v>
      </c>
      <c r="F80" s="6">
        <f t="shared" si="24"/>
        <v>42.245326269940463</v>
      </c>
      <c r="G80" s="6">
        <f t="shared" si="25"/>
        <v>-15.451174008462043</v>
      </c>
      <c r="H80" s="6">
        <f t="shared" si="26"/>
        <v>0.49553506160807381</v>
      </c>
      <c r="I80" s="6">
        <f t="shared" si="27"/>
        <v>28.392067630897863</v>
      </c>
      <c r="J80" s="6">
        <f t="shared" si="28"/>
        <v>39.357226388871844</v>
      </c>
      <c r="K80" s="6">
        <f t="shared" si="29"/>
        <v>0.68691318493861175</v>
      </c>
      <c r="L80" s="6">
        <f t="shared" si="41"/>
        <v>50.927771923359728</v>
      </c>
      <c r="M80" s="6">
        <f t="shared" si="42"/>
        <v>-15.911856040830807</v>
      </c>
      <c r="N80" s="6">
        <f t="shared" si="30"/>
        <v>65.218771923359725</v>
      </c>
      <c r="O80" s="6">
        <f t="shared" si="31"/>
        <v>-1.8638560408308074</v>
      </c>
      <c r="P80" s="6">
        <f t="shared" si="32"/>
        <v>65.245399612019824</v>
      </c>
      <c r="Q80" s="6">
        <f t="shared" si="33"/>
        <v>1.4275536157487865</v>
      </c>
      <c r="R80" s="6">
        <f t="shared" si="34"/>
        <v>81.792797211045908</v>
      </c>
      <c r="S80" s="6">
        <f t="shared" si="35"/>
        <v>64.577175337205304</v>
      </c>
      <c r="T80" s="6">
        <f t="shared" si="36"/>
        <v>19.593684084418637</v>
      </c>
      <c r="U80" s="6">
        <f t="shared" si="37"/>
        <v>13.600864280053672</v>
      </c>
      <c r="V80" s="6">
        <f t="shared" si="38"/>
        <v>19.593684084418637</v>
      </c>
      <c r="W80" s="4">
        <f t="shared" si="43"/>
        <v>0.38879299262475797</v>
      </c>
      <c r="X80" s="4">
        <f t="shared" si="44"/>
        <v>312.37103816586142</v>
      </c>
      <c r="Y80" s="4">
        <f t="shared" si="39"/>
        <v>33.237103816586142</v>
      </c>
      <c r="Z80" s="4">
        <f t="shared" si="45"/>
        <v>1</v>
      </c>
    </row>
    <row r="81" spans="4:26" x14ac:dyDescent="0.45">
      <c r="D81" s="6">
        <f t="shared" si="46"/>
        <v>36.313411764705798</v>
      </c>
      <c r="E81" s="6">
        <f t="shared" si="47"/>
        <v>-3.6016986060585943</v>
      </c>
      <c r="F81" s="6">
        <f t="shared" si="24"/>
        <v>42.626879729988964</v>
      </c>
      <c r="G81" s="6">
        <f t="shared" si="25"/>
        <v>-15.648421139251017</v>
      </c>
      <c r="H81" s="6">
        <f t="shared" si="26"/>
        <v>0.48270341033102837</v>
      </c>
      <c r="I81" s="6">
        <f t="shared" si="27"/>
        <v>27.656868168539507</v>
      </c>
      <c r="J81" s="6">
        <f t="shared" si="28"/>
        <v>40.092425851230203</v>
      </c>
      <c r="K81" s="6">
        <f t="shared" si="29"/>
        <v>0.69974483621565731</v>
      </c>
      <c r="L81" s="6">
        <f t="shared" si="41"/>
        <v>51.302708298732419</v>
      </c>
      <c r="M81" s="6">
        <f t="shared" si="42"/>
        <v>-16.220472136597035</v>
      </c>
      <c r="N81" s="6">
        <f t="shared" si="30"/>
        <v>65.593708298732423</v>
      </c>
      <c r="O81" s="6">
        <f t="shared" si="31"/>
        <v>-2.172472136597035</v>
      </c>
      <c r="P81" s="6">
        <f t="shared" si="32"/>
        <v>65.629674717794302</v>
      </c>
      <c r="Q81" s="6">
        <f t="shared" si="33"/>
        <v>1.42839806351826</v>
      </c>
      <c r="R81" s="6">
        <f t="shared" si="34"/>
        <v>81.841180504255988</v>
      </c>
      <c r="S81" s="6">
        <f t="shared" si="35"/>
        <v>64.96540315863119</v>
      </c>
      <c r="T81" s="6">
        <f t="shared" si="36"/>
        <v>19.593684084418634</v>
      </c>
      <c r="U81" s="6">
        <f t="shared" si="37"/>
        <v>13.600860323537729</v>
      </c>
      <c r="V81" s="6">
        <f t="shared" si="38"/>
        <v>19.593684084418634</v>
      </c>
      <c r="W81" s="4">
        <f t="shared" si="43"/>
        <v>0.38822782142588608</v>
      </c>
      <c r="X81" s="4">
        <f t="shared" si="44"/>
        <v>316.25331638012028</v>
      </c>
      <c r="Y81" s="4">
        <f t="shared" si="39"/>
        <v>33.625331638012028</v>
      </c>
      <c r="Z81" s="4">
        <f t="shared" si="45"/>
        <v>1</v>
      </c>
    </row>
    <row r="82" spans="4:26" x14ac:dyDescent="0.45">
      <c r="D82" s="6">
        <f t="shared" si="46"/>
        <v>36.849029411764619</v>
      </c>
      <c r="E82" s="6">
        <f t="shared" si="47"/>
        <v>-3.7231067357585532</v>
      </c>
      <c r="F82" s="6">
        <f t="shared" si="24"/>
        <v>43.007923734965217</v>
      </c>
      <c r="G82" s="6">
        <f t="shared" si="25"/>
        <v>-15.849578268232866</v>
      </c>
      <c r="H82" s="6">
        <f t="shared" si="26"/>
        <v>0.46991546634481679</v>
      </c>
      <c r="I82" s="6">
        <f t="shared" si="27"/>
        <v>26.924172949479878</v>
      </c>
      <c r="J82" s="6">
        <f t="shared" si="28"/>
        <v>40.825121070289825</v>
      </c>
      <c r="K82" s="6">
        <f t="shared" si="29"/>
        <v>0.71253278020186883</v>
      </c>
      <c r="L82" s="6">
        <f t="shared" si="41"/>
        <v>51.67573658034577</v>
      </c>
      <c r="M82" s="6">
        <f t="shared" si="42"/>
        <v>-16.532525556967595</v>
      </c>
      <c r="N82" s="6">
        <f t="shared" si="30"/>
        <v>65.966736580345767</v>
      </c>
      <c r="O82" s="6">
        <f t="shared" si="31"/>
        <v>-2.4845255569675953</v>
      </c>
      <c r="P82" s="6">
        <f t="shared" si="32"/>
        <v>66.01350772610067</v>
      </c>
      <c r="Q82" s="6">
        <f t="shared" si="33"/>
        <v>1.429231625130148</v>
      </c>
      <c r="R82" s="6">
        <f t="shared" si="34"/>
        <v>81.888940066581284</v>
      </c>
      <c r="S82" s="6">
        <f t="shared" si="35"/>
        <v>65.353137692875563</v>
      </c>
      <c r="T82" s="6">
        <f t="shared" si="36"/>
        <v>19.593684084418637</v>
      </c>
      <c r="U82" s="6">
        <f t="shared" si="37"/>
        <v>13.600856263936564</v>
      </c>
      <c r="V82" s="6">
        <f t="shared" si="38"/>
        <v>19.593684084418637</v>
      </c>
      <c r="W82" s="4">
        <f t="shared" si="43"/>
        <v>0.38773453424437321</v>
      </c>
      <c r="X82" s="4">
        <f t="shared" si="44"/>
        <v>320.13066172256401</v>
      </c>
      <c r="Y82" s="4">
        <f t="shared" si="39"/>
        <v>34.013066172256401</v>
      </c>
      <c r="Z82" s="4">
        <f t="shared" si="45"/>
        <v>1</v>
      </c>
    </row>
    <row r="83" spans="4:26" x14ac:dyDescent="0.45">
      <c r="D83" s="6">
        <f t="shared" si="46"/>
        <v>37.38464705882344</v>
      </c>
      <c r="E83" s="6">
        <f t="shared" si="47"/>
        <v>-3.8507240940611402</v>
      </c>
      <c r="F83" s="6">
        <f t="shared" si="24"/>
        <v>43.388487753126931</v>
      </c>
      <c r="G83" s="6">
        <f t="shared" si="25"/>
        <v>-16.054701916519264</v>
      </c>
      <c r="H83" s="6">
        <f t="shared" si="26"/>
        <v>0.4571707162578072</v>
      </c>
      <c r="I83" s="6">
        <f t="shared" si="27"/>
        <v>26.193952558545242</v>
      </c>
      <c r="J83" s="6">
        <f t="shared" si="28"/>
        <v>41.555341461224465</v>
      </c>
      <c r="K83" s="6">
        <f t="shared" si="29"/>
        <v>0.72527753028887854</v>
      </c>
      <c r="L83" s="6">
        <f t="shared" si="41"/>
        <v>52.04690168047118</v>
      </c>
      <c r="M83" s="6">
        <f t="shared" si="42"/>
        <v>-16.848060183043742</v>
      </c>
      <c r="N83" s="6">
        <f t="shared" si="30"/>
        <v>66.337901680471177</v>
      </c>
      <c r="O83" s="6">
        <f t="shared" si="31"/>
        <v>-2.8000601830437422</v>
      </c>
      <c r="P83" s="6">
        <f t="shared" si="32"/>
        <v>66.396969331412464</v>
      </c>
      <c r="Q83" s="6">
        <f t="shared" si="33"/>
        <v>1.4300546595509549</v>
      </c>
      <c r="R83" s="6">
        <f t="shared" si="34"/>
        <v>81.93609646528752</v>
      </c>
      <c r="S83" s="6">
        <f t="shared" si="35"/>
        <v>65.740451324861823</v>
      </c>
      <c r="T83" s="6">
        <f t="shared" si="36"/>
        <v>19.593684084418634</v>
      </c>
      <c r="U83" s="6">
        <f t="shared" si="37"/>
        <v>13.600852097336562</v>
      </c>
      <c r="V83" s="6">
        <f t="shared" si="38"/>
        <v>19.593684084418634</v>
      </c>
      <c r="W83" s="4">
        <f t="shared" si="43"/>
        <v>0.38731363198625957</v>
      </c>
      <c r="X83" s="4">
        <f t="shared" si="44"/>
        <v>324.00379804242664</v>
      </c>
      <c r="Y83" s="4">
        <f t="shared" si="39"/>
        <v>34.400379804242661</v>
      </c>
      <c r="Z83" s="4">
        <f t="shared" si="45"/>
        <v>1</v>
      </c>
    </row>
    <row r="84" spans="4:26" x14ac:dyDescent="0.45">
      <c r="D84" s="6">
        <f t="shared" si="46"/>
        <v>37.920264705882261</v>
      </c>
      <c r="E84" s="6">
        <f t="shared" si="47"/>
        <v>-3.9845997563158515</v>
      </c>
      <c r="F84" s="6">
        <f t="shared" si="24"/>
        <v>43.768600889961746</v>
      </c>
      <c r="G84" s="6">
        <f t="shared" si="25"/>
        <v>-16.263851577553591</v>
      </c>
      <c r="H84" s="6">
        <f t="shared" si="26"/>
        <v>0.44446866148081249</v>
      </c>
      <c r="I84" s="6">
        <f t="shared" si="27"/>
        <v>25.466178428679456</v>
      </c>
      <c r="J84" s="6">
        <f t="shared" si="28"/>
        <v>42.283115591090251</v>
      </c>
      <c r="K84" s="6">
        <f t="shared" si="29"/>
        <v>0.73797958506587313</v>
      </c>
      <c r="L84" s="6">
        <f t="shared" si="41"/>
        <v>52.416248087671647</v>
      </c>
      <c r="M84" s="6">
        <f t="shared" si="42"/>
        <v>-17.167123103341869</v>
      </c>
      <c r="N84" s="6">
        <f t="shared" si="30"/>
        <v>66.707248087671644</v>
      </c>
      <c r="O84" s="6">
        <f t="shared" si="31"/>
        <v>-3.1191231033418685</v>
      </c>
      <c r="P84" s="6">
        <f t="shared" si="32"/>
        <v>66.780130850156127</v>
      </c>
      <c r="Q84" s="6">
        <f t="shared" si="33"/>
        <v>1.4308675147982655</v>
      </c>
      <c r="R84" s="6">
        <f t="shared" si="34"/>
        <v>81.982669640313475</v>
      </c>
      <c r="S84" s="6">
        <f t="shared" si="35"/>
        <v>66.127417009618441</v>
      </c>
      <c r="T84" s="6">
        <f t="shared" si="36"/>
        <v>19.593684084418634</v>
      </c>
      <c r="U84" s="6">
        <f t="shared" si="37"/>
        <v>13.600847819580357</v>
      </c>
      <c r="V84" s="6">
        <f t="shared" si="38"/>
        <v>19.593684084418634</v>
      </c>
      <c r="W84" s="4">
        <f t="shared" si="43"/>
        <v>0.38696568475661763</v>
      </c>
      <c r="X84" s="4">
        <f t="shared" si="44"/>
        <v>327.87345488999279</v>
      </c>
      <c r="Y84" s="4">
        <f t="shared" si="39"/>
        <v>34.787345488999279</v>
      </c>
      <c r="Z84" s="4">
        <f t="shared" si="45"/>
        <v>1</v>
      </c>
    </row>
    <row r="85" spans="4:26" x14ac:dyDescent="0.45">
      <c r="D85" s="6">
        <f t="shared" si="46"/>
        <v>38.455882352941082</v>
      </c>
      <c r="E85" s="6">
        <f t="shared" si="47"/>
        <v>-4.1247857620023662</v>
      </c>
      <c r="F85" s="6">
        <f t="shared" si="24"/>
        <v>44.148291887211101</v>
      </c>
      <c r="G85" s="6">
        <f t="shared" si="25"/>
        <v>-16.477089822357311</v>
      </c>
      <c r="H85" s="6">
        <f t="shared" si="26"/>
        <v>0.43180881720235459</v>
      </c>
      <c r="I85" s="6">
        <f t="shared" si="27"/>
        <v>24.740822782230978</v>
      </c>
      <c r="J85" s="6">
        <f t="shared" si="28"/>
        <v>43.008471237538728</v>
      </c>
      <c r="K85" s="6">
        <f t="shared" si="29"/>
        <v>0.75063942934433103</v>
      </c>
      <c r="L85" s="6">
        <f t="shared" si="41"/>
        <v>52.783819867720993</v>
      </c>
      <c r="M85" s="6">
        <f t="shared" si="42"/>
        <v>-17.489764720929408</v>
      </c>
      <c r="N85" s="6">
        <f t="shared" si="30"/>
        <v>67.07481986772099</v>
      </c>
      <c r="O85" s="6">
        <f t="shared" si="31"/>
        <v>-3.4417647209294078</v>
      </c>
      <c r="P85" s="6">
        <f t="shared" si="32"/>
        <v>67.163064288948675</v>
      </c>
      <c r="Q85" s="6">
        <f t="shared" si="33"/>
        <v>1.4316705284913194</v>
      </c>
      <c r="R85" s="6">
        <f t="shared" si="34"/>
        <v>82.028678935816671</v>
      </c>
      <c r="S85" s="6">
        <f t="shared" si="35"/>
        <v>66.514108343128626</v>
      </c>
      <c r="T85" s="6">
        <f t="shared" si="36"/>
        <v>19.593684084418634</v>
      </c>
      <c r="U85" s="6">
        <f t="shared" si="37"/>
        <v>13.600843426247854</v>
      </c>
      <c r="V85" s="6">
        <f t="shared" si="38"/>
        <v>19.593684084418634</v>
      </c>
      <c r="W85" s="4">
        <f t="shared" si="43"/>
        <v>0.38669133351018559</v>
      </c>
      <c r="X85" s="4">
        <f t="shared" si="44"/>
        <v>331.74036822509464</v>
      </c>
      <c r="Y85" s="4">
        <f t="shared" si="39"/>
        <v>35.174036822509464</v>
      </c>
      <c r="Z85" s="4">
        <f t="shared" si="45"/>
        <v>1</v>
      </c>
    </row>
    <row r="86" spans="4:26" x14ac:dyDescent="0.45">
      <c r="D86" s="6">
        <f t="shared" si="46"/>
        <v>38.991499999999903</v>
      </c>
      <c r="E86" s="6">
        <f t="shared" si="47"/>
        <v>-4.2713372238656335</v>
      </c>
      <c r="F86" s="6">
        <f t="shared" si="24"/>
        <v>44.527589120625926</v>
      </c>
      <c r="G86" s="6">
        <f t="shared" si="25"/>
        <v>-16.694482412422555</v>
      </c>
      <c r="H86" s="6">
        <f t="shared" si="26"/>
        <v>0.41919071132420271</v>
      </c>
      <c r="I86" s="6">
        <f t="shared" si="27"/>
        <v>24.017858569963661</v>
      </c>
      <c r="J86" s="6">
        <f t="shared" si="28"/>
        <v>43.731435449806042</v>
      </c>
      <c r="K86" s="6">
        <f t="shared" si="29"/>
        <v>0.76325753522248285</v>
      </c>
      <c r="L86" s="6">
        <f t="shared" si="41"/>
        <v>53.149660662662754</v>
      </c>
      <c r="M86" s="6">
        <f t="shared" si="42"/>
        <v>-17.81603886879773</v>
      </c>
      <c r="N86" s="6">
        <f t="shared" si="30"/>
        <v>67.440660662662751</v>
      </c>
      <c r="O86" s="6">
        <f t="shared" si="31"/>
        <v>-3.7680388687977295</v>
      </c>
      <c r="P86" s="6">
        <f t="shared" si="32"/>
        <v>67.545842414860715</v>
      </c>
      <c r="Q86" s="6">
        <f t="shared" si="33"/>
        <v>1.4324640283751884</v>
      </c>
      <c r="R86" s="6">
        <f t="shared" si="34"/>
        <v>82.074143130206508</v>
      </c>
      <c r="S86" s="6">
        <f t="shared" si="35"/>
        <v>66.900599635079487</v>
      </c>
      <c r="T86" s="6">
        <f t="shared" si="36"/>
        <v>19.593684084418634</v>
      </c>
      <c r="U86" s="6">
        <f t="shared" si="37"/>
        <v>13.600838912636192</v>
      </c>
      <c r="V86" s="6">
        <f t="shared" si="38"/>
        <v>19.593684084418634</v>
      </c>
      <c r="W86" s="4">
        <f t="shared" si="43"/>
        <v>0.38649129195086118</v>
      </c>
      <c r="X86" s="4">
        <f t="shared" si="44"/>
        <v>335.60528114460328</v>
      </c>
      <c r="Y86" s="4">
        <f t="shared" si="39"/>
        <v>35.560528114460325</v>
      </c>
      <c r="Z86" s="4">
        <f t="shared" si="45"/>
        <v>1</v>
      </c>
    </row>
    <row r="87" spans="4:26" x14ac:dyDescent="0.45">
      <c r="D87" s="6">
        <f t="shared" si="46"/>
        <v>39.527117647058724</v>
      </c>
      <c r="E87" s="6">
        <f t="shared" si="47"/>
        <v>-4.4243124455812621</v>
      </c>
      <c r="F87" s="6">
        <f t="shared" si="24"/>
        <v>44.906520596408789</v>
      </c>
      <c r="G87" s="6">
        <f t="shared" si="25"/>
        <v>-16.916098420780916</v>
      </c>
      <c r="H87" s="6">
        <f t="shared" si="26"/>
        <v>0.40661388335155935</v>
      </c>
      <c r="I87" s="6">
        <f t="shared" si="27"/>
        <v>23.297259407469117</v>
      </c>
      <c r="J87" s="6">
        <f t="shared" si="28"/>
        <v>44.452034612300594</v>
      </c>
      <c r="K87" s="6">
        <f t="shared" si="29"/>
        <v>0.77583436319512644</v>
      </c>
      <c r="L87" s="6">
        <f t="shared" si="41"/>
        <v>53.513813687926692</v>
      </c>
      <c r="M87" s="6">
        <f t="shared" si="42"/>
        <v>-18.146002934014835</v>
      </c>
      <c r="N87" s="6">
        <f t="shared" si="30"/>
        <v>67.804813687926696</v>
      </c>
      <c r="O87" s="6">
        <f t="shared" si="31"/>
        <v>-4.0980029340148345</v>
      </c>
      <c r="P87" s="6">
        <f t="shared" si="32"/>
        <v>67.928538827959827</v>
      </c>
      <c r="Q87" s="6">
        <f t="shared" si="33"/>
        <v>1.433248332820487</v>
      </c>
      <c r="R87" s="6">
        <f t="shared" si="34"/>
        <v>82.119080464775465</v>
      </c>
      <c r="S87" s="6">
        <f t="shared" si="35"/>
        <v>67.286965983774635</v>
      </c>
      <c r="T87" s="6">
        <f t="shared" si="36"/>
        <v>19.593684084418634</v>
      </c>
      <c r="U87" s="6">
        <f t="shared" si="37"/>
        <v>13.600834273737437</v>
      </c>
      <c r="V87" s="6">
        <f t="shared" si="38"/>
        <v>19.593684084418634</v>
      </c>
      <c r="W87" s="4">
        <f t="shared" si="43"/>
        <v>0.38636634869514808</v>
      </c>
      <c r="X87" s="4">
        <f t="shared" si="44"/>
        <v>339.46894463155479</v>
      </c>
      <c r="Y87" s="4">
        <f t="shared" si="39"/>
        <v>35.946894463155481</v>
      </c>
      <c r="Z87" s="4">
        <f t="shared" si="45"/>
        <v>0.99999999999998157</v>
      </c>
    </row>
    <row r="88" spans="4:26" x14ac:dyDescent="0.45">
      <c r="D88" s="6">
        <f t="shared" si="46"/>
        <v>40.062735294117545</v>
      </c>
      <c r="E88" s="6">
        <f t="shared" si="47"/>
        <v>-4.5837730485799435</v>
      </c>
      <c r="F88" s="6">
        <f t="shared" si="24"/>
        <v>45.285113946293045</v>
      </c>
      <c r="G88" s="6">
        <f t="shared" si="25"/>
        <v>-17.142010361834291</v>
      </c>
      <c r="H88" s="6">
        <f t="shared" si="26"/>
        <v>0.3940778832320041</v>
      </c>
      <c r="I88" s="6">
        <f t="shared" si="27"/>
        <v>22.578999508643111</v>
      </c>
      <c r="J88" s="6">
        <f t="shared" si="28"/>
        <v>45.170294511126599</v>
      </c>
      <c r="K88" s="6">
        <f t="shared" si="29"/>
        <v>0.78837036331468147</v>
      </c>
      <c r="L88" s="6">
        <f t="shared" si="41"/>
        <v>53.876321727413163</v>
      </c>
      <c r="M88" s="6">
        <f t="shared" si="42"/>
        <v>-18.479717991255534</v>
      </c>
      <c r="N88" s="6">
        <f t="shared" si="30"/>
        <v>68.167321727413167</v>
      </c>
      <c r="O88" s="6">
        <f t="shared" si="31"/>
        <v>-4.4317179912555336</v>
      </c>
      <c r="P88" s="6">
        <f t="shared" si="32"/>
        <v>68.311228036411947</v>
      </c>
      <c r="Q88" s="6">
        <f t="shared" si="33"/>
        <v>1.4340237513004455</v>
      </c>
      <c r="R88" s="6">
        <f t="shared" si="34"/>
        <v>82.163508671033526</v>
      </c>
      <c r="S88" s="6">
        <f t="shared" si="35"/>
        <v>67.673283353496856</v>
      </c>
      <c r="T88" s="6">
        <f t="shared" si="36"/>
        <v>19.593684084418634</v>
      </c>
      <c r="U88" s="6">
        <f t="shared" si="37"/>
        <v>13.60082950421452</v>
      </c>
      <c r="V88" s="6">
        <f t="shared" si="38"/>
        <v>19.593684084418634</v>
      </c>
      <c r="W88" s="4">
        <f t="shared" si="43"/>
        <v>0.38631736972222086</v>
      </c>
      <c r="X88" s="4">
        <f t="shared" si="44"/>
        <v>343.33211832877703</v>
      </c>
      <c r="Y88" s="4">
        <f t="shared" si="39"/>
        <v>36.333211832877701</v>
      </c>
      <c r="Z88" s="4">
        <f t="shared" si="45"/>
        <v>1</v>
      </c>
    </row>
    <row r="89" spans="4:26" x14ac:dyDescent="0.45">
      <c r="D89" s="6">
        <f t="shared" si="46"/>
        <v>40.598352941176366</v>
      </c>
      <c r="E89" s="6">
        <f t="shared" si="47"/>
        <v>-4.749784108725045</v>
      </c>
      <c r="F89" s="6">
        <f t="shared" si="24"/>
        <v>45.663396421203629</v>
      </c>
      <c r="G89" s="6">
        <f t="shared" si="25"/>
        <v>-17.372294330594141</v>
      </c>
      <c r="H89" s="6">
        <f t="shared" si="26"/>
        <v>0.38158227013688117</v>
      </c>
      <c r="I89" s="6">
        <f t="shared" si="27"/>
        <v>21.86305361586416</v>
      </c>
      <c r="J89" s="6">
        <f t="shared" si="28"/>
        <v>45.886240403905546</v>
      </c>
      <c r="K89" s="6">
        <f t="shared" si="29"/>
        <v>0.8008659764098045</v>
      </c>
      <c r="L89" s="6">
        <f t="shared" si="41"/>
        <v>54.237227126445852</v>
      </c>
      <c r="M89" s="6">
        <f t="shared" si="42"/>
        <v>-18.817248946370444</v>
      </c>
      <c r="N89" s="6">
        <f t="shared" si="30"/>
        <v>68.528227126445856</v>
      </c>
      <c r="O89" s="6">
        <f t="shared" si="31"/>
        <v>-4.7692489463704444</v>
      </c>
      <c r="P89" s="6">
        <f t="shared" si="32"/>
        <v>68.693985534442575</v>
      </c>
      <c r="Q89" s="6">
        <f t="shared" si="33"/>
        <v>1.4347905848470734</v>
      </c>
      <c r="R89" s="6">
        <f t="shared" si="34"/>
        <v>82.207444996844359</v>
      </c>
      <c r="S89" s="6">
        <f t="shared" si="35"/>
        <v>68.059628654630529</v>
      </c>
      <c r="T89" s="6">
        <f t="shared" si="36"/>
        <v>19.593684084418634</v>
      </c>
      <c r="U89" s="6">
        <f t="shared" si="37"/>
        <v>13.60082459837478</v>
      </c>
      <c r="V89" s="6">
        <f t="shared" si="38"/>
        <v>19.593684084418634</v>
      </c>
      <c r="W89" s="4">
        <f t="shared" si="43"/>
        <v>0.38634530113367305</v>
      </c>
      <c r="X89" s="4">
        <f t="shared" si="44"/>
        <v>347.19557134011376</v>
      </c>
      <c r="Y89" s="4">
        <f t="shared" si="39"/>
        <v>36.719557134011374</v>
      </c>
      <c r="Z89" s="4">
        <f t="shared" si="45"/>
        <v>1</v>
      </c>
    </row>
    <row r="90" spans="4:26" x14ac:dyDescent="0.45">
      <c r="D90" s="6">
        <f t="shared" si="46"/>
        <v>41.133970588235186</v>
      </c>
      <c r="E90" s="6">
        <f t="shared" si="47"/>
        <v>-4.9224143036096537</v>
      </c>
      <c r="F90" s="6">
        <f t="shared" si="24"/>
        <v>46.041394883437597</v>
      </c>
      <c r="G90" s="6">
        <f t="shared" si="25"/>
        <v>-17.607030152043894</v>
      </c>
      <c r="H90" s="6">
        <f t="shared" si="26"/>
        <v>0.36912661117832407</v>
      </c>
      <c r="I90" s="6">
        <f t="shared" si="27"/>
        <v>21.149396926484524</v>
      </c>
      <c r="J90" s="6">
        <f t="shared" si="28"/>
        <v>46.599897093285179</v>
      </c>
      <c r="K90" s="6">
        <f t="shared" si="29"/>
        <v>0.81332163536836155</v>
      </c>
      <c r="L90" s="6">
        <f t="shared" si="41"/>
        <v>54.596571782482386</v>
      </c>
      <c r="M90" s="6">
        <f t="shared" si="42"/>
        <v>-19.158664690725423</v>
      </c>
      <c r="N90" s="6">
        <f t="shared" si="30"/>
        <v>68.887571782482382</v>
      </c>
      <c r="O90" s="6">
        <f t="shared" si="31"/>
        <v>-5.1106646907254234</v>
      </c>
      <c r="P90" s="6">
        <f t="shared" si="32"/>
        <v>69.076887883485966</v>
      </c>
      <c r="Q90" s="6">
        <f t="shared" si="33"/>
        <v>1.4355491264880698</v>
      </c>
      <c r="R90" s="6">
        <f t="shared" si="34"/>
        <v>82.250906231458373</v>
      </c>
      <c r="S90" s="6">
        <f t="shared" si="35"/>
        <v>68.44607982688045</v>
      </c>
      <c r="T90" s="6">
        <f t="shared" si="36"/>
        <v>19.593684084418634</v>
      </c>
      <c r="U90" s="6">
        <f t="shared" si="37"/>
        <v>13.600819550140793</v>
      </c>
      <c r="V90" s="6">
        <f t="shared" si="38"/>
        <v>19.593684084418634</v>
      </c>
      <c r="W90" s="4">
        <f t="shared" si="43"/>
        <v>0.38645117224992021</v>
      </c>
      <c r="X90" s="4">
        <f t="shared" si="44"/>
        <v>351.06008306261299</v>
      </c>
      <c r="Y90" s="4">
        <f t="shared" si="39"/>
        <v>37.106008306261302</v>
      </c>
      <c r="Z90" s="4">
        <f t="shared" si="45"/>
        <v>0.99999999999998157</v>
      </c>
    </row>
    <row r="91" spans="4:26" x14ac:dyDescent="0.45">
      <c r="D91" s="6">
        <f t="shared" si="46"/>
        <v>41.669588235294007</v>
      </c>
      <c r="E91" s="6">
        <f t="shared" si="47"/>
        <v>-5.1017360713198903</v>
      </c>
      <c r="F91" s="6">
        <f t="shared" si="24"/>
        <v>46.419135797297123</v>
      </c>
      <c r="G91" s="6">
        <f t="shared" si="25"/>
        <v>-17.84630154141508</v>
      </c>
      <c r="H91" s="6">
        <f t="shared" si="26"/>
        <v>0.35671048005470729</v>
      </c>
      <c r="I91" s="6">
        <f t="shared" si="27"/>
        <v>20.438005015220259</v>
      </c>
      <c r="J91" s="6">
        <f t="shared" si="28"/>
        <v>47.311289004549451</v>
      </c>
      <c r="K91" s="6">
        <f t="shared" si="29"/>
        <v>0.82573776649197839</v>
      </c>
      <c r="L91" s="6">
        <f t="shared" si="41"/>
        <v>54.954397133462315</v>
      </c>
      <c r="M91" s="6">
        <f t="shared" si="42"/>
        <v>-19.504038267119984</v>
      </c>
      <c r="N91" s="6">
        <f t="shared" si="30"/>
        <v>69.245397133462319</v>
      </c>
      <c r="O91" s="6">
        <f t="shared" si="31"/>
        <v>-5.4560382671199843</v>
      </c>
      <c r="P91" s="6">
        <f t="shared" si="32"/>
        <v>69.460012796883277</v>
      </c>
      <c r="Q91" s="6">
        <f t="shared" si="33"/>
        <v>1.436299661666055</v>
      </c>
      <c r="R91" s="6">
        <f t="shared" si="34"/>
        <v>82.29390872953303</v>
      </c>
      <c r="S91" s="6">
        <f t="shared" si="35"/>
        <v>68.832715925954773</v>
      </c>
      <c r="T91" s="6">
        <f t="shared" si="36"/>
        <v>19.593684084418634</v>
      </c>
      <c r="U91" s="6">
        <f t="shared" si="37"/>
        <v>13.600814353018437</v>
      </c>
      <c r="V91" s="6">
        <f t="shared" si="38"/>
        <v>19.593684084418634</v>
      </c>
      <c r="W91" s="4">
        <f t="shared" si="43"/>
        <v>0.38663609907432317</v>
      </c>
      <c r="X91" s="4">
        <f t="shared" si="44"/>
        <v>354.92644405335625</v>
      </c>
      <c r="Y91" s="4">
        <f t="shared" si="39"/>
        <v>37.492644405335625</v>
      </c>
      <c r="Z91" s="4">
        <f t="shared" si="45"/>
        <v>1</v>
      </c>
    </row>
    <row r="92" spans="4:26" x14ac:dyDescent="0.45">
      <c r="D92" s="6">
        <f t="shared" si="46"/>
        <v>42.205205882352828</v>
      </c>
      <c r="E92" s="6">
        <f t="shared" si="47"/>
        <v>-5.2878257816012368</v>
      </c>
      <c r="F92" s="6">
        <f t="shared" si="24"/>
        <v>46.796645218099862</v>
      </c>
      <c r="G92" s="6">
        <f t="shared" si="25"/>
        <v>-18.090196276252886</v>
      </c>
      <c r="H92" s="6">
        <f t="shared" si="26"/>
        <v>0.34433345561669365</v>
      </c>
      <c r="I92" s="6">
        <f t="shared" si="27"/>
        <v>19.728853751991796</v>
      </c>
      <c r="J92" s="6">
        <f t="shared" si="28"/>
        <v>48.020440267777914</v>
      </c>
      <c r="K92" s="6">
        <f t="shared" si="29"/>
        <v>0.83811479092999197</v>
      </c>
      <c r="L92" s="6">
        <f t="shared" si="41"/>
        <v>55.310744143659065</v>
      </c>
      <c r="M92" s="6">
        <f t="shared" si="42"/>
        <v>-19.853447048180918</v>
      </c>
      <c r="N92" s="6">
        <f t="shared" si="30"/>
        <v>69.601744143659062</v>
      </c>
      <c r="O92" s="6">
        <f t="shared" si="31"/>
        <v>-5.8054470481809179</v>
      </c>
      <c r="P92" s="6">
        <f t="shared" si="32"/>
        <v>69.843439228524616</v>
      </c>
      <c r="Q92" s="6">
        <f t="shared" si="33"/>
        <v>1.4370424686416494</v>
      </c>
      <c r="R92" s="6">
        <f t="shared" si="34"/>
        <v>82.33646843422747</v>
      </c>
      <c r="S92" s="6">
        <f t="shared" si="35"/>
        <v>69.219617214115047</v>
      </c>
      <c r="T92" s="6">
        <f t="shared" si="36"/>
        <v>19.59368408441863</v>
      </c>
      <c r="U92" s="6">
        <f t="shared" si="37"/>
        <v>13.600809000062174</v>
      </c>
      <c r="V92" s="6">
        <f t="shared" si="38"/>
        <v>19.59368408441863</v>
      </c>
      <c r="W92" s="4">
        <f t="shared" si="43"/>
        <v>0.38690128816027425</v>
      </c>
      <c r="X92" s="4">
        <f t="shared" si="44"/>
        <v>358.79545693495902</v>
      </c>
      <c r="Y92" s="4">
        <f t="shared" si="39"/>
        <v>37.879545693495899</v>
      </c>
      <c r="Z92" s="4">
        <f t="shared" si="45"/>
        <v>1</v>
      </c>
    </row>
    <row r="93" spans="4:26" x14ac:dyDescent="0.45">
      <c r="D93" s="6">
        <f t="shared" si="46"/>
        <v>42.740823529411649</v>
      </c>
      <c r="E93" s="6">
        <f t="shared" si="47"/>
        <v>-5.4807639204651819</v>
      </c>
      <c r="F93" s="6">
        <f t="shared" si="24"/>
        <v>47.173948779483084</v>
      </c>
      <c r="G93" s="6">
        <f t="shared" si="25"/>
        <v>-18.338806381240744</v>
      </c>
      <c r="H93" s="6">
        <f t="shared" si="26"/>
        <v>0.33199512034536921</v>
      </c>
      <c r="I93" s="6">
        <f t="shared" si="27"/>
        <v>19.021919214727504</v>
      </c>
      <c r="J93" s="6">
        <f t="shared" si="28"/>
        <v>48.727374805042203</v>
      </c>
      <c r="K93" s="6">
        <f t="shared" si="29"/>
        <v>0.85045312620131641</v>
      </c>
      <c r="L93" s="6">
        <f t="shared" si="41"/>
        <v>55.665653286888315</v>
      </c>
      <c r="M93" s="6">
        <f t="shared" si="42"/>
        <v>-20.206972928225657</v>
      </c>
      <c r="N93" s="6">
        <f t="shared" si="30"/>
        <v>69.956653286888312</v>
      </c>
      <c r="O93" s="6">
        <f t="shared" si="31"/>
        <v>-6.1589729282256567</v>
      </c>
      <c r="P93" s="6">
        <f t="shared" si="32"/>
        <v>70.227247465869809</v>
      </c>
      <c r="Q93" s="6">
        <f t="shared" si="33"/>
        <v>1.4377778188818662</v>
      </c>
      <c r="R93" s="6">
        <f t="shared" si="34"/>
        <v>82.378600899455805</v>
      </c>
      <c r="S93" s="6">
        <f t="shared" si="35"/>
        <v>69.606865255034407</v>
      </c>
      <c r="T93" s="6">
        <f t="shared" si="36"/>
        <v>19.593684084418634</v>
      </c>
      <c r="U93" s="6">
        <f t="shared" si="37"/>
        <v>13.600803483836099</v>
      </c>
      <c r="V93" s="6">
        <f t="shared" si="38"/>
        <v>19.593684084418634</v>
      </c>
      <c r="W93" s="4">
        <f t="shared" si="43"/>
        <v>0.38724804091935994</v>
      </c>
      <c r="X93" s="4">
        <f t="shared" si="44"/>
        <v>362.66793734415262</v>
      </c>
      <c r="Y93" s="4">
        <f t="shared" si="39"/>
        <v>38.266793734415259</v>
      </c>
      <c r="Z93" s="4">
        <f t="shared" si="45"/>
        <v>1</v>
      </c>
    </row>
    <row r="94" spans="4:26" x14ac:dyDescent="0.45">
      <c r="D94" s="6">
        <f t="shared" si="46"/>
        <v>43.27644117647047</v>
      </c>
      <c r="E94" s="6">
        <f t="shared" si="47"/>
        <v>-5.6806352893859504</v>
      </c>
      <c r="F94" s="6">
        <f t="shared" si="24"/>
        <v>47.551071678910994</v>
      </c>
      <c r="G94" s="6">
        <f t="shared" si="25"/>
        <v>-18.592228326861534</v>
      </c>
      <c r="H94" s="6">
        <f t="shared" si="26"/>
        <v>0.31969505873337639</v>
      </c>
      <c r="I94" s="6">
        <f t="shared" si="27"/>
        <v>18.317177596609437</v>
      </c>
      <c r="J94" s="6">
        <f t="shared" si="28"/>
        <v>49.432116423160267</v>
      </c>
      <c r="K94" s="6">
        <f t="shared" si="29"/>
        <v>0.86275318781330923</v>
      </c>
      <c r="L94" s="6">
        <f t="shared" si="41"/>
        <v>56.019164526912107</v>
      </c>
      <c r="M94" s="6">
        <f t="shared" si="42"/>
        <v>-20.564702529697296</v>
      </c>
      <c r="N94" s="6">
        <f t="shared" si="30"/>
        <v>70.310164526912104</v>
      </c>
      <c r="O94" s="6">
        <f t="shared" si="31"/>
        <v>-6.5167025296972962</v>
      </c>
      <c r="P94" s="6">
        <f t="shared" si="32"/>
        <v>70.611519227828637</v>
      </c>
      <c r="Q94" s="6">
        <f t="shared" si="33"/>
        <v>1.4385059774352549</v>
      </c>
      <c r="R94" s="6">
        <f t="shared" si="34"/>
        <v>82.420321311381343</v>
      </c>
      <c r="S94" s="6">
        <f t="shared" si="35"/>
        <v>69.994543013452216</v>
      </c>
      <c r="T94" s="6">
        <f t="shared" si="36"/>
        <v>19.59368408441863</v>
      </c>
      <c r="U94" s="6">
        <f t="shared" si="37"/>
        <v>13.600797796371465</v>
      </c>
      <c r="V94" s="6">
        <f t="shared" si="38"/>
        <v>19.59368408441863</v>
      </c>
      <c r="W94" s="4">
        <f t="shared" si="43"/>
        <v>0.3876777584178086</v>
      </c>
      <c r="X94" s="4">
        <f t="shared" si="44"/>
        <v>366.54471492833068</v>
      </c>
      <c r="Y94" s="4">
        <f t="shared" si="39"/>
        <v>38.654471492833068</v>
      </c>
      <c r="Z94" s="4">
        <f t="shared" si="45"/>
        <v>1</v>
      </c>
    </row>
    <row r="95" spans="4:26" x14ac:dyDescent="0.45">
      <c r="D95" s="6">
        <f t="shared" si="46"/>
        <v>43.812058823529291</v>
      </c>
      <c r="E95" s="6">
        <f t="shared" si="47"/>
        <v>-5.8875292203639171</v>
      </c>
      <c r="F95" s="6">
        <f t="shared" si="24"/>
        <v>47.928038661284688</v>
      </c>
      <c r="G95" s="6">
        <f t="shared" si="25"/>
        <v>-18.850563243092271</v>
      </c>
      <c r="H95" s="6">
        <f t="shared" si="26"/>
        <v>0.30743285555913036</v>
      </c>
      <c r="I95" s="6">
        <f t="shared" si="27"/>
        <v>17.614605107193217</v>
      </c>
      <c r="J95" s="6">
        <f t="shared" si="28"/>
        <v>50.134688912576493</v>
      </c>
      <c r="K95" s="6">
        <f t="shared" si="29"/>
        <v>0.87501539098755532</v>
      </c>
      <c r="L95" s="6">
        <f t="shared" si="41"/>
        <v>56.371317294861512</v>
      </c>
      <c r="M95" s="6">
        <f t="shared" si="42"/>
        <v>-20.92672742539699</v>
      </c>
      <c r="N95" s="6">
        <f t="shared" si="30"/>
        <v>70.662317294861509</v>
      </c>
      <c r="O95" s="6">
        <f t="shared" si="31"/>
        <v>-6.8787274253969901</v>
      </c>
      <c r="P95" s="6">
        <f t="shared" si="32"/>
        <v>70.996337768032745</v>
      </c>
      <c r="Q95" s="6">
        <f t="shared" si="33"/>
        <v>1.4392272032951994</v>
      </c>
      <c r="R95" s="6">
        <f t="shared" si="34"/>
        <v>82.46164450923186</v>
      </c>
      <c r="S95" s="6">
        <f t="shared" si="35"/>
        <v>70.382734960163305</v>
      </c>
      <c r="T95" s="6">
        <f t="shared" si="36"/>
        <v>19.593684084418637</v>
      </c>
      <c r="U95" s="6">
        <f t="shared" si="37"/>
        <v>13.600791929120224</v>
      </c>
      <c r="V95" s="6">
        <f t="shared" si="38"/>
        <v>19.593684084418637</v>
      </c>
      <c r="W95" s="4">
        <f t="shared" si="43"/>
        <v>0.38819194671108903</v>
      </c>
      <c r="X95" s="4">
        <f t="shared" si="44"/>
        <v>370.42663439544157</v>
      </c>
      <c r="Y95" s="4">
        <f t="shared" si="39"/>
        <v>39.042663439544157</v>
      </c>
      <c r="Z95" s="4">
        <f t="shared" si="45"/>
        <v>1</v>
      </c>
    </row>
    <row r="96" spans="4:26" x14ac:dyDescent="0.45">
      <c r="D96" s="6">
        <f t="shared" si="46"/>
        <v>44.347676470588112</v>
      </c>
      <c r="E96" s="6">
        <f t="shared" si="47"/>
        <v>-6.101539808274369</v>
      </c>
      <c r="F96" s="6">
        <f t="shared" si="24"/>
        <v>48.304874000540821</v>
      </c>
      <c r="G96" s="6">
        <f t="shared" si="25"/>
        <v>-19.113917149462726</v>
      </c>
      <c r="H96" s="6">
        <f t="shared" si="26"/>
        <v>0.29520809404309761</v>
      </c>
      <c r="I96" s="6">
        <f t="shared" si="27"/>
        <v>16.91417786677059</v>
      </c>
      <c r="J96" s="6">
        <f t="shared" si="28"/>
        <v>50.83511615299912</v>
      </c>
      <c r="K96" s="6">
        <f t="shared" si="29"/>
        <v>0.88724015250358812</v>
      </c>
      <c r="L96" s="6">
        <f t="shared" si="41"/>
        <v>56.722150463478982</v>
      </c>
      <c r="M96" s="6">
        <f t="shared" si="42"/>
        <v>-21.293144377880161</v>
      </c>
      <c r="N96" s="6">
        <f t="shared" si="30"/>
        <v>71.013150463478979</v>
      </c>
      <c r="O96" s="6">
        <f t="shared" si="31"/>
        <v>-7.2451443778801607</v>
      </c>
      <c r="P96" s="6">
        <f t="shared" si="32"/>
        <v>71.381787984086202</v>
      </c>
      <c r="Q96" s="6">
        <f t="shared" si="33"/>
        <v>1.4399417497527567</v>
      </c>
      <c r="R96" s="6">
        <f t="shared" si="34"/>
        <v>82.502585005515897</v>
      </c>
      <c r="S96" s="6">
        <f t="shared" si="35"/>
        <v>70.771527182935884</v>
      </c>
      <c r="T96" s="6">
        <f t="shared" si="36"/>
        <v>19.593684084418634</v>
      </c>
      <c r="U96" s="6">
        <f t="shared" si="37"/>
        <v>13.600785872902197</v>
      </c>
      <c r="V96" s="6">
        <f t="shared" si="38"/>
        <v>19.593684084418634</v>
      </c>
      <c r="W96" s="4">
        <f t="shared" si="43"/>
        <v>0.38879222277257952</v>
      </c>
      <c r="X96" s="4">
        <f t="shared" si="44"/>
        <v>374.31455662316739</v>
      </c>
      <c r="Y96" s="4">
        <f t="shared" si="39"/>
        <v>39.431455662316736</v>
      </c>
      <c r="Z96" s="4">
        <f t="shared" si="45"/>
        <v>1</v>
      </c>
    </row>
    <row r="97" spans="4:26" x14ac:dyDescent="0.45">
      <c r="D97" s="6">
        <f t="shared" si="46"/>
        <v>44.883294117646933</v>
      </c>
      <c r="E97" s="6">
        <f t="shared" si="47"/>
        <v>-6.3227661620810922</v>
      </c>
      <c r="F97" s="6">
        <f t="shared" si="24"/>
        <v>48.681601479119344</v>
      </c>
      <c r="G97" s="6">
        <f t="shared" si="25"/>
        <v>-19.382401202964317</v>
      </c>
      <c r="H97" s="6">
        <f t="shared" si="26"/>
        <v>0.28302035387458568</v>
      </c>
      <c r="I97" s="6">
        <f t="shared" si="27"/>
        <v>16.215871793312797</v>
      </c>
      <c r="J97" s="6">
        <f t="shared" si="28"/>
        <v>51.533422226456906</v>
      </c>
      <c r="K97" s="6">
        <f t="shared" si="29"/>
        <v>0.89942789267209988</v>
      </c>
      <c r="L97" s="6">
        <f t="shared" si="41"/>
        <v>57.07170231796885</v>
      </c>
      <c r="M97" s="6">
        <f t="shared" si="42"/>
        <v>-21.664055597533562</v>
      </c>
      <c r="N97" s="6">
        <f t="shared" si="30"/>
        <v>71.362702317968854</v>
      </c>
      <c r="O97" s="6">
        <f t="shared" si="31"/>
        <v>-7.6160555975335615</v>
      </c>
      <c r="P97" s="6">
        <f t="shared" si="32"/>
        <v>71.767956533454125</v>
      </c>
      <c r="Q97" s="6">
        <f t="shared" si="33"/>
        <v>1.4406498647404224</v>
      </c>
      <c r="R97" s="6">
        <f t="shared" si="34"/>
        <v>82.54315700571911</v>
      </c>
      <c r="S97" s="6">
        <f t="shared" si="35"/>
        <v>71.161007504023999</v>
      </c>
      <c r="T97" s="6">
        <f t="shared" si="36"/>
        <v>19.593684084418634</v>
      </c>
      <c r="U97" s="6">
        <f t="shared" si="37"/>
        <v>13.600779617848403</v>
      </c>
      <c r="V97" s="6">
        <f t="shared" si="38"/>
        <v>19.593684084418634</v>
      </c>
      <c r="W97" s="4">
        <f t="shared" si="43"/>
        <v>0.38948032108811503</v>
      </c>
      <c r="X97" s="4">
        <f t="shared" si="44"/>
        <v>378.20935983404854</v>
      </c>
      <c r="Y97" s="4">
        <f t="shared" si="39"/>
        <v>39.820935983404851</v>
      </c>
      <c r="Z97" s="4">
        <f t="shared" si="45"/>
        <v>1</v>
      </c>
    </row>
    <row r="98" spans="4:26" x14ac:dyDescent="0.45">
      <c r="D98" s="6">
        <f t="shared" si="46"/>
        <v>45.418911764705754</v>
      </c>
      <c r="E98" s="6">
        <f t="shared" si="47"/>
        <v>-6.5513126766755017</v>
      </c>
      <c r="F98" s="6">
        <f t="shared" si="24"/>
        <v>49.058244365160149</v>
      </c>
      <c r="G98" s="6">
        <f t="shared" si="25"/>
        <v>-19.656131965463658</v>
      </c>
      <c r="H98" s="6">
        <f t="shared" si="26"/>
        <v>0.27086920909579654</v>
      </c>
      <c r="I98" s="6">
        <f t="shared" si="27"/>
        <v>15.519662481235752</v>
      </c>
      <c r="J98" s="6">
        <f t="shared" si="28"/>
        <v>52.229631538533951</v>
      </c>
      <c r="K98" s="6">
        <f t="shared" si="29"/>
        <v>0.91157903745088897</v>
      </c>
      <c r="L98" s="6">
        <f t="shared" si="41"/>
        <v>57.42001052321303</v>
      </c>
      <c r="M98" s="6">
        <f t="shared" si="42"/>
        <v>-22.039569021033802</v>
      </c>
      <c r="N98" s="6">
        <f t="shared" si="30"/>
        <v>71.711010523213034</v>
      </c>
      <c r="O98" s="6">
        <f t="shared" si="31"/>
        <v>-7.9915690210338024</v>
      </c>
      <c r="P98" s="6">
        <f t="shared" si="32"/>
        <v>72.154931956716013</v>
      </c>
      <c r="Q98" s="6">
        <f t="shared" si="33"/>
        <v>1.4413517911682083</v>
      </c>
      <c r="R98" s="6">
        <f t="shared" si="34"/>
        <v>82.583374427559946</v>
      </c>
      <c r="S98" s="6">
        <f t="shared" si="35"/>
        <v>71.551265605007416</v>
      </c>
      <c r="T98" s="6">
        <f t="shared" si="36"/>
        <v>19.593684084418634</v>
      </c>
      <c r="U98" s="6">
        <f t="shared" si="37"/>
        <v>13.600773153336698</v>
      </c>
      <c r="V98" s="6">
        <f t="shared" si="38"/>
        <v>19.593684084418634</v>
      </c>
      <c r="W98" s="4">
        <f t="shared" si="43"/>
        <v>0.39025810098341651</v>
      </c>
      <c r="X98" s="4">
        <f t="shared" si="44"/>
        <v>382.11194084388273</v>
      </c>
      <c r="Y98" s="4">
        <f t="shared" si="39"/>
        <v>36.216833442122841</v>
      </c>
      <c r="Z98" s="4">
        <f t="shared" si="45"/>
        <v>-0.10828163086741653</v>
      </c>
    </row>
    <row r="99" spans="4:26" x14ac:dyDescent="0.45">
      <c r="D99" s="6">
        <f t="shared" si="46"/>
        <v>45.954529411764575</v>
      </c>
      <c r="E99" s="6">
        <f t="shared" si="47"/>
        <v>-6.7872893273077617</v>
      </c>
      <c r="F99" s="6">
        <f t="shared" si="24"/>
        <v>49.434825387279119</v>
      </c>
      <c r="G99" s="6">
        <f t="shared" si="25"/>
        <v>-19.935231692474453</v>
      </c>
      <c r="H99" s="6">
        <f t="shared" si="26"/>
        <v>0.25875422582904967</v>
      </c>
      <c r="I99" s="6">
        <f t="shared" si="27"/>
        <v>14.825525071179541</v>
      </c>
      <c r="J99" s="6">
        <f t="shared" si="28"/>
        <v>52.923768948590165</v>
      </c>
      <c r="K99" s="6">
        <f t="shared" si="29"/>
        <v>0.92369402071763607</v>
      </c>
      <c r="L99" s="6">
        <f t="shared" si="41"/>
        <v>57.767112087090467</v>
      </c>
      <c r="M99" s="6">
        <f t="shared" si="42"/>
        <v>-22.419798612083213</v>
      </c>
      <c r="N99" s="6">
        <f t="shared" si="30"/>
        <v>72.058112087090464</v>
      </c>
      <c r="O99" s="6">
        <f t="shared" si="31"/>
        <v>-8.3717986120832126</v>
      </c>
      <c r="P99" s="6">
        <f t="shared" si="32"/>
        <v>72.54280480900205</v>
      </c>
      <c r="Q99" s="6">
        <f t="shared" si="33"/>
        <v>1.4420477672534373</v>
      </c>
      <c r="R99" s="6">
        <f t="shared" si="34"/>
        <v>82.623250919885606</v>
      </c>
      <c r="S99" s="6">
        <f t="shared" si="35"/>
        <v>71.942393159784245</v>
      </c>
      <c r="T99" s="6">
        <f t="shared" si="36"/>
        <v>19.593684084418634</v>
      </c>
      <c r="U99" s="6">
        <f t="shared" si="37"/>
        <v>13.600766467921131</v>
      </c>
      <c r="V99" s="6">
        <f t="shared" si="38"/>
        <v>19.593684084418634</v>
      </c>
      <c r="W99" s="4">
        <f t="shared" si="43"/>
        <v>0.39112755477682981</v>
      </c>
      <c r="X99" s="4">
        <f t="shared" si="44"/>
        <v>386.02321639165103</v>
      </c>
      <c r="Y99" s="4">
        <f t="shared" si="39"/>
        <v>36.173705364070734</v>
      </c>
      <c r="Z99" s="4">
        <f t="shared" si="45"/>
        <v>-9.0689771592482789</v>
      </c>
    </row>
    <row r="100" spans="4:26" x14ac:dyDescent="0.45">
      <c r="D100" s="6">
        <f t="shared" si="46"/>
        <v>46.490147058823396</v>
      </c>
      <c r="E100" s="6">
        <f t="shared" si="47"/>
        <v>-7.0308119888095826</v>
      </c>
      <c r="F100" s="6">
        <f t="shared" si="24"/>
        <v>49.811366706753645</v>
      </c>
      <c r="G100" s="6">
        <f t="shared" si="25"/>
        <v>-20.219828645360877</v>
      </c>
      <c r="H100" s="6">
        <f t="shared" si="26"/>
        <v>0.24667495983135002</v>
      </c>
      <c r="I100" s="6">
        <f t="shared" si="27"/>
        <v>14.133434109895468</v>
      </c>
      <c r="J100" s="6">
        <f t="shared" si="28"/>
        <v>53.615859909874246</v>
      </c>
      <c r="K100" s="6">
        <f t="shared" si="29"/>
        <v>0.93577328671533577</v>
      </c>
      <c r="L100" s="6">
        <f t="shared" si="41"/>
        <v>58.113043319605993</v>
      </c>
      <c r="M100" s="6">
        <f t="shared" si="42"/>
        <v>-22.804864686549816</v>
      </c>
      <c r="N100" s="6">
        <f t="shared" si="30"/>
        <v>72.404043319605989</v>
      </c>
      <c r="O100" s="6">
        <f t="shared" si="31"/>
        <v>-8.7568646865498163</v>
      </c>
      <c r="P100" s="6">
        <f t="shared" si="32"/>
        <v>72.931667800523556</v>
      </c>
      <c r="Q100" s="6">
        <f t="shared" si="33"/>
        <v>1.4427380268456984</v>
      </c>
      <c r="R100" s="6">
        <f t="shared" si="34"/>
        <v>82.662799881290582</v>
      </c>
      <c r="S100" s="6">
        <f t="shared" si="35"/>
        <v>72.334483976634019</v>
      </c>
      <c r="T100" s="6">
        <f t="shared" si="36"/>
        <v>19.593684084418634</v>
      </c>
      <c r="U100" s="6">
        <f t="shared" si="37"/>
        <v>13.600759549252587</v>
      </c>
      <c r="V100" s="6">
        <f t="shared" si="38"/>
        <v>19.593684084418634</v>
      </c>
      <c r="W100" s="4">
        <f t="shared" si="43"/>
        <v>0.3920908168497732</v>
      </c>
      <c r="X100" s="4">
        <f t="shared" si="44"/>
        <v>389.94412456014879</v>
      </c>
      <c r="Y100" s="4">
        <f t="shared" si="39"/>
        <v>36.130429548074645</v>
      </c>
      <c r="Z100" s="4">
        <f t="shared" si="45"/>
        <v>-9.0602755332262497</v>
      </c>
    </row>
    <row r="101" spans="4:26" x14ac:dyDescent="0.45">
      <c r="D101" s="6">
        <f t="shared" si="46"/>
        <v>47.025764705882217</v>
      </c>
      <c r="E101" s="6">
        <f t="shared" si="47"/>
        <v>-7.2820027820739437</v>
      </c>
      <c r="F101" s="6">
        <f t="shared" si="24"/>
        <v>50.187889886930741</v>
      </c>
      <c r="G101" s="6">
        <f t="shared" si="25"/>
        <v>-20.510057429300591</v>
      </c>
      <c r="H101" s="6">
        <f t="shared" si="26"/>
        <v>0.23463095385899391</v>
      </c>
      <c r="I101" s="6">
        <f t="shared" si="27"/>
        <v>13.443363399249106</v>
      </c>
      <c r="J101" s="6">
        <f t="shared" si="28"/>
        <v>54.305930620520598</v>
      </c>
      <c r="K101" s="6">
        <f t="shared" si="29"/>
        <v>0.94781729268769177</v>
      </c>
      <c r="L101" s="6">
        <f t="shared" si="41"/>
        <v>58.457839787504561</v>
      </c>
      <c r="M101" s="6">
        <f t="shared" si="42"/>
        <v>-23.194894264395739</v>
      </c>
      <c r="N101" s="6">
        <f t="shared" si="30"/>
        <v>72.748839787504565</v>
      </c>
      <c r="O101" s="6">
        <f t="shared" si="31"/>
        <v>-9.1468942643957387</v>
      </c>
      <c r="P101" s="6">
        <f t="shared" si="32"/>
        <v>73.321615947222838</v>
      </c>
      <c r="Q101" s="6">
        <f t="shared" si="33"/>
        <v>1.443422799748439</v>
      </c>
      <c r="R101" s="6">
        <f t="shared" si="34"/>
        <v>82.702034478542544</v>
      </c>
      <c r="S101" s="6">
        <f t="shared" si="35"/>
        <v>72.727634150383594</v>
      </c>
      <c r="T101" s="6">
        <f t="shared" si="36"/>
        <v>19.593684084418634</v>
      </c>
      <c r="U101" s="6">
        <f t="shared" si="37"/>
        <v>13.600752383990956</v>
      </c>
      <c r="V101" s="6">
        <f t="shared" si="38"/>
        <v>19.593684084418634</v>
      </c>
      <c r="W101" s="4">
        <f t="shared" si="43"/>
        <v>0.39315017374957506</v>
      </c>
      <c r="X101" s="4">
        <f t="shared" si="44"/>
        <v>393.87562629764454</v>
      </c>
      <c r="Y101" s="4">
        <f t="shared" si="39"/>
        <v>36.08699506461555</v>
      </c>
      <c r="Z101" s="4">
        <f t="shared" si="45"/>
        <v>-9.051567842860015</v>
      </c>
    </row>
    <row r="102" spans="4:26" x14ac:dyDescent="0.45">
      <c r="D102" s="6">
        <f t="shared" si="46"/>
        <v>47.561382352941038</v>
      </c>
      <c r="E102" s="6">
        <f t="shared" si="47"/>
        <v>-7.5409904505597023</v>
      </c>
      <c r="F102" s="6">
        <f t="shared" ref="F102:F103" si="48">(0.5*(3.17747E+31 + 5.43641E+30 *D102-1.914E+28*D102^2+9.82796E+26*D102^3+2.29548E+30*E102+1.17867E+29*D102*E102+1.914E+28*E102^2+9.82796E+26*D102*E102^2+SQRT((-3.17747E+31-5.43641E+30*D102+1.914E+28*D102^2-9.82796E+26 *D102^3 - 2.29548E+30 *E102 - 1.17867E+29 *D102 *E102 - 1.914E+28 *E102^2 - 9.82796E+26 *D102 *E102^2)^2 - 4* (3.90674E+30 - 3.82801E+28 *D102 + 9.82796E+26 *D102^2 + 1.17867E+29 *E102 + 9.82796E+26 *E102^2)*(2.34005E+31 + 2.71821E+30 *D102^2 + 2.45699E+26 *D102^4 + 7.60329E+31 *E102 + 5.89337E+28 *D102^2 *E102 +  4.16796E+30 *E102^2 + 4.91398E+26 *D102^2 *E102^2 + 5.89337E+28 *E102^3 + 2.45699E+26 *E102^4))))/(3.90674E+30 - 3.82801E+28 *D102 + 9.82796E+26 *D102^2 + 1.17867E+29 *E102 + 9.82796E+26 *E102^2)</f>
        <v>50.564415859646822</v>
      </c>
      <c r="G102" s="6">
        <f t="shared" ref="G102:G103" si="49">0.0001*(-599654+SQRT(212072000000+3895020000*F102-100000000*F102^2))</f>
        <v>-20.806059359622601</v>
      </c>
      <c r="H102" s="6">
        <f t="shared" si="26"/>
        <v>0.22262173482285183</v>
      </c>
      <c r="I102" s="6">
        <f t="shared" si="27"/>
        <v>12.755285833229999</v>
      </c>
      <c r="J102" s="6">
        <f t="shared" si="28"/>
        <v>54.994008186539702</v>
      </c>
      <c r="K102" s="6">
        <f t="shared" si="29"/>
        <v>0.95982651172383371</v>
      </c>
      <c r="L102" s="6">
        <f t="shared" si="41"/>
        <v>58.801536264007481</v>
      </c>
      <c r="M102" s="6">
        <f t="shared" si="42"/>
        <v>-23.590021451076147</v>
      </c>
      <c r="N102" s="6">
        <f t="shared" si="30"/>
        <v>73.092536264007478</v>
      </c>
      <c r="O102" s="6">
        <f t="shared" si="31"/>
        <v>-9.5420214510761472</v>
      </c>
      <c r="P102" s="6">
        <f t="shared" si="32"/>
        <v>73.712746732692338</v>
      </c>
      <c r="Q102" s="6">
        <f t="shared" si="33"/>
        <v>1.4441023120387482</v>
      </c>
      <c r="R102" s="6">
        <f t="shared" si="34"/>
        <v>82.740967664904517</v>
      </c>
      <c r="S102" s="6">
        <f t="shared" si="35"/>
        <v>73.121942225832896</v>
      </c>
      <c r="T102" s="6">
        <f t="shared" si="36"/>
        <v>19.593684084418634</v>
      </c>
      <c r="U102" s="6">
        <f t="shared" si="37"/>
        <v>13.600744957706722</v>
      </c>
      <c r="V102" s="6">
        <f t="shared" si="38"/>
        <v>19.593684084418634</v>
      </c>
      <c r="W102" s="4">
        <f t="shared" si="43"/>
        <v>0.39430807544930246</v>
      </c>
      <c r="X102" s="4">
        <f t="shared" si="44"/>
        <v>397.8187070521376</v>
      </c>
      <c r="Y102" s="4">
        <f t="shared" si="39"/>
        <v>36.043390675734024</v>
      </c>
      <c r="Z102" s="4">
        <f t="shared" si="45"/>
        <v>-9.0428529229166088</v>
      </c>
    </row>
    <row r="103" spans="4:26" x14ac:dyDescent="0.45">
      <c r="D103" s="6">
        <f t="shared" si="46"/>
        <v>48.096999999999859</v>
      </c>
      <c r="E103" s="6">
        <f t="shared" si="47"/>
        <v>-7.8079107699354298</v>
      </c>
      <c r="F103" s="6">
        <f t="shared" si="48"/>
        <v>50.940964888423281</v>
      </c>
      <c r="G103" s="6">
        <f t="shared" si="49"/>
        <v>-21.107982859465672</v>
      </c>
      <c r="H103" s="6">
        <f t="shared" si="26"/>
        <v>0.21064681071281302</v>
      </c>
      <c r="I103" s="6">
        <f t="shared" si="27"/>
        <v>12.069173221735323</v>
      </c>
      <c r="J103" s="6">
        <f t="shared" si="28"/>
        <v>55.68012079803438</v>
      </c>
      <c r="K103" s="6">
        <f t="shared" si="29"/>
        <v>0.97180143583387257</v>
      </c>
      <c r="L103" s="6">
        <f t="shared" si="41"/>
        <v>59.144166673265381</v>
      </c>
      <c r="M103" s="6">
        <f t="shared" si="42"/>
        <v>-23.99038785142983</v>
      </c>
      <c r="N103" s="6">
        <f t="shared" si="30"/>
        <v>73.435166673265385</v>
      </c>
      <c r="O103" s="6">
        <f t="shared" si="31"/>
        <v>-9.9423878514298298</v>
      </c>
      <c r="P103" s="6">
        <f t="shared" si="32"/>
        <v>74.105160282658645</v>
      </c>
      <c r="Q103" s="6">
        <f t="shared" si="33"/>
        <v>1.4447767863869492</v>
      </c>
      <c r="R103" s="6">
        <f t="shared" si="34"/>
        <v>82.779612198446273</v>
      </c>
      <c r="S103" s="6">
        <f t="shared" si="35"/>
        <v>73.517509373743948</v>
      </c>
      <c r="T103" s="6">
        <f t="shared" si="36"/>
        <v>19.59368408441863</v>
      </c>
      <c r="U103" s="6">
        <f t="shared" si="37"/>
        <v>13.600737254769927</v>
      </c>
      <c r="V103" s="6">
        <f t="shared" si="38"/>
        <v>19.59368408441863</v>
      </c>
      <c r="W103" s="4">
        <f t="shared" si="43"/>
        <v>0.39556714791105207</v>
      </c>
      <c r="X103" s="4">
        <f t="shared" si="44"/>
        <v>401.77437853124809</v>
      </c>
      <c r="Y103" s="4">
        <f t="shared" si="39"/>
        <v>35.999604814497559</v>
      </c>
      <c r="Z103" s="4">
        <f t="shared" si="45"/>
        <v>-9.0341296651628404</v>
      </c>
    </row>
  </sheetData>
  <mergeCells count="3">
    <mergeCell ref="D1:V1"/>
    <mergeCell ref="A1:C2"/>
    <mergeCell ref="W1:Z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Medina</dc:creator>
  <cp:lastModifiedBy>Student</cp:lastModifiedBy>
  <dcterms:created xsi:type="dcterms:W3CDTF">2016-10-27T20:26:59Z</dcterms:created>
  <dcterms:modified xsi:type="dcterms:W3CDTF">2016-11-08T05:59:58Z</dcterms:modified>
</cp:coreProperties>
</file>