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8240" yWindow="0" windowWidth="1736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2" i="1"/>
  <c r="B4" i="1"/>
  <c r="L2" i="1"/>
  <c r="M2" i="1"/>
  <c r="N2" i="1"/>
  <c r="V2" i="1"/>
  <c r="P2" i="1"/>
  <c r="O2" i="1"/>
  <c r="X2" i="1"/>
  <c r="AA2" i="1"/>
  <c r="R2" i="1"/>
  <c r="G3" i="1"/>
  <c r="AJ3" i="1"/>
  <c r="W2" i="1"/>
  <c r="Z2" i="1"/>
  <c r="Q2" i="1"/>
  <c r="L3" i="1"/>
  <c r="M3" i="1"/>
  <c r="N3" i="1"/>
  <c r="V3" i="1"/>
  <c r="O3" i="1"/>
  <c r="X3" i="1"/>
  <c r="Y3" i="1"/>
  <c r="AA3" i="1"/>
  <c r="AF3" i="1"/>
  <c r="R3" i="1"/>
  <c r="G4" i="1"/>
  <c r="AJ4" i="1"/>
  <c r="M4" i="1"/>
  <c r="W3" i="1"/>
  <c r="Z3" i="1"/>
  <c r="Q3" i="1"/>
  <c r="L4" i="1"/>
  <c r="N4" i="1"/>
  <c r="V4" i="1"/>
  <c r="O4" i="1"/>
  <c r="X4" i="1"/>
  <c r="Y4" i="1"/>
  <c r="AA4" i="1"/>
  <c r="AF4" i="1"/>
  <c r="S4" i="1"/>
  <c r="R4" i="1"/>
  <c r="G5" i="1"/>
  <c r="AJ5" i="1"/>
  <c r="M5" i="1"/>
  <c r="W4" i="1"/>
  <c r="Z4" i="1"/>
  <c r="Q4" i="1"/>
  <c r="L5" i="1"/>
  <c r="N5" i="1"/>
  <c r="V5" i="1"/>
  <c r="O5" i="1"/>
  <c r="X5" i="1"/>
  <c r="Y5" i="1"/>
  <c r="AA5" i="1"/>
  <c r="S5" i="1"/>
  <c r="AF5" i="1"/>
  <c r="R5" i="1"/>
  <c r="G6" i="1"/>
  <c r="AJ6" i="1"/>
  <c r="M6" i="1"/>
  <c r="W5" i="1"/>
  <c r="Z5" i="1"/>
  <c r="Q5" i="1"/>
  <c r="L6" i="1"/>
  <c r="N6" i="1"/>
  <c r="V6" i="1"/>
  <c r="O6" i="1"/>
  <c r="X6" i="1"/>
  <c r="Y6" i="1"/>
  <c r="AA6" i="1"/>
  <c r="S6" i="1"/>
  <c r="AF6" i="1"/>
  <c r="R6" i="1"/>
  <c r="G7" i="1"/>
  <c r="AJ7" i="1"/>
  <c r="M7" i="1"/>
  <c r="W6" i="1"/>
  <c r="Z6" i="1"/>
  <c r="Q6" i="1"/>
  <c r="L7" i="1"/>
  <c r="N7" i="1"/>
  <c r="V7" i="1"/>
  <c r="O7" i="1"/>
  <c r="X7" i="1"/>
  <c r="Y7" i="1"/>
  <c r="AA7" i="1"/>
  <c r="S7" i="1"/>
  <c r="AF7" i="1"/>
  <c r="R7" i="1"/>
  <c r="G8" i="1"/>
  <c r="AJ8" i="1"/>
  <c r="M8" i="1"/>
  <c r="W7" i="1"/>
  <c r="Z7" i="1"/>
  <c r="Q7" i="1"/>
  <c r="L8" i="1"/>
  <c r="N8" i="1"/>
  <c r="V8" i="1"/>
  <c r="O8" i="1"/>
  <c r="X8" i="1"/>
  <c r="Y8" i="1"/>
  <c r="AA8" i="1"/>
  <c r="S8" i="1"/>
  <c r="AF8" i="1"/>
  <c r="R8" i="1"/>
  <c r="G9" i="1"/>
  <c r="AJ9" i="1"/>
  <c r="M9" i="1"/>
  <c r="W8" i="1"/>
  <c r="Z8" i="1"/>
  <c r="Q8" i="1"/>
  <c r="L9" i="1"/>
  <c r="N9" i="1"/>
  <c r="V9" i="1"/>
  <c r="O9" i="1"/>
  <c r="X9" i="1"/>
  <c r="Y9" i="1"/>
  <c r="AA9" i="1"/>
  <c r="S9" i="1"/>
  <c r="AF9" i="1"/>
  <c r="R9" i="1"/>
  <c r="G10" i="1"/>
  <c r="AJ10" i="1"/>
  <c r="M10" i="1"/>
  <c r="W9" i="1"/>
  <c r="Z9" i="1"/>
  <c r="Q9" i="1"/>
  <c r="L10" i="1"/>
  <c r="N10" i="1"/>
  <c r="V10" i="1"/>
  <c r="O10" i="1"/>
  <c r="X10" i="1"/>
  <c r="Y10" i="1"/>
  <c r="AA10" i="1"/>
  <c r="S10" i="1"/>
  <c r="AF10" i="1"/>
  <c r="R10" i="1"/>
  <c r="G11" i="1"/>
  <c r="AJ11" i="1"/>
  <c r="M11" i="1"/>
  <c r="W10" i="1"/>
  <c r="Z10" i="1"/>
  <c r="Q10" i="1"/>
  <c r="L11" i="1"/>
  <c r="N11" i="1"/>
  <c r="V11" i="1"/>
  <c r="O11" i="1"/>
  <c r="X11" i="1"/>
  <c r="Y11" i="1"/>
  <c r="AA11" i="1"/>
  <c r="S11" i="1"/>
  <c r="AF11" i="1"/>
  <c r="R11" i="1"/>
  <c r="G12" i="1"/>
  <c r="AJ12" i="1"/>
  <c r="H2" i="1"/>
  <c r="AJ2" i="1"/>
  <c r="B12" i="1"/>
  <c r="Y2" i="1"/>
  <c r="S2" i="1"/>
  <c r="F3" i="1"/>
  <c r="B7" i="1"/>
  <c r="AF2" i="1"/>
  <c r="H3" i="1"/>
  <c r="S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W11" i="1"/>
  <c r="Z11" i="1"/>
  <c r="Q11" i="1"/>
  <c r="F12" i="1"/>
  <c r="H12" i="1"/>
  <c r="L12" i="1"/>
  <c r="M12" i="1"/>
  <c r="O12" i="1"/>
  <c r="AB2" i="1"/>
  <c r="AI3" i="1"/>
  <c r="AL3" i="1"/>
  <c r="AI2" i="1"/>
  <c r="AL2" i="1"/>
  <c r="AK2" i="1"/>
  <c r="AK3" i="1"/>
  <c r="B15" i="1"/>
  <c r="T2" i="1"/>
  <c r="D3" i="1"/>
  <c r="D4" i="1"/>
  <c r="D5" i="1"/>
  <c r="D6" i="1"/>
  <c r="D7" i="1"/>
  <c r="D8" i="1"/>
  <c r="D9" i="1"/>
  <c r="D10" i="1"/>
  <c r="D11" i="1"/>
  <c r="D12" i="1"/>
  <c r="E2" i="1"/>
  <c r="E3" i="1"/>
  <c r="E4" i="1"/>
  <c r="E5" i="1"/>
  <c r="E6" i="1"/>
  <c r="E7" i="1"/>
  <c r="E8" i="1"/>
  <c r="E9" i="1"/>
  <c r="E10" i="1"/>
  <c r="E11" i="1"/>
  <c r="E12" i="1"/>
  <c r="AE2" i="1"/>
  <c r="AC3" i="1"/>
  <c r="AC2" i="1"/>
  <c r="AD2" i="1"/>
  <c r="AI4" i="1"/>
  <c r="AL4" i="1"/>
  <c r="AK4" i="1"/>
  <c r="AC4" i="1"/>
  <c r="P3" i="1"/>
  <c r="T3" i="1"/>
  <c r="T4" i="1"/>
  <c r="AE3" i="1"/>
  <c r="AB3" i="1"/>
  <c r="AD3" i="1"/>
  <c r="AI5" i="1"/>
  <c r="AL5" i="1"/>
  <c r="AI6" i="1"/>
  <c r="AL6" i="1"/>
  <c r="AI7" i="1"/>
  <c r="AL7" i="1"/>
  <c r="AI8" i="1"/>
  <c r="AL8" i="1"/>
  <c r="AI9" i="1"/>
  <c r="AL9" i="1"/>
  <c r="AI10" i="1"/>
  <c r="AL10" i="1"/>
  <c r="AI11" i="1"/>
  <c r="AL11" i="1"/>
  <c r="AI12" i="1"/>
  <c r="AL12" i="1"/>
  <c r="AK12" i="1"/>
  <c r="AK5" i="1"/>
  <c r="AK6" i="1"/>
  <c r="AK7" i="1"/>
  <c r="AK8" i="1"/>
  <c r="AK9" i="1"/>
  <c r="AK10" i="1"/>
  <c r="AK11" i="1"/>
  <c r="N12" i="1"/>
  <c r="V12" i="1"/>
  <c r="X12" i="1"/>
  <c r="S12" i="1"/>
  <c r="Y12" i="1"/>
  <c r="AA12" i="1"/>
  <c r="AF12" i="1"/>
  <c r="R12" i="1"/>
  <c r="W12" i="1"/>
  <c r="Z12" i="1"/>
  <c r="Q12" i="1"/>
  <c r="P4" i="1"/>
  <c r="P5" i="1"/>
  <c r="P6" i="1"/>
  <c r="P7" i="1"/>
  <c r="P8" i="1"/>
  <c r="P9" i="1"/>
  <c r="P10" i="1"/>
  <c r="P11" i="1"/>
  <c r="P12" i="1"/>
  <c r="T5" i="1"/>
  <c r="T6" i="1"/>
  <c r="T7" i="1"/>
  <c r="T8" i="1"/>
  <c r="T9" i="1"/>
  <c r="T10" i="1"/>
  <c r="T11" i="1"/>
  <c r="T12" i="1"/>
  <c r="AE4" i="1"/>
  <c r="AE5" i="1"/>
  <c r="AE6" i="1"/>
  <c r="AE7" i="1"/>
  <c r="AE8" i="1"/>
  <c r="AE9" i="1"/>
  <c r="AE10" i="1"/>
  <c r="AE11" i="1"/>
  <c r="AE12" i="1"/>
  <c r="AB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X position
x_(i+1) = x_i + (vx_i)(dt)+ (.5)(ax_i)dt^2
Current x position = previous x position + previous x velocity * dt</t>
        </r>
      </text>
    </comment>
    <comment ref="G1" authorId="0">
      <text>
        <r>
          <rPr>
            <sz val="10"/>
            <color indexed="81"/>
            <rFont val="Calibri"/>
          </rPr>
          <t xml:space="preserve">Y position
y_(i+1) = y_i + (vy_i)dt + 0.5(ay_i)(dt)^2
Current y position = previous y position + previous y velocity times dt + 0.5*previous gravity value*dt^2
</t>
        </r>
      </text>
    </comment>
    <comment ref="H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I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J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K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L1" authorId="0">
      <text>
        <r>
          <rPr>
            <sz val="10"/>
            <color indexed="81"/>
            <rFont val="Calibri"/>
          </rPr>
          <t>Velocity in the x-direction
vx_(i+1) = vx_i + (ax_i)(dt)
Current x velocity = previous x velocity + x accelertion * dt</t>
        </r>
      </text>
    </comment>
    <comment ref="M1" authorId="0">
      <text>
        <r>
          <rPr>
            <sz val="10"/>
            <color indexed="81"/>
            <rFont val="Calibri"/>
          </rPr>
          <t>Velocity in the y direction
vy_(i+1) = vy_i + (ay_i)(dt)
Current y velocity = previous y velocity + y acceleration *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N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O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P1" authorId="0">
      <text>
        <r>
          <rPr>
            <sz val="10"/>
            <color indexed="81"/>
            <rFont val="Calibri"/>
          </rPr>
          <t>Velocity vector angle in degrees</t>
        </r>
      </text>
    </comment>
    <comment ref="Q1" authorId="0">
      <text>
        <r>
          <rPr>
            <sz val="10"/>
            <color indexed="81"/>
            <rFont val="Calibri"/>
          </rPr>
          <t>Acceleration in the x direction
ax = (drag_x + thrust_x) / mass</t>
        </r>
      </text>
    </comment>
    <comment ref="R1" authorId="0">
      <text>
        <r>
          <rPr>
            <sz val="10"/>
            <color indexed="81"/>
            <rFont val="Calibri"/>
          </rPr>
          <t>Acceleration in the y direction
ay = ((drag_y + thrust_y) / mass) + gravity</t>
        </r>
      </text>
    </comment>
    <comment ref="S1" authorId="0">
      <text>
        <r>
          <rPr>
            <sz val="10"/>
            <color indexed="81"/>
            <rFont val="Calibri"/>
          </rPr>
          <t>Mass
m_(i+1) = mi - (mdot)(dt)
current mass = previous mass - (mass loss)(dt)
IF(thrust &gt; 0, IF(mass &gt; empty mass, apply thrust, empty mass), previous mass)</t>
        </r>
      </text>
    </comment>
    <comment ref="T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U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V1" authorId="0">
      <text>
        <r>
          <rPr>
            <sz val="10"/>
            <color indexed="81"/>
            <rFont val="Calibri"/>
          </rPr>
          <t>Drag
D = (0.5)(pho)(v^2)(Cd)(S)
Drag = (0.5)(density of air)(speed^2)(drag coefficient)(frontal area)</t>
        </r>
      </text>
    </comment>
    <comment ref="W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X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Y1" authorId="0">
      <text>
        <r>
          <rPr>
            <sz val="10"/>
            <color indexed="81"/>
            <rFont val="Calibri"/>
          </rPr>
          <t>Thrust
Th = (Isp)(g0)(m')
Th = (specific impulse)(standard gravity)(rate of mass loss)
IF(height &gt; ignition height, IF(mass &gt; empty mass, apply thrust, 0), 0)</t>
        </r>
      </text>
    </comment>
    <comment ref="Z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A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B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AC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AD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AE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AF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AG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AH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AI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AJ1" authorId="0">
      <text>
        <r>
          <rPr>
            <sz val="10"/>
            <color indexed="81"/>
            <rFont val="Calibri"/>
          </rPr>
          <t xml:space="preserve">Atmospheric density
Calculates athmostpheric density using NIST model (refer to module 3 powerpoint).
</t>
        </r>
      </text>
    </comment>
    <comment ref="AK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AL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</commentList>
</comments>
</file>

<file path=xl/sharedStrings.xml><?xml version="1.0" encoding="utf-8"?>
<sst xmlns="http://schemas.openxmlformats.org/spreadsheetml/2006/main" count="75" uniqueCount="65">
  <si>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</si>
  <si>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</si>
  <si>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</si>
  <si>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</si>
  <si>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</si>
  <si>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</si>
  <si>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</si>
  <si>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</si>
  <si>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</si>
  <si>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</si>
  <si>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</si>
  <si>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</si>
  <si>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</si>
  <si>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</si>
  <si>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</si>
  <si>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</si>
  <si>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h or y (m)</t>
  </si>
  <si>
    <t>s (m)</t>
  </si>
  <si>
    <t>gL (m/s^2)</t>
  </si>
  <si>
    <t>theta (rad)</t>
  </si>
  <si>
    <t>theta (deg)</t>
  </si>
  <si>
    <t>T  (j)</t>
  </si>
  <si>
    <t>kg</t>
  </si>
  <si>
    <t>V (j)</t>
  </si>
  <si>
    <t>E (j)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</si>
  <si>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</si>
  <si>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</si>
  <si>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</si>
  <si>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</si>
  <si>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</si>
  <si>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</si>
  <si>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</si>
  <si>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</si>
  <si>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</si>
  <si>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</si>
  <si>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</si>
  <si>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</si>
  <si>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</si>
  <si>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</si>
  <si>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</si>
  <si>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</si>
  <si>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</si>
  <si>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</si>
  <si>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</si>
  <si>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</si>
  <si>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</si>
  <si>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</si>
  <si>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</si>
  <si>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</si>
  <si>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</si>
  <si>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</si>
  <si>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</si>
  <si>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Ignition height</t>
  </si>
  <si>
    <t>atm P (kPa)</t>
  </si>
  <si>
    <t>Temp (K)</t>
  </si>
  <si>
    <t>Blue = kinematics</t>
  </si>
  <si>
    <t>Mass (kg)</t>
  </si>
  <si>
    <t>Green = vehicle data</t>
  </si>
  <si>
    <t>Orange = earth data</t>
  </si>
  <si>
    <t>mv (kg*m/s)</t>
  </si>
  <si>
    <t>gLx (m/s^2)</t>
  </si>
  <si>
    <t>gLy (m/s^2)</t>
  </si>
  <si>
    <t>r (m)</t>
  </si>
  <si>
    <t>rx (m)</t>
  </si>
  <si>
    <t>ry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</si>
</sst>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name val="Calibri"/>
      <family val="2"/>
      <scheme val="minor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name val="Calibri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</borders>
  <cellStyleXfs count="104">
    <xf numFmtId="0" fontId="0" fillId="0" borderId="0"/>
    <xf numFmtId="0" fontId="2" fillId="2" borderId="1" applyNumberFormat="0" applyAlignment="0" applyProtection="0"/>
    <xf numFmtId="0" fontId="10" fillId="0" borderId="2" applyNumberFormat="0" applyFill="0" applyAlignment="0" applyProtection="0"/>
    <xf numFmtId="0" fontId="12" fillId="6" borderId="3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37">
    <xf numFmtId="0" fontId="0" fillId="0" borderId="0" xfId="0"/>
    <xf numFmtId="1" fontId="7" fillId="0" borderId="0" xfId="0" applyNumberFormat="1" applyFont="1" applyFill="1" applyBorder="1"/>
    <xf numFmtId="164" fontId="7" fillId="0" borderId="0" xfId="0" applyNumberFormat="1" applyFont="1" applyFill="1" applyBorder="1"/>
    <xf numFmtId="2" fontId="7" fillId="0" borderId="0" xfId="0" applyNumberFormat="1" applyFont="1" applyFill="1" applyBorder="1"/>
    <xf numFmtId="2" fontId="9" fillId="2" borderId="0" xfId="1" applyNumberFormat="1" applyFont="1" applyBorder="1"/>
    <xf numFmtId="0" fontId="7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10" fillId="4" borderId="2" xfId="2" applyFill="1" applyAlignment="1">
      <alignment horizontal="center"/>
    </xf>
    <xf numFmtId="164" fontId="10" fillId="4" borderId="2" xfId="2" applyNumberFormat="1" applyFill="1" applyAlignment="1">
      <alignment horizontal="center"/>
    </xf>
    <xf numFmtId="2" fontId="10" fillId="4" borderId="2" xfId="2" applyNumberFormat="1" applyFill="1" applyAlignment="1">
      <alignment horizontal="center"/>
    </xf>
    <xf numFmtId="2" fontId="10" fillId="5" borderId="2" xfId="2" applyNumberFormat="1" applyFill="1" applyAlignment="1">
      <alignment horizontal="center"/>
    </xf>
    <xf numFmtId="2" fontId="0" fillId="0" borderId="0" xfId="0" applyNumberFormat="1"/>
    <xf numFmtId="165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10" fillId="7" borderId="2" xfId="2" applyNumberFormat="1" applyFill="1" applyAlignment="1">
      <alignment horizontal="center"/>
    </xf>
    <xf numFmtId="2" fontId="10" fillId="7" borderId="2" xfId="2" applyNumberFormat="1" applyFill="1" applyAlignment="1">
      <alignment horizontal="center"/>
    </xf>
    <xf numFmtId="2" fontId="13" fillId="6" borderId="0" xfId="3" applyNumberFormat="1" applyFont="1" applyBorder="1"/>
    <xf numFmtId="164" fontId="9" fillId="2" borderId="0" xfId="1" applyNumberFormat="1" applyFont="1" applyBorder="1" applyAlignment="1">
      <alignment horizontal="center"/>
    </xf>
    <xf numFmtId="2" fontId="9" fillId="2" borderId="0" xfId="1" applyNumberFormat="1" applyFont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left"/>
    </xf>
    <xf numFmtId="0" fontId="1" fillId="0" borderId="4" xfId="0" applyNumberFormat="1" applyFont="1" applyFill="1" applyBorder="1" applyAlignment="1">
      <alignment horizontal="left"/>
    </xf>
    <xf numFmtId="164" fontId="6" fillId="0" borderId="4" xfId="0" applyNumberFormat="1" applyFont="1" applyFill="1" applyBorder="1" applyAlignment="1">
      <alignment horizontal="left"/>
    </xf>
    <xf numFmtId="0" fontId="0" fillId="0" borderId="4" xfId="0" applyNumberFormat="1" applyFont="1" applyFill="1" applyBorder="1" applyAlignment="1">
      <alignment horizontal="left"/>
    </xf>
    <xf numFmtId="0" fontId="15" fillId="0" borderId="0" xfId="0" applyNumberFormat="1" applyFont="1" applyFill="1" applyBorder="1"/>
    <xf numFmtId="0" fontId="10" fillId="5" borderId="2" xfId="2" applyNumberFormat="1" applyFill="1" applyAlignment="1">
      <alignment horizontal="center"/>
    </xf>
    <xf numFmtId="1" fontId="10" fillId="7" borderId="2" xfId="2" applyNumberFormat="1" applyFill="1" applyAlignment="1">
      <alignment horizontal="center"/>
    </xf>
    <xf numFmtId="2" fontId="7" fillId="0" borderId="0" xfId="0" applyNumberFormat="1" applyFont="1"/>
    <xf numFmtId="0" fontId="14" fillId="4" borderId="0" xfId="0" applyNumberFormat="1" applyFont="1" applyFill="1" applyBorder="1"/>
    <xf numFmtId="0" fontId="14" fillId="5" borderId="0" xfId="0" applyNumberFormat="1" applyFont="1" applyFill="1" applyBorder="1"/>
    <xf numFmtId="0" fontId="15" fillId="5" borderId="0" xfId="0" applyNumberFormat="1" applyFont="1" applyFill="1" applyBorder="1"/>
    <xf numFmtId="0" fontId="15" fillId="7" borderId="0" xfId="0" applyNumberFormat="1" applyFont="1" applyFill="1" applyBorder="1"/>
    <xf numFmtId="0" fontId="14" fillId="7" borderId="0" xfId="0" applyNumberFormat="1" applyFont="1" applyFill="1" applyBorder="1"/>
    <xf numFmtId="0" fontId="11" fillId="3" borderId="2" xfId="2" applyFont="1" applyFill="1"/>
  </cellXfs>
  <cellStyles count="104"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eading 3" xfId="2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93133</xdr:colOff>
      <xdr:row>177</xdr:row>
      <xdr:rowOff>156633</xdr:rowOff>
    </xdr:from>
    <xdr:ext cx="65" cy="172227"/>
    <xdr:sp macro="" textlink="">
      <xdr:nvSpPr>
        <xdr:cNvPr id="3" name="TextBox 2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93133</xdr:colOff>
      <xdr:row>12</xdr:row>
      <xdr:rowOff>156633</xdr:rowOff>
    </xdr:from>
    <xdr:ext cx="65" cy="172227"/>
    <xdr:sp macro="" textlink="">
      <xdr:nvSpPr>
        <xdr:cNvPr id="5" name="TextBox 4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93133</xdr:colOff>
      <xdr:row>177</xdr:row>
      <xdr:rowOff>156633</xdr:rowOff>
    </xdr:from>
    <xdr:ext cx="65" cy="172227"/>
    <xdr:sp macro="" textlink="">
      <xdr:nvSpPr>
        <xdr:cNvPr id="6" name="TextBox 5"/>
        <xdr:cNvSpPr txBox="1"/>
      </xdr:nvSpPr>
      <xdr:spPr>
        <a:xfrm>
          <a:off x="7757694" y="356609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687"/>
  <sheetViews>
    <sheetView tabSelected="1" zoomScale="114" zoomScaleNormal="106" zoomScalePageLayoutView="106" workbookViewId="0">
      <selection activeCell="B24" sqref="B24"/>
    </sheetView>
  </sheetViews>
  <sheetFormatPr baseColWidth="10" defaultRowHeight="16" x14ac:dyDescent="0.2"/>
  <cols>
    <col min="1" max="1" width="13.5" style="27" bestFit="1" customWidth="1"/>
    <col min="2" max="2" width="11.5" style="14" customWidth="1"/>
    <col min="3" max="3" width="11.5" style="24" customWidth="1"/>
    <col min="4" max="4" width="10.6640625" style="1" customWidth="1"/>
    <col min="5" max="5" width="10.6640625" style="2" customWidth="1"/>
    <col min="6" max="15" width="10.6640625" style="3" customWidth="1"/>
    <col min="16" max="16" width="10.6640625" style="5" customWidth="1"/>
    <col min="17" max="18" width="10.6640625" style="1" customWidth="1"/>
    <col min="19" max="19" width="10.6640625" style="3" customWidth="1"/>
    <col min="20" max="20" width="11.83203125" style="1" bestFit="1" customWidth="1"/>
    <col min="21" max="21" width="10.6640625" style="3" customWidth="1"/>
    <col min="22" max="23" width="10.6640625" customWidth="1"/>
    <col min="24" max="24" width="10.6640625" style="5" customWidth="1"/>
    <col min="25" max="27" width="10.6640625" style="3" customWidth="1"/>
    <col min="28" max="28" width="10.6640625" style="3" bestFit="1" customWidth="1"/>
    <col min="29" max="33" width="10.6640625" style="3" customWidth="1"/>
    <col min="34" max="16384" width="10.83203125" style="5"/>
  </cols>
  <sheetData>
    <row r="1" spans="1:38" s="6" customFormat="1" ht="17" thickBot="1" x14ac:dyDescent="0.25">
      <c r="A1" s="36" t="s">
        <v>0</v>
      </c>
      <c r="B1" s="36"/>
      <c r="C1" s="36"/>
      <c r="D1" s="7" t="s">
        <v>10</v>
      </c>
      <c r="E1" s="8" t="s">
        <v>11</v>
      </c>
      <c r="F1" s="9" t="s">
        <v>15</v>
      </c>
      <c r="G1" s="9" t="s">
        <v>16</v>
      </c>
      <c r="H1" s="9" t="s">
        <v>17</v>
      </c>
      <c r="I1" s="9" t="s">
        <v>62</v>
      </c>
      <c r="J1" s="9" t="s">
        <v>63</v>
      </c>
      <c r="K1" s="9" t="s">
        <v>64</v>
      </c>
      <c r="L1" s="9" t="s">
        <v>12</v>
      </c>
      <c r="M1" s="9" t="s">
        <v>13</v>
      </c>
      <c r="N1" s="9" t="s">
        <v>14</v>
      </c>
      <c r="O1" s="9" t="s">
        <v>19</v>
      </c>
      <c r="P1" s="9" t="s">
        <v>20</v>
      </c>
      <c r="Q1" s="9" t="s">
        <v>36</v>
      </c>
      <c r="R1" s="9" t="s">
        <v>37</v>
      </c>
      <c r="S1" s="17" t="s">
        <v>56</v>
      </c>
      <c r="T1" s="16" t="s">
        <v>33</v>
      </c>
      <c r="U1" s="16" t="s">
        <v>28</v>
      </c>
      <c r="V1" s="17" t="s">
        <v>39</v>
      </c>
      <c r="W1" s="17" t="s">
        <v>34</v>
      </c>
      <c r="X1" s="17" t="s">
        <v>35</v>
      </c>
      <c r="Y1" s="17" t="s">
        <v>49</v>
      </c>
      <c r="Z1" s="17" t="s">
        <v>51</v>
      </c>
      <c r="AA1" s="17" t="s">
        <v>50</v>
      </c>
      <c r="AB1" s="29" t="s">
        <v>21</v>
      </c>
      <c r="AC1" s="29" t="s">
        <v>23</v>
      </c>
      <c r="AD1" s="17" t="s">
        <v>24</v>
      </c>
      <c r="AE1" s="29" t="s">
        <v>59</v>
      </c>
      <c r="AF1" s="10" t="s">
        <v>18</v>
      </c>
      <c r="AG1" s="10" t="s">
        <v>60</v>
      </c>
      <c r="AH1" s="10" t="s">
        <v>61</v>
      </c>
      <c r="AI1" s="28" t="s">
        <v>30</v>
      </c>
      <c r="AJ1" s="28" t="s">
        <v>29</v>
      </c>
      <c r="AK1" s="10" t="s">
        <v>53</v>
      </c>
      <c r="AL1" s="10" t="s">
        <v>54</v>
      </c>
    </row>
    <row r="2" spans="1:38" x14ac:dyDescent="0.2">
      <c r="A2" s="31" t="s">
        <v>6</v>
      </c>
      <c r="B2" s="19">
        <v>0.1</v>
      </c>
      <c r="C2" s="23" t="s">
        <v>1</v>
      </c>
      <c r="D2" s="1">
        <v>0</v>
      </c>
      <c r="E2" s="2">
        <f>Sheet1!$B2</f>
        <v>0.1</v>
      </c>
      <c r="F2" s="4">
        <v>0</v>
      </c>
      <c r="G2" s="4">
        <v>4.91</v>
      </c>
      <c r="H2" s="4">
        <f>SQRT(F2^2 + G2^2)</f>
        <v>4.91</v>
      </c>
      <c r="I2" s="30"/>
      <c r="J2" s="30"/>
      <c r="K2" s="30"/>
      <c r="L2" s="3">
        <f>B5*COS(B4)</f>
        <v>0</v>
      </c>
      <c r="M2" s="3">
        <f>B5*SIN(B4)</f>
        <v>0</v>
      </c>
      <c r="N2" s="3">
        <f>SQRT(L2^2 + M2^2)</f>
        <v>0</v>
      </c>
      <c r="O2" s="3">
        <f xml:space="preserve"> P2 * (PI()/180)</f>
        <v>0</v>
      </c>
      <c r="P2" s="3">
        <f xml:space="preserve"> $B$3</f>
        <v>0</v>
      </c>
      <c r="Q2" s="3">
        <f t="shared" ref="Q2:Q12" si="0" xml:space="preserve"> (W2+Z2)/(S2)</f>
        <v>0</v>
      </c>
      <c r="R2" s="3">
        <f xml:space="preserve"> ((X2+AA2)/(S2)) + AF2</f>
        <v>-9.8106890635945465</v>
      </c>
      <c r="S2" s="30">
        <f xml:space="preserve"> ($B$9+$B$10)</f>
        <v>200</v>
      </c>
      <c r="T2" s="11">
        <f t="shared" ref="T2:T12" si="1" xml:space="preserve"> IF(G2&lt;30000, N2/AI2, "")</f>
        <v>0</v>
      </c>
      <c r="U2" s="3">
        <f>0.35</f>
        <v>0.35</v>
      </c>
      <c r="V2" s="3">
        <f t="shared" ref="V2:V12" si="2">(0.5)*(AJ2)*(N2^2)*(U2)*($B$12)</f>
        <v>0</v>
      </c>
      <c r="W2" s="3">
        <f t="shared" ref="W2:W12" si="3" xml:space="preserve"> - V2*COS(O2)</f>
        <v>0</v>
      </c>
      <c r="X2" s="3">
        <f t="shared" ref="X2:X12" si="4" xml:space="preserve"> - V2*SIN(O2)</f>
        <v>0</v>
      </c>
      <c r="Y2" s="1">
        <f>IF(G2&gt;=($B$16), IF(S2&gt;B9, $B$14*$B$21*$B$13, 0), 0)</f>
        <v>0</v>
      </c>
      <c r="Z2" s="1">
        <f t="shared" ref="Z2:Z12" si="5" xml:space="preserve"> Y2*COS(O2)</f>
        <v>0</v>
      </c>
      <c r="AA2" s="1">
        <f t="shared" ref="AA2:AA12" si="6" xml:space="preserve"> Y2*SIN(O2)</f>
        <v>0</v>
      </c>
      <c r="AB2" s="1">
        <f t="shared" ref="AB2:AB12" si="7">(0.5)*($B$9)*(N2^2)</f>
        <v>0</v>
      </c>
      <c r="AC2" s="1">
        <f t="shared" ref="AC2:AC12" si="8">($B$9)*AF2*G2</f>
        <v>-4817.0483302249222</v>
      </c>
      <c r="AD2" s="1">
        <f xml:space="preserve"> ABS(AB2) + ABS(AC2)</f>
        <v>4817.0483302249222</v>
      </c>
      <c r="AE2" s="1">
        <f t="shared" ref="AE2:AE12" si="9" xml:space="preserve"> ($B$9)*N2</f>
        <v>0</v>
      </c>
      <c r="AF2" s="3">
        <f t="shared" ref="AF2:AF12" si="10">IF(G2&lt;10^6, (-(9.780327*(1+0.0053024*((SIN($B$7))^2) - (5.8*10^(-6))*(SIN(2*($B$7))^2)) - ((3.086*10^(-6))*G2)+((6.26*10^(-13))*(G2)^2))), (6.674*10^(-11))*(5.972*10^(24))*(1)^(-2))</f>
        <v>-9.8106890635945465</v>
      </c>
      <c r="AH2" s="3"/>
      <c r="AI2" s="3">
        <f t="shared" ref="AI2:AI12" si="11">IF(G2&lt;100000, IF(G2&gt;10000, (343.2)+(-4.313943*G2)+(-0.291943*G2^2)+(0.053721*G2^3)+((-3.039687*10^(-3))*G2^4)+((9.262166*10^(-5))*G2^5)+((-1.647967*10^(-6))*G2^6)+((1.694814*10^(-8))*G2^7)+((-9.299892*10^(-11))*G2^8)+((2.104694*10^(-13))*G2^9), ((-0.00406576*G2)+340.3)), "")</f>
        <v>340.2800371184</v>
      </c>
      <c r="AJ2" s="11">
        <f t="shared" ref="AJ2:AJ12" si="12" xml:space="preserve"> IF(G2&lt;30000, (( 359.01*(1 - (2.25577*10^(-5))*(G2))^(5.25588) ) / (298.15 - 0.0074545*G2)), "")</f>
        <v>1.203572398382492</v>
      </c>
      <c r="AK2" s="1">
        <f t="shared" ref="AK2:AK12" si="13">IF(G2&gt;38000,0,(101325*(1-(2.25577*10^(-5))*G2)^5.25588))</f>
        <v>101266.0293377749</v>
      </c>
      <c r="AL2" s="3">
        <f t="shared" ref="AL2:AL12" si="14">1.6667*AI2-273.15</f>
        <v>293.99473786523731</v>
      </c>
    </row>
    <row r="3" spans="1:38" x14ac:dyDescent="0.2">
      <c r="A3" s="31" t="s">
        <v>7</v>
      </c>
      <c r="B3" s="20">
        <v>0</v>
      </c>
      <c r="C3" s="23" t="s">
        <v>2</v>
      </c>
      <c r="D3" s="1">
        <f>D2 + 1</f>
        <v>1</v>
      </c>
      <c r="E3" s="2">
        <f xml:space="preserve"> E2 + $B$2</f>
        <v>0.2</v>
      </c>
      <c r="F3" s="3">
        <f t="shared" ref="F3:F12" si="15">F2 + L2*($B$2) + (0.5)*(Q2)*($B$2)^2</f>
        <v>0</v>
      </c>
      <c r="G3" s="18">
        <f t="shared" ref="G3:G12" si="16" xml:space="preserve"> G2 + M2*($B$2) + (0.5)*(R2)*($B$2)^2</f>
        <v>4.8609465546820276</v>
      </c>
      <c r="H3" s="3">
        <f>H2 + SQRT( (F3-F2)^2 + (G3-G2)^2 )</f>
        <v>4.9590534453179727</v>
      </c>
      <c r="L3" s="3">
        <f xml:space="preserve"> L2 + Q2*($B$2)</f>
        <v>0</v>
      </c>
      <c r="M3" s="3">
        <f>M2 + R2*$B$2</f>
        <v>-0.98106890635945465</v>
      </c>
      <c r="N3" s="3">
        <f t="shared" ref="N3:N12" si="17">SQRT(L3^2 + M3^2)</f>
        <v>0.98106890635945465</v>
      </c>
      <c r="O3" s="3">
        <f>ATAN2(L3,M3)</f>
        <v>-1.5707963267948966</v>
      </c>
      <c r="P3" s="3">
        <f t="shared" ref="P3:P12" si="18">O3*(180/PI())</f>
        <v>-90</v>
      </c>
      <c r="Q3" s="3">
        <f t="shared" si="0"/>
        <v>-1.2191858118952486E-20</v>
      </c>
      <c r="R3" s="3">
        <f t="shared" ref="R3:R12" si="19" xml:space="preserve"> ((X3+AA3)/(S3)) + AF3</f>
        <v>-9.8104901883479538</v>
      </c>
      <c r="S3" s="3">
        <f t="shared" ref="S3:S12" si="20">IF(Y2&gt;0, IF(S2 &gt;( $B$9 + $B$13*$B$2), S2 -( $B$13*$B$2), $B$9), S2)</f>
        <v>200</v>
      </c>
      <c r="T3" s="11">
        <f t="shared" si="1"/>
        <v>2.8831204429717698E-3</v>
      </c>
      <c r="U3" s="3">
        <f t="shared" ref="U3:U12" si="21">0.35</f>
        <v>0.35</v>
      </c>
      <c r="V3" s="3">
        <f t="shared" si="2"/>
        <v>3.9805325044830878E-2</v>
      </c>
      <c r="W3" s="3">
        <f t="shared" si="3"/>
        <v>-2.4383716237904974E-18</v>
      </c>
      <c r="X3" s="3">
        <f t="shared" si="4"/>
        <v>3.9805325044830878E-2</v>
      </c>
      <c r="Y3" s="1">
        <f>IF(G3&gt;=($B$16), IF(S3&gt;B10, $B$14*$B$21*$B$13, 0), 0)</f>
        <v>0</v>
      </c>
      <c r="Z3" s="1">
        <f t="shared" si="5"/>
        <v>0</v>
      </c>
      <c r="AA3" s="1">
        <f t="shared" si="6"/>
        <v>0</v>
      </c>
      <c r="AB3" s="1">
        <f t="shared" si="7"/>
        <v>48.124809951266826</v>
      </c>
      <c r="AC3" s="1">
        <f t="shared" si="8"/>
        <v>-4768.9235938580005</v>
      </c>
      <c r="AD3" s="1">
        <f t="shared" ref="AD3:AD12" si="22" xml:space="preserve"> ABS(AB3) + ABS(AC3)</f>
        <v>4817.0484038092673</v>
      </c>
      <c r="AE3" s="1">
        <f t="shared" si="9"/>
        <v>98.106890635945462</v>
      </c>
      <c r="AF3" s="3">
        <f t="shared" si="10"/>
        <v>-9.8106892149731788</v>
      </c>
      <c r="AH3" s="3"/>
      <c r="AI3" s="3">
        <f t="shared" si="11"/>
        <v>340.28023655793584</v>
      </c>
      <c r="AJ3" s="11">
        <f t="shared" si="12"/>
        <v>1.2035779225948537</v>
      </c>
      <c r="AK3" s="1">
        <f t="shared" si="13"/>
        <v>101266.61834779395</v>
      </c>
      <c r="AL3" s="3">
        <f t="shared" si="14"/>
        <v>293.99507027111167</v>
      </c>
    </row>
    <row r="4" spans="1:38" x14ac:dyDescent="0.2">
      <c r="A4" s="31" t="s">
        <v>7</v>
      </c>
      <c r="B4" s="12">
        <f>B3*(PI()/180)</f>
        <v>0</v>
      </c>
      <c r="C4" s="23" t="s">
        <v>3</v>
      </c>
      <c r="D4" s="1">
        <f t="shared" ref="D4:D12" si="23">D3 + 1</f>
        <v>2</v>
      </c>
      <c r="E4" s="2">
        <f t="shared" ref="E4:E12" si="24" xml:space="preserve"> E3 + $B$2</f>
        <v>0.30000000000000004</v>
      </c>
      <c r="F4" s="3">
        <f t="shared" si="15"/>
        <v>-6.0959290594762447E-23</v>
      </c>
      <c r="G4" s="18">
        <f t="shared" si="16"/>
        <v>4.7137872131043421</v>
      </c>
      <c r="H4" s="3">
        <f t="shared" ref="H4:H12" si="25">H3 + SQRT( (F4-F3)^2 + (G4-G3)^2 )</f>
        <v>5.1062127868956582</v>
      </c>
      <c r="L4" s="3">
        <f t="shared" ref="L4:L12" si="26" xml:space="preserve"> L3 + Q3*($B$2)</f>
        <v>-1.2191858118952488E-21</v>
      </c>
      <c r="M4" s="3">
        <f t="shared" ref="M4:M12" si="27">M3 + R3*$B$2</f>
        <v>-1.9621179251942502</v>
      </c>
      <c r="N4" s="3">
        <f t="shared" si="17"/>
        <v>1.9621179251942502</v>
      </c>
      <c r="O4" s="3">
        <f t="shared" ref="O4:O12" si="28">ATAN2(L4,M4)</f>
        <v>-1.5707963267948966</v>
      </c>
      <c r="P4" s="3">
        <f t="shared" si="18"/>
        <v>-90</v>
      </c>
      <c r="Q4" s="3">
        <f t="shared" si="0"/>
        <v>-4.8767115390986845E-20</v>
      </c>
      <c r="R4" s="3">
        <f t="shared" si="19"/>
        <v>-9.8098935677813959</v>
      </c>
      <c r="S4" s="3">
        <f t="shared" si="20"/>
        <v>200</v>
      </c>
      <c r="T4" s="11">
        <f t="shared" si="1"/>
        <v>5.7661723027376327E-3</v>
      </c>
      <c r="U4" s="3">
        <f t="shared" si="21"/>
        <v>0.35</v>
      </c>
      <c r="V4" s="3">
        <f t="shared" si="2"/>
        <v>0.15922026492576929</v>
      </c>
      <c r="W4" s="3">
        <f t="shared" si="3"/>
        <v>-9.7534230781973691E-18</v>
      </c>
      <c r="X4" s="3">
        <f t="shared" si="4"/>
        <v>0.15922026492576929</v>
      </c>
      <c r="Y4" s="1">
        <f>IF(G4&gt;=($B$16), IF(S4&gt;B18, $B$14*$B$21*$B$13, 0), 0)</f>
        <v>0</v>
      </c>
      <c r="Z4" s="1">
        <f t="shared" si="5"/>
        <v>0</v>
      </c>
      <c r="AA4" s="1">
        <f t="shared" si="6"/>
        <v>0</v>
      </c>
      <c r="AB4" s="1">
        <f t="shared" si="7"/>
        <v>192.49533761842946</v>
      </c>
      <c r="AC4" s="1">
        <f t="shared" si="8"/>
        <v>-4624.5503513966842</v>
      </c>
      <c r="AD4" s="1">
        <f t="shared" si="22"/>
        <v>4817.0456890151136</v>
      </c>
      <c r="AE4" s="1">
        <f t="shared" si="9"/>
        <v>196.21179251942502</v>
      </c>
      <c r="AF4" s="3">
        <f t="shared" si="10"/>
        <v>-9.8106896691060239</v>
      </c>
      <c r="AH4" s="3"/>
      <c r="AI4" s="3">
        <f t="shared" si="11"/>
        <v>340.28083487250046</v>
      </c>
      <c r="AJ4" s="11">
        <f t="shared" si="12"/>
        <v>1.2035944952364668</v>
      </c>
      <c r="AK4" s="1">
        <f t="shared" si="13"/>
        <v>101268.38538255545</v>
      </c>
      <c r="AL4" s="3">
        <f t="shared" si="14"/>
        <v>293.99606748199653</v>
      </c>
    </row>
    <row r="5" spans="1:38" x14ac:dyDescent="0.2">
      <c r="A5" s="31" t="s">
        <v>8</v>
      </c>
      <c r="B5" s="20">
        <v>0</v>
      </c>
      <c r="C5" s="23" t="s">
        <v>4</v>
      </c>
      <c r="D5" s="1">
        <f t="shared" si="23"/>
        <v>3</v>
      </c>
      <c r="E5" s="2">
        <f t="shared" si="24"/>
        <v>0.4</v>
      </c>
      <c r="F5" s="3">
        <f t="shared" si="15"/>
        <v>-4.2671344873922163E-22</v>
      </c>
      <c r="G5" s="18">
        <f t="shared" si="16"/>
        <v>4.4685259527460097</v>
      </c>
      <c r="H5" s="3">
        <f t="shared" si="25"/>
        <v>5.3514740472539906</v>
      </c>
      <c r="L5" s="3">
        <f t="shared" si="26"/>
        <v>-6.0958973509939334E-21</v>
      </c>
      <c r="M5" s="3">
        <f t="shared" si="27"/>
        <v>-2.9431072819723898</v>
      </c>
      <c r="N5" s="3">
        <f t="shared" si="17"/>
        <v>2.9431072819723898</v>
      </c>
      <c r="O5" s="3">
        <f t="shared" si="28"/>
        <v>-1.5707963267948966</v>
      </c>
      <c r="P5" s="3">
        <f t="shared" si="18"/>
        <v>-90</v>
      </c>
      <c r="Q5" s="3">
        <f t="shared" si="0"/>
        <v>-1.0972333762841718E-19</v>
      </c>
      <c r="R5" s="3">
        <f t="shared" si="19"/>
        <v>-9.8088992416196739</v>
      </c>
      <c r="S5" s="3">
        <f t="shared" si="20"/>
        <v>200</v>
      </c>
      <c r="T5" s="11">
        <f t="shared" si="1"/>
        <v>8.6490285545870859E-3</v>
      </c>
      <c r="U5" s="3">
        <f t="shared" si="21"/>
        <v>0.35</v>
      </c>
      <c r="V5" s="3">
        <f t="shared" si="2"/>
        <v>0.35823687223798883</v>
      </c>
      <c r="W5" s="3">
        <f t="shared" si="3"/>
        <v>-2.1944667525683437E-17</v>
      </c>
      <c r="X5" s="3">
        <f t="shared" si="4"/>
        <v>0.35823687223798883</v>
      </c>
      <c r="Y5" s="1">
        <f>IF(G5&gt;=($B$16), IF(S5&gt;B19, $B$14*$B$21*$B$13, 0), 0)</f>
        <v>0</v>
      </c>
      <c r="Z5" s="1">
        <f t="shared" si="5"/>
        <v>0</v>
      </c>
      <c r="AA5" s="1">
        <f t="shared" si="6"/>
        <v>0</v>
      </c>
      <c r="AB5" s="1">
        <f t="shared" si="7"/>
        <v>433.09402365994538</v>
      </c>
      <c r="AC5" s="1">
        <f t="shared" si="8"/>
        <v>-4383.93247828523</v>
      </c>
      <c r="AD5" s="1">
        <f t="shared" si="22"/>
        <v>4817.0265019451754</v>
      </c>
      <c r="AE5" s="1">
        <f t="shared" si="9"/>
        <v>294.31072819723897</v>
      </c>
      <c r="AF5" s="3">
        <f t="shared" si="10"/>
        <v>-9.810690425980864</v>
      </c>
      <c r="AH5" s="3"/>
      <c r="AI5" s="3">
        <f t="shared" si="11"/>
        <v>340.28183204592239</v>
      </c>
      <c r="AJ5" s="11">
        <f t="shared" si="12"/>
        <v>1.2036221162089293</v>
      </c>
      <c r="AK5" s="1">
        <f t="shared" si="13"/>
        <v>101271.33044423207</v>
      </c>
      <c r="AL5" s="3">
        <f t="shared" si="14"/>
        <v>293.99772947093891</v>
      </c>
    </row>
    <row r="6" spans="1:38" x14ac:dyDescent="0.2">
      <c r="A6" s="31" t="s">
        <v>9</v>
      </c>
      <c r="B6" s="20">
        <v>50</v>
      </c>
      <c r="C6" s="23" t="s">
        <v>2</v>
      </c>
      <c r="D6" s="1">
        <f t="shared" si="23"/>
        <v>4</v>
      </c>
      <c r="E6" s="2">
        <f t="shared" si="24"/>
        <v>0.5</v>
      </c>
      <c r="F6" s="3">
        <f t="shared" si="15"/>
        <v>-1.5849198719807009E-21</v>
      </c>
      <c r="G6" s="18">
        <f t="shared" si="16"/>
        <v>4.1251707283406729</v>
      </c>
      <c r="H6" s="3">
        <f t="shared" si="25"/>
        <v>5.6948292716593274</v>
      </c>
      <c r="L6" s="3">
        <f t="shared" si="26"/>
        <v>-1.7068231113835651E-20</v>
      </c>
      <c r="M6" s="3">
        <f t="shared" si="27"/>
        <v>-3.9239972061343571</v>
      </c>
      <c r="N6" s="3">
        <f t="shared" si="17"/>
        <v>3.9239972061343571</v>
      </c>
      <c r="O6" s="3">
        <f t="shared" si="28"/>
        <v>-1.5707963267948966</v>
      </c>
      <c r="P6" s="3">
        <f t="shared" si="18"/>
        <v>-90</v>
      </c>
      <c r="Q6" s="3">
        <f t="shared" si="0"/>
        <v>-1.9505547933081077E-19</v>
      </c>
      <c r="R6" s="3">
        <f t="shared" si="19"/>
        <v>-9.8075072922038675</v>
      </c>
      <c r="S6" s="3">
        <f t="shared" si="20"/>
        <v>200</v>
      </c>
      <c r="T6" s="11">
        <f t="shared" si="1"/>
        <v>1.153156218914652E-2</v>
      </c>
      <c r="U6" s="3">
        <f t="shared" si="21"/>
        <v>0.35</v>
      </c>
      <c r="V6" s="3">
        <f t="shared" si="2"/>
        <v>0.63683867387437332</v>
      </c>
      <c r="W6" s="3">
        <f t="shared" si="3"/>
        <v>-3.9011095866162154E-17</v>
      </c>
      <c r="X6" s="3">
        <f t="shared" si="4"/>
        <v>0.63683867387437332</v>
      </c>
      <c r="Y6" s="1">
        <f>IF(G6&gt;=($B$16), IF(S6&gt;B20, $B$14*$B$21*$B$13, 0), 0)</f>
        <v>0</v>
      </c>
      <c r="Z6" s="1">
        <f t="shared" si="5"/>
        <v>0</v>
      </c>
      <c r="AA6" s="1">
        <f t="shared" si="6"/>
        <v>0</v>
      </c>
      <c r="AB6" s="1">
        <f t="shared" si="7"/>
        <v>769.88770368751204</v>
      </c>
      <c r="AC6" s="1">
        <f t="shared" si="8"/>
        <v>-4047.0777341067792</v>
      </c>
      <c r="AD6" s="1">
        <f t="shared" si="22"/>
        <v>4816.9654377942916</v>
      </c>
      <c r="AE6" s="1">
        <f t="shared" si="9"/>
        <v>392.3997206134357</v>
      </c>
      <c r="AF6" s="3">
        <f t="shared" si="10"/>
        <v>-9.8106914855732388</v>
      </c>
      <c r="AH6" s="3"/>
      <c r="AI6" s="3">
        <f t="shared" si="11"/>
        <v>340.28322804585957</v>
      </c>
      <c r="AJ6" s="11">
        <f t="shared" si="12"/>
        <v>1.203660785198899</v>
      </c>
      <c r="AK6" s="1">
        <f t="shared" si="13"/>
        <v>101275.45352052058</v>
      </c>
      <c r="AL6" s="3">
        <f t="shared" si="14"/>
        <v>294.00005618403418</v>
      </c>
    </row>
    <row r="7" spans="1:38" x14ac:dyDescent="0.2">
      <c r="A7" s="31" t="s">
        <v>9</v>
      </c>
      <c r="B7" s="12">
        <f xml:space="preserve"> B6 *(PI()/180)</f>
        <v>0.87266462599716477</v>
      </c>
      <c r="C7" s="23" t="s">
        <v>3</v>
      </c>
      <c r="D7" s="1">
        <f t="shared" si="23"/>
        <v>5</v>
      </c>
      <c r="E7" s="2">
        <f t="shared" si="24"/>
        <v>0.6</v>
      </c>
      <c r="F7" s="3">
        <f t="shared" si="15"/>
        <v>-4.2670203800183203E-21</v>
      </c>
      <c r="G7" s="18">
        <f t="shared" si="16"/>
        <v>3.6837334712662178</v>
      </c>
      <c r="H7" s="3">
        <f t="shared" si="25"/>
        <v>6.136266528733783</v>
      </c>
      <c r="L7" s="3">
        <f t="shared" si="26"/>
        <v>-3.6573779046916727E-20</v>
      </c>
      <c r="M7" s="3">
        <f t="shared" si="27"/>
        <v>-4.9047479353547434</v>
      </c>
      <c r="N7" s="3">
        <f t="shared" si="17"/>
        <v>4.9047479353547434</v>
      </c>
      <c r="O7" s="3">
        <f t="shared" si="28"/>
        <v>-1.5707963267948966</v>
      </c>
      <c r="P7" s="3">
        <f t="shared" si="18"/>
        <v>-90</v>
      </c>
      <c r="Q7" s="3">
        <f t="shared" si="0"/>
        <v>-3.0475588416705726E-19</v>
      </c>
      <c r="R7" s="3">
        <f t="shared" si="19"/>
        <v>-9.8057178444834587</v>
      </c>
      <c r="S7" s="3">
        <f t="shared" si="20"/>
        <v>200</v>
      </c>
      <c r="T7" s="11">
        <f t="shared" si="1"/>
        <v>1.4413646227075945E-2</v>
      </c>
      <c r="U7" s="3">
        <f t="shared" si="21"/>
        <v>0.35</v>
      </c>
      <c r="V7" s="3">
        <f t="shared" si="2"/>
        <v>0.99500067259942993</v>
      </c>
      <c r="W7" s="3">
        <f t="shared" si="3"/>
        <v>-6.0951176833411457E-17</v>
      </c>
      <c r="X7" s="3">
        <f t="shared" si="4"/>
        <v>0.99500067259942993</v>
      </c>
      <c r="Y7" s="1">
        <f>IF(G7&gt;=($B$16), IF(S7&gt;B21, $B$14*$B$21*$B$13, 0), 0)</f>
        <v>0</v>
      </c>
      <c r="Z7" s="1">
        <f t="shared" si="5"/>
        <v>0</v>
      </c>
      <c r="AA7" s="1">
        <f t="shared" si="6"/>
        <v>0</v>
      </c>
      <c r="AB7" s="1">
        <f t="shared" si="7"/>
        <v>1202.827615468331</v>
      </c>
      <c r="AC7" s="1">
        <f t="shared" si="8"/>
        <v>-3613.997761992408</v>
      </c>
      <c r="AD7" s="1">
        <f t="shared" si="22"/>
        <v>4816.8253774607392</v>
      </c>
      <c r="AE7" s="1">
        <f t="shared" si="9"/>
        <v>490.47479353547436</v>
      </c>
      <c r="AF7" s="3">
        <f t="shared" si="10"/>
        <v>-9.8106928478464557</v>
      </c>
      <c r="AH7" s="3"/>
      <c r="AI7" s="3">
        <f t="shared" si="11"/>
        <v>340.28502282380185</v>
      </c>
      <c r="AJ7" s="11">
        <f t="shared" si="12"/>
        <v>1.2037105016780798</v>
      </c>
      <c r="AK7" s="1">
        <f t="shared" si="13"/>
        <v>101280.7545846383</v>
      </c>
      <c r="AL7" s="3">
        <f t="shared" si="14"/>
        <v>294.00304754043054</v>
      </c>
    </row>
    <row r="8" spans="1:38" x14ac:dyDescent="0.2">
      <c r="D8" s="1">
        <f t="shared" si="23"/>
        <v>6</v>
      </c>
      <c r="E8" s="2">
        <f t="shared" si="24"/>
        <v>0.7</v>
      </c>
      <c r="F8" s="3">
        <f t="shared" si="15"/>
        <v>-9.4481777055452788E-21</v>
      </c>
      <c r="G8" s="18">
        <f t="shared" si="16"/>
        <v>3.1442300885083259</v>
      </c>
      <c r="H8" s="3">
        <f t="shared" si="25"/>
        <v>6.6757699114916749</v>
      </c>
      <c r="L8" s="3">
        <f t="shared" si="26"/>
        <v>-6.7049367463622449E-20</v>
      </c>
      <c r="M8" s="3">
        <f t="shared" si="27"/>
        <v>-5.8853197198030891</v>
      </c>
      <c r="N8" s="3">
        <f t="shared" si="17"/>
        <v>5.8853197198030891</v>
      </c>
      <c r="O8" s="3">
        <f t="shared" si="28"/>
        <v>-1.5707963267948966</v>
      </c>
      <c r="P8" s="3">
        <f t="shared" si="18"/>
        <v>-90</v>
      </c>
      <c r="Q8" s="3">
        <f t="shared" si="0"/>
        <v>-4.3881428588420435E-19</v>
      </c>
      <c r="R8" s="3">
        <f t="shared" si="19"/>
        <v>-9.8035310660015078</v>
      </c>
      <c r="S8" s="3">
        <f t="shared" si="20"/>
        <v>200</v>
      </c>
      <c r="T8" s="11">
        <f t="shared" si="1"/>
        <v>1.7295153733761812E-2</v>
      </c>
      <c r="U8" s="3">
        <f t="shared" si="21"/>
        <v>0.35</v>
      </c>
      <c r="V8" s="3">
        <f t="shared" si="2"/>
        <v>1.4326893500165547</v>
      </c>
      <c r="W8" s="3">
        <f t="shared" si="3"/>
        <v>-8.7762857176840861E-17</v>
      </c>
      <c r="X8" s="3">
        <f t="shared" si="4"/>
        <v>1.4326893500165547</v>
      </c>
      <c r="Y8" s="1">
        <f>IF(G8&gt;=($B$16), IF(S8&gt;B8, $B$14*$B$21*$B$13, 0), 0)</f>
        <v>0</v>
      </c>
      <c r="Z8" s="1">
        <f t="shared" si="5"/>
        <v>0</v>
      </c>
      <c r="AA8" s="1">
        <f t="shared" si="6"/>
        <v>0</v>
      </c>
      <c r="AB8" s="1">
        <f t="shared" si="7"/>
        <v>1731.8494102151553</v>
      </c>
      <c r="AC8" s="1">
        <f t="shared" si="8"/>
        <v>-3084.7080876157079</v>
      </c>
      <c r="AD8" s="1">
        <f t="shared" si="22"/>
        <v>4816.5574978308632</v>
      </c>
      <c r="AE8" s="1">
        <f t="shared" si="9"/>
        <v>588.53197198030887</v>
      </c>
      <c r="AF8" s="3">
        <f t="shared" si="10"/>
        <v>-9.8106945127515903</v>
      </c>
      <c r="AH8" s="3"/>
      <c r="AI8" s="3">
        <f t="shared" si="11"/>
        <v>340.28721631507534</v>
      </c>
      <c r="AJ8" s="11">
        <f t="shared" si="12"/>
        <v>1.2037712649032037</v>
      </c>
      <c r="AK8" s="1">
        <f t="shared" si="13"/>
        <v>101287.23359531778</v>
      </c>
      <c r="AL8" s="3">
        <f t="shared" si="14"/>
        <v>294.00670343233617</v>
      </c>
    </row>
    <row r="9" spans="1:38" x14ac:dyDescent="0.2">
      <c r="A9" s="35" t="s">
        <v>40</v>
      </c>
      <c r="B9" s="20">
        <v>100</v>
      </c>
      <c r="C9" s="25" t="s">
        <v>22</v>
      </c>
      <c r="D9" s="1">
        <f t="shared" si="23"/>
        <v>7</v>
      </c>
      <c r="E9" s="2">
        <f t="shared" si="24"/>
        <v>0.79999999999999993</v>
      </c>
      <c r="F9" s="3">
        <f t="shared" si="15"/>
        <v>-1.8347185881328549E-20</v>
      </c>
      <c r="G9" s="18">
        <f t="shared" si="16"/>
        <v>2.5066804611980094</v>
      </c>
      <c r="H9" s="3">
        <f t="shared" si="25"/>
        <v>7.3133195388019914</v>
      </c>
      <c r="L9" s="3">
        <f t="shared" si="26"/>
        <v>-1.109307960520429E-19</v>
      </c>
      <c r="M9" s="3">
        <f t="shared" si="27"/>
        <v>-6.8656728264032401</v>
      </c>
      <c r="N9" s="3">
        <f t="shared" si="17"/>
        <v>6.8656728264032401</v>
      </c>
      <c r="O9" s="3">
        <f t="shared" si="28"/>
        <v>-1.5707963267948966</v>
      </c>
      <c r="P9" s="3">
        <f t="shared" si="18"/>
        <v>-90</v>
      </c>
      <c r="Q9" s="3">
        <f t="shared" si="0"/>
        <v>-5.9721780964308511E-19</v>
      </c>
      <c r="R9" s="3">
        <f t="shared" si="19"/>
        <v>-9.8009471668728416</v>
      </c>
      <c r="S9" s="3">
        <f t="shared" si="20"/>
        <v>200</v>
      </c>
      <c r="T9" s="11">
        <f t="shared" si="1"/>
        <v>2.0175957834003243E-2</v>
      </c>
      <c r="U9" s="3">
        <f t="shared" si="21"/>
        <v>0.35</v>
      </c>
      <c r="V9" s="3">
        <f t="shared" si="2"/>
        <v>1.9498626709287397</v>
      </c>
      <c r="W9" s="3">
        <f t="shared" si="3"/>
        <v>-1.1944356192861703E-16</v>
      </c>
      <c r="X9" s="3">
        <f t="shared" si="4"/>
        <v>1.9498626709287397</v>
      </c>
      <c r="Y9" s="1">
        <f>IF(G9&gt;=($B$16), IF(S9&gt;B17, $B$14*$B$21*$B$13, 0), 0)</f>
        <v>0</v>
      </c>
      <c r="Z9" s="1">
        <f t="shared" si="5"/>
        <v>0</v>
      </c>
      <c r="AA9" s="1">
        <f t="shared" si="6"/>
        <v>0</v>
      </c>
      <c r="AB9" s="1">
        <f t="shared" si="7"/>
        <v>2356.873167960593</v>
      </c>
      <c r="AC9" s="1">
        <f t="shared" si="8"/>
        <v>-2459.228117773032</v>
      </c>
      <c r="AD9" s="1">
        <f t="shared" si="22"/>
        <v>4816.1012857336245</v>
      </c>
      <c r="AE9" s="1">
        <f t="shared" si="9"/>
        <v>686.56728264032404</v>
      </c>
      <c r="AF9" s="3">
        <f t="shared" si="10"/>
        <v>-9.8106964802274845</v>
      </c>
      <c r="AH9" s="3"/>
      <c r="AI9" s="3">
        <f t="shared" si="11"/>
        <v>340.28980843884807</v>
      </c>
      <c r="AJ9" s="11">
        <f t="shared" si="12"/>
        <v>1.203843073916026</v>
      </c>
      <c r="AK9" s="1">
        <f t="shared" si="13"/>
        <v>101294.89049680193</v>
      </c>
      <c r="AL9" s="3">
        <f t="shared" si="14"/>
        <v>294.01102372502817</v>
      </c>
    </row>
    <row r="10" spans="1:38" x14ac:dyDescent="0.2">
      <c r="A10" s="34" t="s">
        <v>41</v>
      </c>
      <c r="B10" s="20">
        <v>100</v>
      </c>
      <c r="C10" s="24" t="s">
        <v>22</v>
      </c>
      <c r="D10" s="1">
        <f t="shared" si="23"/>
        <v>8</v>
      </c>
      <c r="E10" s="2">
        <f t="shared" si="24"/>
        <v>0.89999999999999991</v>
      </c>
      <c r="F10" s="3">
        <f t="shared" si="15"/>
        <v>-3.2426354534748263E-20</v>
      </c>
      <c r="G10" s="18">
        <f t="shared" si="16"/>
        <v>1.771108442723321</v>
      </c>
      <c r="H10" s="3">
        <f t="shared" si="25"/>
        <v>8.0488915572766793</v>
      </c>
      <c r="L10" s="3">
        <f t="shared" si="26"/>
        <v>-1.7065257701635143E-19</v>
      </c>
      <c r="M10" s="3">
        <f t="shared" si="27"/>
        <v>-7.845767543090524</v>
      </c>
      <c r="N10" s="3">
        <f t="shared" si="17"/>
        <v>7.845767543090524</v>
      </c>
      <c r="O10" s="3">
        <f t="shared" si="28"/>
        <v>-1.5707963267948966</v>
      </c>
      <c r="P10" s="3">
        <f t="shared" si="18"/>
        <v>-90</v>
      </c>
      <c r="Q10" s="3">
        <f t="shared" si="0"/>
        <v>-7.7995097378070716E-19</v>
      </c>
      <c r="R10" s="3">
        <f t="shared" si="19"/>
        <v>-9.7979663997552997</v>
      </c>
      <c r="S10" s="3">
        <f t="shared" si="20"/>
        <v>200</v>
      </c>
      <c r="T10" s="11">
        <f t="shared" si="1"/>
        <v>2.3055931726688881E-2</v>
      </c>
      <c r="U10" s="3">
        <f t="shared" si="21"/>
        <v>0.35</v>
      </c>
      <c r="V10" s="3">
        <f t="shared" si="2"/>
        <v>2.5464700890926113</v>
      </c>
      <c r="W10" s="3">
        <f t="shared" si="3"/>
        <v>-1.5599019475614144E-16</v>
      </c>
      <c r="X10" s="3">
        <f t="shared" si="4"/>
        <v>2.5464700890926113</v>
      </c>
      <c r="Y10" s="1">
        <f>IF(G10&gt;=($B$16), IF(S10&gt;B11, $B$14*$B$21*$B$13, 0), 0)</f>
        <v>0</v>
      </c>
      <c r="Z10" s="1">
        <f t="shared" si="5"/>
        <v>0</v>
      </c>
      <c r="AA10" s="1">
        <f t="shared" si="6"/>
        <v>0</v>
      </c>
      <c r="AB10" s="1">
        <f t="shared" si="7"/>
        <v>3077.8034170106357</v>
      </c>
      <c r="AC10" s="1">
        <f t="shared" si="8"/>
        <v>-1737.5811385495704</v>
      </c>
      <c r="AD10" s="1">
        <f t="shared" si="22"/>
        <v>4815.3845555602056</v>
      </c>
      <c r="AE10" s="1">
        <f t="shared" si="9"/>
        <v>784.57675430905238</v>
      </c>
      <c r="AF10" s="3">
        <f t="shared" si="10"/>
        <v>-9.8106987502007623</v>
      </c>
      <c r="AH10" s="3"/>
      <c r="AI10" s="3">
        <f t="shared" si="11"/>
        <v>340.29279909813795</v>
      </c>
      <c r="AJ10" s="11">
        <f t="shared" si="12"/>
        <v>1.2039259275433285</v>
      </c>
      <c r="AK10" s="1">
        <f t="shared" si="13"/>
        <v>101303.72521883865</v>
      </c>
      <c r="AL10" s="3">
        <f t="shared" si="14"/>
        <v>294.0160082568666</v>
      </c>
    </row>
    <row r="11" spans="1:38" x14ac:dyDescent="0.2">
      <c r="A11" s="34" t="s">
        <v>31</v>
      </c>
      <c r="B11" s="20">
        <v>0.5</v>
      </c>
      <c r="C11" s="24" t="s">
        <v>5</v>
      </c>
      <c r="D11" s="1">
        <f t="shared" si="23"/>
        <v>9</v>
      </c>
      <c r="E11" s="2">
        <f t="shared" si="24"/>
        <v>0.99999999999999989</v>
      </c>
      <c r="F11" s="3">
        <f t="shared" si="15"/>
        <v>-5.3391367105286943E-20</v>
      </c>
      <c r="G11" s="18">
        <f t="shared" si="16"/>
        <v>0.93754185641549204</v>
      </c>
      <c r="H11" s="3">
        <f t="shared" si="25"/>
        <v>8.8824581435845076</v>
      </c>
      <c r="L11" s="3">
        <f t="shared" si="26"/>
        <v>-2.4864767439442213E-19</v>
      </c>
      <c r="M11" s="3">
        <f t="shared" si="27"/>
        <v>-8.8255641830660547</v>
      </c>
      <c r="N11" s="3">
        <f t="shared" si="17"/>
        <v>8.8255641830660547</v>
      </c>
      <c r="O11" s="3">
        <f t="shared" si="28"/>
        <v>-1.5707963267948966</v>
      </c>
      <c r="P11" s="3">
        <f t="shared" si="18"/>
        <v>-90</v>
      </c>
      <c r="Q11" s="3">
        <f t="shared" si="0"/>
        <v>-9.8699569199930276E-19</v>
      </c>
      <c r="R11" s="3">
        <f t="shared" si="19"/>
        <v>-9.7945890598140082</v>
      </c>
      <c r="S11" s="3">
        <f t="shared" si="20"/>
        <v>200</v>
      </c>
      <c r="T11" s="11">
        <f t="shared" si="1"/>
        <v>2.5934948699461731E-2</v>
      </c>
      <c r="U11" s="3">
        <f t="shared" si="21"/>
        <v>0.35</v>
      </c>
      <c r="V11" s="3">
        <f t="shared" si="2"/>
        <v>3.2224525543654856</v>
      </c>
      <c r="W11" s="3">
        <f t="shared" si="3"/>
        <v>-1.9739913839986053E-16</v>
      </c>
      <c r="X11" s="3">
        <f t="shared" si="4"/>
        <v>3.2224525543654856</v>
      </c>
      <c r="Y11" s="1">
        <f>IF(G11&gt;=($B$16), IF(S11&gt;B12, $B$14*$B$21*$B$13, 0), 0)</f>
        <v>0</v>
      </c>
      <c r="Z11" s="1">
        <f t="shared" si="5"/>
        <v>0</v>
      </c>
      <c r="AA11" s="1">
        <f t="shared" si="6"/>
        <v>0</v>
      </c>
      <c r="AB11" s="1">
        <f t="shared" si="7"/>
        <v>3894.5291574709204</v>
      </c>
      <c r="AC11" s="1">
        <f t="shared" si="8"/>
        <v>-919.79431307150469</v>
      </c>
      <c r="AD11" s="1">
        <f t="shared" si="22"/>
        <v>4814.3234705424247</v>
      </c>
      <c r="AE11" s="1">
        <f t="shared" si="9"/>
        <v>882.55641830660545</v>
      </c>
      <c r="AF11" s="3">
        <f t="shared" si="10"/>
        <v>-9.8107013225858353</v>
      </c>
      <c r="AH11" s="3"/>
      <c r="AI11" s="3">
        <f t="shared" si="11"/>
        <v>340.29618817982185</v>
      </c>
      <c r="AJ11" s="11">
        <f t="shared" si="12"/>
        <v>1.2040198243969211</v>
      </c>
      <c r="AK11" s="1">
        <f t="shared" si="13"/>
        <v>101313.7376766743</v>
      </c>
      <c r="AL11" s="3">
        <f t="shared" si="14"/>
        <v>294.02165683930912</v>
      </c>
    </row>
    <row r="12" spans="1:38" x14ac:dyDescent="0.2">
      <c r="A12" s="34" t="s">
        <v>32</v>
      </c>
      <c r="B12" s="15">
        <f xml:space="preserve"> PI()*((B11/2)^2)</f>
        <v>0.19634954084936207</v>
      </c>
      <c r="C12" s="24" t="s">
        <v>44</v>
      </c>
      <c r="D12" s="1">
        <f t="shared" si="23"/>
        <v>10</v>
      </c>
      <c r="E12" s="2">
        <f t="shared" si="24"/>
        <v>1.0999999999999999</v>
      </c>
      <c r="F12" s="3">
        <f t="shared" si="15"/>
        <v>-8.3191113004725669E-20</v>
      </c>
      <c r="G12" s="18">
        <f t="shared" si="16"/>
        <v>6.0124928098165137E-3</v>
      </c>
      <c r="H12" s="3">
        <f t="shared" si="25"/>
        <v>9.8139875071901823</v>
      </c>
      <c r="L12" s="3">
        <f t="shared" si="26"/>
        <v>-3.473472435943524E-19</v>
      </c>
      <c r="M12" s="3">
        <f t="shared" si="27"/>
        <v>-9.8050230890474559</v>
      </c>
      <c r="N12" s="3">
        <f t="shared" si="17"/>
        <v>9.8050230890474559</v>
      </c>
      <c r="O12" s="3">
        <f t="shared" si="28"/>
        <v>-1.5707963267948966</v>
      </c>
      <c r="P12" s="3">
        <f t="shared" si="18"/>
        <v>-90</v>
      </c>
      <c r="Q12" s="3">
        <f t="shared" si="0"/>
        <v>-1.2183312759818876E-18</v>
      </c>
      <c r="R12" s="3">
        <f t="shared" si="19"/>
        <v>-9.7908154846786761</v>
      </c>
      <c r="S12" s="3">
        <f t="shared" si="20"/>
        <v>200</v>
      </c>
      <c r="T12" s="11">
        <f t="shared" si="1"/>
        <v>2.8812882143369158E-2</v>
      </c>
      <c r="U12" s="3">
        <f t="shared" si="21"/>
        <v>0.35</v>
      </c>
      <c r="V12" s="3">
        <f t="shared" si="2"/>
        <v>3.9777425212449349</v>
      </c>
      <c r="W12" s="3">
        <f t="shared" si="3"/>
        <v>-2.4366625519637751E-16</v>
      </c>
      <c r="X12" s="3">
        <f t="shared" si="4"/>
        <v>3.9777425212449349</v>
      </c>
      <c r="Y12" s="1">
        <f>IF(G12&gt;=($B$16), IF(S12&gt;B13, $B$14*$B$21*$B$13, 0), 0)</f>
        <v>0</v>
      </c>
      <c r="Z12" s="1">
        <f t="shared" si="5"/>
        <v>0</v>
      </c>
      <c r="AA12" s="1">
        <f t="shared" si="6"/>
        <v>0</v>
      </c>
      <c r="AB12" s="1">
        <f t="shared" si="7"/>
        <v>4806.9238888376858</v>
      </c>
      <c r="AC12" s="1">
        <f t="shared" si="8"/>
        <v>-5.8986788445412159</v>
      </c>
      <c r="AD12" s="1">
        <f t="shared" si="22"/>
        <v>4812.8225676822267</v>
      </c>
      <c r="AE12" s="1">
        <f t="shared" si="9"/>
        <v>980.50230890474563</v>
      </c>
      <c r="AF12" s="3">
        <f t="shared" si="10"/>
        <v>-9.8107041972849007</v>
      </c>
      <c r="AH12" s="3"/>
      <c r="AI12" s="3">
        <f t="shared" si="11"/>
        <v>340.29997555464723</v>
      </c>
      <c r="AJ12" s="11">
        <f t="shared" si="12"/>
        <v>1.2041247628736578</v>
      </c>
      <c r="AK12" s="1">
        <f t="shared" si="13"/>
        <v>101324.92777104781</v>
      </c>
      <c r="AL12" s="3">
        <f t="shared" si="14"/>
        <v>294.02796925693065</v>
      </c>
    </row>
    <row r="13" spans="1:38" x14ac:dyDescent="0.2">
      <c r="A13" s="34" t="s">
        <v>46</v>
      </c>
      <c r="B13" s="20">
        <v>100</v>
      </c>
      <c r="C13" s="24" t="s">
        <v>45</v>
      </c>
      <c r="G13" s="18"/>
      <c r="P13" s="1"/>
      <c r="Q13" s="11"/>
      <c r="R13" s="5"/>
      <c r="T13" s="3"/>
      <c r="V13" s="1"/>
      <c r="W13" s="1"/>
      <c r="X13" s="1"/>
      <c r="Y13" s="1"/>
      <c r="Z13" s="1"/>
      <c r="AA13" s="1"/>
      <c r="AB13" s="1"/>
      <c r="AG13" s="11"/>
      <c r="AH13" s="1"/>
      <c r="AI13" s="1"/>
      <c r="AJ13"/>
      <c r="AK13"/>
    </row>
    <row r="14" spans="1:38" x14ac:dyDescent="0.2">
      <c r="A14" s="34" t="s">
        <v>47</v>
      </c>
      <c r="B14" s="20">
        <v>100</v>
      </c>
      <c r="C14" s="26" t="s">
        <v>1</v>
      </c>
      <c r="G14" s="18"/>
      <c r="P14" s="1"/>
      <c r="Q14" s="11"/>
      <c r="R14" s="5"/>
      <c r="T14" s="3"/>
      <c r="V14" s="1"/>
      <c r="W14" s="1"/>
      <c r="X14" s="1"/>
      <c r="Y14" s="1"/>
      <c r="Z14" s="1"/>
      <c r="AA14" s="1"/>
      <c r="AB14" s="1"/>
      <c r="AG14" s="11"/>
      <c r="AH14" s="1"/>
      <c r="AI14" s="1"/>
      <c r="AJ14"/>
      <c r="AK14"/>
    </row>
    <row r="15" spans="1:38" x14ac:dyDescent="0.2">
      <c r="A15" s="34" t="s">
        <v>38</v>
      </c>
      <c r="B15" s="21">
        <f xml:space="preserve"> B14*B21*B13</f>
        <v>98066.5</v>
      </c>
      <c r="C15" s="26" t="s">
        <v>48</v>
      </c>
      <c r="G15" s="18"/>
      <c r="P15" s="1"/>
      <c r="Q15" s="11"/>
      <c r="R15" s="5"/>
      <c r="T15" s="3"/>
      <c r="V15" s="1"/>
      <c r="W15" s="1"/>
      <c r="X15" s="1"/>
      <c r="Y15" s="1"/>
      <c r="Z15" s="1"/>
      <c r="AA15" s="1"/>
      <c r="AB15" s="1"/>
      <c r="AG15" s="11"/>
      <c r="AH15" s="1"/>
      <c r="AI15" s="1"/>
      <c r="AJ15"/>
      <c r="AK15"/>
    </row>
    <row r="16" spans="1:38" x14ac:dyDescent="0.2">
      <c r="A16" s="34" t="s">
        <v>52</v>
      </c>
      <c r="B16" s="20">
        <v>100</v>
      </c>
      <c r="C16" s="26" t="s">
        <v>5</v>
      </c>
      <c r="G16" s="18"/>
      <c r="P16" s="1"/>
      <c r="Q16" s="11"/>
      <c r="R16" s="5"/>
      <c r="T16" s="3"/>
      <c r="V16" s="1"/>
      <c r="W16" s="1"/>
      <c r="X16" s="1"/>
      <c r="Y16" s="1"/>
      <c r="Z16" s="1"/>
      <c r="AA16" s="1"/>
      <c r="AB16" s="1"/>
      <c r="AG16" s="11"/>
      <c r="AH16" s="1"/>
      <c r="AI16" s="1"/>
      <c r="AJ16"/>
      <c r="AK16"/>
    </row>
    <row r="17" spans="1:37" x14ac:dyDescent="0.2">
      <c r="G17" s="18"/>
      <c r="P17" s="1"/>
      <c r="Q17" s="11"/>
      <c r="R17" s="5"/>
      <c r="T17" s="3"/>
      <c r="V17" s="1"/>
      <c r="W17" s="1"/>
      <c r="X17" s="1"/>
      <c r="Y17" s="1"/>
      <c r="Z17" s="1"/>
      <c r="AA17" s="1"/>
      <c r="AB17" s="1"/>
      <c r="AG17" s="11"/>
      <c r="AH17" s="1"/>
      <c r="AI17" s="1"/>
      <c r="AJ17"/>
      <c r="AK17"/>
    </row>
    <row r="18" spans="1:37" x14ac:dyDescent="0.2">
      <c r="A18" s="32" t="s">
        <v>25</v>
      </c>
      <c r="B18" s="13">
        <v>6378137</v>
      </c>
      <c r="C18" s="23" t="s">
        <v>5</v>
      </c>
      <c r="G18" s="18"/>
      <c r="P18" s="1"/>
      <c r="Q18" s="11"/>
      <c r="R18" s="5"/>
      <c r="T18" s="3"/>
      <c r="V18" s="1"/>
      <c r="W18" s="1"/>
      <c r="X18" s="1"/>
      <c r="Y18" s="1"/>
      <c r="Z18" s="1"/>
      <c r="AA18" s="1"/>
      <c r="AB18" s="1"/>
      <c r="AG18" s="11"/>
      <c r="AH18" s="1"/>
      <c r="AI18" s="1"/>
      <c r="AJ18"/>
      <c r="AK18"/>
    </row>
    <row r="19" spans="1:37" x14ac:dyDescent="0.2">
      <c r="A19" s="32" t="s">
        <v>26</v>
      </c>
      <c r="B19" s="13">
        <v>6356752.2999999998</v>
      </c>
      <c r="C19" s="23" t="s">
        <v>5</v>
      </c>
      <c r="G19" s="18"/>
      <c r="P19" s="1"/>
      <c r="Q19" s="11"/>
      <c r="R19" s="5"/>
      <c r="T19" s="3"/>
      <c r="V19" s="1"/>
      <c r="W19" s="1"/>
      <c r="X19" s="1"/>
      <c r="Y19" s="1"/>
      <c r="Z19" s="1"/>
      <c r="AA19" s="1"/>
      <c r="AB19" s="1"/>
      <c r="AG19" s="11"/>
      <c r="AH19" s="1"/>
      <c r="AI19" s="1"/>
      <c r="AJ19"/>
      <c r="AK19"/>
    </row>
    <row r="20" spans="1:37" x14ac:dyDescent="0.2">
      <c r="A20" s="32" t="s">
        <v>27</v>
      </c>
      <c r="B20" s="13">
        <v>6365755.0999999996</v>
      </c>
      <c r="C20" s="23" t="s">
        <v>5</v>
      </c>
      <c r="G20" s="18"/>
      <c r="P20" s="1"/>
      <c r="Q20" s="11"/>
      <c r="R20" s="5"/>
      <c r="T20" s="3"/>
      <c r="V20" s="1"/>
      <c r="W20" s="1"/>
      <c r="X20" s="1"/>
      <c r="Y20" s="1"/>
      <c r="Z20" s="1"/>
      <c r="AA20" s="1"/>
      <c r="AB20" s="1"/>
      <c r="AG20" s="11"/>
      <c r="AH20" s="1"/>
      <c r="AI20" s="1"/>
      <c r="AJ20"/>
      <c r="AK20"/>
    </row>
    <row r="21" spans="1:37" x14ac:dyDescent="0.2">
      <c r="A21" s="33" t="s">
        <v>42</v>
      </c>
      <c r="B21" s="22">
        <v>9.8066499999999994</v>
      </c>
      <c r="C21" s="24" t="s">
        <v>43</v>
      </c>
      <c r="G21" s="18"/>
      <c r="P21" s="1"/>
      <c r="Q21" s="11"/>
      <c r="R21" s="5"/>
      <c r="T21" s="3"/>
      <c r="V21" s="1"/>
      <c r="W21" s="1"/>
      <c r="X21" s="1"/>
      <c r="Y21" s="1"/>
      <c r="Z21" s="1"/>
      <c r="AA21" s="1"/>
      <c r="AB21" s="1"/>
      <c r="AG21" s="11"/>
      <c r="AH21" s="1"/>
      <c r="AI21" s="1"/>
      <c r="AJ21"/>
      <c r="AK21"/>
    </row>
    <row r="22" spans="1:37" x14ac:dyDescent="0.2">
      <c r="G22" s="18"/>
      <c r="P22" s="1"/>
      <c r="Q22" s="11"/>
      <c r="R22" s="5"/>
      <c r="T22" s="3"/>
      <c r="V22" s="1"/>
      <c r="W22" s="1"/>
      <c r="X22" s="1"/>
      <c r="Y22" s="1"/>
      <c r="Z22" s="1"/>
      <c r="AA22" s="1"/>
      <c r="AB22" s="1"/>
      <c r="AG22" s="11"/>
      <c r="AH22" s="1"/>
      <c r="AI22" s="1"/>
      <c r="AJ22"/>
      <c r="AK22"/>
    </row>
    <row r="23" spans="1:37" x14ac:dyDescent="0.2">
      <c r="A23" s="27" t="s">
        <v>55</v>
      </c>
      <c r="G23" s="18"/>
      <c r="P23" s="1"/>
      <c r="Q23" s="11"/>
      <c r="R23" s="5"/>
      <c r="T23" s="3"/>
      <c r="V23" s="1"/>
      <c r="W23" s="1"/>
      <c r="X23" s="1"/>
      <c r="Y23" s="1"/>
      <c r="Z23" s="1"/>
      <c r="AA23" s="1"/>
      <c r="AB23" s="1"/>
      <c r="AG23" s="11"/>
      <c r="AH23" s="1"/>
      <c r="AI23" s="1"/>
      <c r="AJ23"/>
      <c r="AK23"/>
    </row>
    <row r="24" spans="1:37" x14ac:dyDescent="0.2">
      <c r="A24" s="27" t="s">
        <v>57</v>
      </c>
      <c r="G24" s="18"/>
      <c r="P24" s="1"/>
      <c r="Q24" s="11"/>
      <c r="R24" s="5"/>
      <c r="T24" s="3"/>
      <c r="V24" s="1"/>
      <c r="W24" s="1"/>
      <c r="X24" s="1"/>
      <c r="Y24" s="1"/>
      <c r="Z24" s="1"/>
      <c r="AA24" s="1"/>
      <c r="AB24" s="1"/>
      <c r="AG24" s="11"/>
      <c r="AH24" s="1"/>
      <c r="AI24" s="1"/>
      <c r="AJ24"/>
      <c r="AK24"/>
    </row>
    <row r="25" spans="1:37" x14ac:dyDescent="0.2">
      <c r="A25" s="27" t="s">
        <v>58</v>
      </c>
      <c r="G25" s="18"/>
      <c r="P25" s="1"/>
      <c r="Q25" s="11"/>
      <c r="R25" s="5"/>
      <c r="T25" s="3"/>
      <c r="V25" s="1"/>
      <c r="W25" s="1"/>
      <c r="X25" s="1"/>
      <c r="Y25" s="1"/>
      <c r="Z25" s="1"/>
      <c r="AA25" s="1"/>
      <c r="AB25" s="1"/>
      <c r="AG25" s="11"/>
      <c r="AH25" s="1"/>
      <c r="AI25" s="1"/>
      <c r="AJ25"/>
      <c r="AK25"/>
    </row>
    <row r="26" spans="1:37" x14ac:dyDescent="0.2">
      <c r="G26" s="18"/>
      <c r="P26" s="1"/>
      <c r="Q26" s="11"/>
      <c r="R26" s="5"/>
      <c r="T26" s="3"/>
      <c r="V26" s="1"/>
      <c r="W26" s="1"/>
      <c r="X26" s="1"/>
      <c r="Y26" s="1"/>
      <c r="Z26" s="1"/>
      <c r="AA26" s="1"/>
      <c r="AB26" s="1"/>
      <c r="AG26" s="11"/>
      <c r="AH26" s="1"/>
      <c r="AI26" s="1"/>
      <c r="AJ26"/>
      <c r="AK26"/>
    </row>
    <row r="27" spans="1:37" x14ac:dyDescent="0.2">
      <c r="G27" s="18"/>
      <c r="P27" s="1"/>
      <c r="Q27" s="11"/>
      <c r="R27" s="5"/>
      <c r="T27" s="3"/>
      <c r="V27" s="1"/>
      <c r="W27" s="1"/>
      <c r="X27" s="1"/>
      <c r="Y27" s="1"/>
      <c r="Z27" s="1"/>
      <c r="AA27" s="1"/>
      <c r="AB27" s="1"/>
      <c r="AG27" s="11"/>
      <c r="AH27" s="1"/>
      <c r="AI27" s="1"/>
      <c r="AJ27"/>
      <c r="AK27"/>
    </row>
    <row r="28" spans="1:37" x14ac:dyDescent="0.2">
      <c r="G28" s="18"/>
      <c r="P28" s="1"/>
      <c r="Q28" s="11"/>
      <c r="R28" s="5"/>
      <c r="T28" s="3"/>
      <c r="V28" s="1"/>
      <c r="W28" s="1"/>
      <c r="X28" s="1"/>
      <c r="Y28" s="1"/>
      <c r="Z28" s="1"/>
      <c r="AA28" s="1"/>
      <c r="AB28" s="1"/>
      <c r="AG28" s="11"/>
      <c r="AH28" s="1"/>
      <c r="AI28" s="1"/>
      <c r="AJ28"/>
      <c r="AK28"/>
    </row>
    <row r="29" spans="1:37" x14ac:dyDescent="0.2">
      <c r="G29" s="18"/>
      <c r="P29" s="1"/>
      <c r="Q29" s="11"/>
      <c r="R29" s="5"/>
      <c r="T29" s="3"/>
      <c r="V29" s="1"/>
      <c r="W29" s="1"/>
      <c r="X29" s="1"/>
      <c r="Y29" s="1"/>
      <c r="Z29" s="1"/>
      <c r="AA29" s="1"/>
      <c r="AB29" s="1"/>
      <c r="AG29" s="11"/>
      <c r="AH29" s="1"/>
      <c r="AI29" s="1"/>
      <c r="AJ29"/>
      <c r="AK29"/>
    </row>
    <row r="30" spans="1:37" x14ac:dyDescent="0.2">
      <c r="G30" s="18"/>
      <c r="P30" s="1"/>
      <c r="Q30" s="11"/>
      <c r="R30" s="5"/>
      <c r="T30" s="3"/>
      <c r="V30" s="1"/>
      <c r="W30" s="1"/>
      <c r="X30" s="1"/>
      <c r="Y30" s="1"/>
      <c r="Z30" s="1"/>
      <c r="AA30" s="1"/>
      <c r="AB30" s="1"/>
      <c r="AG30" s="11"/>
      <c r="AH30" s="1"/>
      <c r="AI30" s="1"/>
      <c r="AJ30"/>
      <c r="AK30"/>
    </row>
    <row r="31" spans="1:37" x14ac:dyDescent="0.2">
      <c r="G31" s="18"/>
      <c r="P31" s="1"/>
      <c r="Q31" s="11"/>
      <c r="R31" s="5"/>
      <c r="T31" s="3"/>
      <c r="V31" s="1"/>
      <c r="W31" s="1"/>
      <c r="X31" s="1"/>
      <c r="Y31" s="1"/>
      <c r="Z31" s="1"/>
      <c r="AA31" s="1"/>
      <c r="AB31" s="1"/>
      <c r="AG31" s="11"/>
      <c r="AH31" s="1"/>
      <c r="AI31" s="1"/>
      <c r="AJ31"/>
      <c r="AK31"/>
    </row>
    <row r="32" spans="1:37" x14ac:dyDescent="0.2">
      <c r="G32" s="18"/>
      <c r="P32" s="1"/>
      <c r="Q32" s="11"/>
      <c r="R32" s="5"/>
      <c r="T32" s="3"/>
      <c r="V32" s="1"/>
      <c r="W32" s="1"/>
      <c r="X32" s="1"/>
      <c r="Y32" s="1"/>
      <c r="Z32" s="1"/>
      <c r="AA32" s="1"/>
      <c r="AB32" s="1"/>
      <c r="AG32" s="11"/>
      <c r="AH32" s="1"/>
      <c r="AI32" s="1"/>
      <c r="AJ32"/>
      <c r="AK32"/>
    </row>
    <row r="33" spans="1:37" x14ac:dyDescent="0.2">
      <c r="A33" s="5"/>
      <c r="B33" s="5"/>
      <c r="C33" s="5"/>
      <c r="G33" s="18"/>
      <c r="P33" s="1"/>
      <c r="Q33" s="11"/>
      <c r="R33" s="5"/>
      <c r="T33" s="3"/>
      <c r="V33" s="1"/>
      <c r="W33" s="1"/>
      <c r="X33" s="1"/>
      <c r="Y33" s="1"/>
      <c r="Z33" s="1"/>
      <c r="AA33" s="1"/>
      <c r="AB33" s="1"/>
      <c r="AG33" s="11"/>
      <c r="AH33" s="1"/>
      <c r="AI33" s="1"/>
      <c r="AJ33"/>
      <c r="AK33"/>
    </row>
    <row r="34" spans="1:37" x14ac:dyDescent="0.2">
      <c r="A34" s="5"/>
      <c r="B34" s="5"/>
      <c r="C34" s="5"/>
      <c r="G34" s="18"/>
      <c r="P34" s="1"/>
      <c r="Q34" s="11"/>
      <c r="R34" s="5"/>
      <c r="T34" s="3"/>
      <c r="V34" s="1"/>
      <c r="W34" s="1"/>
      <c r="X34" s="1"/>
      <c r="Y34" s="1"/>
      <c r="Z34" s="1"/>
      <c r="AA34" s="1"/>
      <c r="AB34" s="1"/>
      <c r="AG34" s="11"/>
      <c r="AH34" s="1"/>
      <c r="AI34" s="1"/>
      <c r="AJ34"/>
      <c r="AK34"/>
    </row>
    <row r="35" spans="1:37" x14ac:dyDescent="0.2">
      <c r="A35" s="5"/>
      <c r="B35" s="5"/>
      <c r="C35" s="5"/>
      <c r="G35" s="18"/>
      <c r="P35" s="1"/>
      <c r="Q35" s="11"/>
      <c r="R35" s="5"/>
      <c r="T35" s="3"/>
      <c r="V35" s="1"/>
      <c r="W35" s="1"/>
      <c r="X35" s="1"/>
      <c r="Y35" s="1"/>
      <c r="Z35" s="1"/>
      <c r="AA35" s="1"/>
      <c r="AB35" s="1"/>
      <c r="AG35" s="11"/>
      <c r="AH35" s="1"/>
      <c r="AI35" s="1"/>
      <c r="AJ35"/>
      <c r="AK35"/>
    </row>
    <row r="36" spans="1:37" x14ac:dyDescent="0.2">
      <c r="A36" s="5"/>
      <c r="B36" s="5"/>
      <c r="C36" s="5"/>
      <c r="G36" s="18"/>
      <c r="P36" s="1"/>
      <c r="Q36" s="11"/>
      <c r="R36" s="5"/>
      <c r="T36" s="3"/>
      <c r="V36" s="1"/>
      <c r="W36" s="1"/>
      <c r="X36" s="1"/>
      <c r="Y36" s="1"/>
      <c r="Z36" s="1"/>
      <c r="AA36" s="1"/>
      <c r="AB36" s="1"/>
      <c r="AG36" s="11"/>
      <c r="AH36" s="1"/>
      <c r="AI36" s="1"/>
      <c r="AJ36"/>
      <c r="AK36"/>
    </row>
    <row r="37" spans="1:37" x14ac:dyDescent="0.2">
      <c r="A37" s="5"/>
      <c r="B37" s="5"/>
      <c r="C37" s="5"/>
      <c r="G37" s="18"/>
      <c r="P37" s="1"/>
      <c r="Q37" s="11"/>
      <c r="R37" s="5"/>
      <c r="T37" s="3"/>
      <c r="V37" s="1"/>
      <c r="W37" s="1"/>
      <c r="X37" s="1"/>
      <c r="Y37" s="1"/>
      <c r="Z37" s="1"/>
      <c r="AA37" s="1"/>
      <c r="AB37" s="1"/>
      <c r="AG37" s="11"/>
      <c r="AH37" s="1"/>
      <c r="AI37" s="1"/>
      <c r="AJ37"/>
      <c r="AK37"/>
    </row>
    <row r="38" spans="1:37" x14ac:dyDescent="0.2">
      <c r="A38" s="5"/>
      <c r="B38" s="5"/>
      <c r="C38" s="5"/>
      <c r="G38" s="18"/>
      <c r="P38" s="1"/>
      <c r="Q38" s="11"/>
      <c r="R38" s="5"/>
      <c r="T38" s="3"/>
      <c r="V38" s="1"/>
      <c r="W38" s="1"/>
      <c r="X38" s="1"/>
      <c r="Y38" s="1"/>
      <c r="Z38" s="1"/>
      <c r="AA38" s="1"/>
      <c r="AB38" s="1"/>
      <c r="AG38" s="11"/>
      <c r="AH38" s="1"/>
      <c r="AI38" s="1"/>
      <c r="AJ38"/>
      <c r="AK38"/>
    </row>
    <row r="39" spans="1:37" x14ac:dyDescent="0.2">
      <c r="A39" s="5"/>
      <c r="B39" s="5"/>
      <c r="C39" s="5"/>
      <c r="G39" s="18"/>
      <c r="P39" s="1"/>
      <c r="Q39" s="11"/>
      <c r="R39" s="5"/>
      <c r="T39" s="3"/>
      <c r="V39" s="1"/>
      <c r="W39" s="1"/>
      <c r="X39" s="1"/>
      <c r="Y39" s="1"/>
      <c r="Z39" s="1"/>
      <c r="AA39" s="1"/>
      <c r="AB39" s="1"/>
      <c r="AG39" s="11"/>
      <c r="AH39" s="1"/>
      <c r="AI39" s="1"/>
      <c r="AJ39"/>
      <c r="AK39"/>
    </row>
    <row r="40" spans="1:37" x14ac:dyDescent="0.2">
      <c r="A40" s="5"/>
      <c r="B40" s="5"/>
      <c r="C40" s="5"/>
      <c r="G40" s="18"/>
      <c r="P40" s="1"/>
      <c r="Q40" s="11"/>
      <c r="R40" s="5"/>
      <c r="T40" s="3"/>
      <c r="V40" s="1"/>
      <c r="W40" s="1"/>
      <c r="X40" s="1"/>
      <c r="Y40" s="1"/>
      <c r="Z40" s="1"/>
      <c r="AA40" s="1"/>
      <c r="AB40" s="1"/>
      <c r="AG40" s="11"/>
      <c r="AH40" s="1"/>
      <c r="AI40" s="1"/>
      <c r="AJ40"/>
      <c r="AK40"/>
    </row>
    <row r="41" spans="1:37" x14ac:dyDescent="0.2">
      <c r="A41" s="5"/>
      <c r="B41" s="5"/>
      <c r="C41" s="5"/>
      <c r="G41" s="18"/>
      <c r="P41" s="1"/>
      <c r="Q41" s="11"/>
      <c r="R41" s="5"/>
      <c r="T41" s="3"/>
      <c r="V41" s="1"/>
      <c r="W41" s="1"/>
      <c r="X41" s="1"/>
      <c r="Y41" s="1"/>
      <c r="Z41" s="1"/>
      <c r="AA41" s="1"/>
      <c r="AB41" s="1"/>
      <c r="AG41" s="11"/>
      <c r="AH41" s="1"/>
      <c r="AI41" s="1"/>
      <c r="AJ41"/>
      <c r="AK41"/>
    </row>
    <row r="42" spans="1:37" x14ac:dyDescent="0.2">
      <c r="A42" s="5"/>
      <c r="B42" s="5"/>
      <c r="C42" s="5"/>
      <c r="G42" s="18"/>
      <c r="P42" s="1"/>
      <c r="Q42" s="11"/>
      <c r="R42" s="5"/>
      <c r="T42" s="3"/>
      <c r="V42" s="1"/>
      <c r="W42" s="1"/>
      <c r="X42" s="1"/>
      <c r="Y42" s="1"/>
      <c r="Z42" s="1"/>
      <c r="AA42" s="1"/>
      <c r="AB42" s="1"/>
      <c r="AG42" s="11"/>
      <c r="AH42" s="1"/>
      <c r="AI42" s="1"/>
      <c r="AJ42"/>
      <c r="AK42"/>
    </row>
    <row r="43" spans="1:37" x14ac:dyDescent="0.2">
      <c r="A43" s="5"/>
      <c r="B43" s="5"/>
      <c r="C43" s="5"/>
      <c r="G43" s="18"/>
      <c r="P43" s="1"/>
      <c r="Q43" s="11"/>
      <c r="R43" s="5"/>
      <c r="T43" s="3"/>
      <c r="V43" s="1"/>
      <c r="W43" s="1"/>
      <c r="X43" s="1"/>
      <c r="Y43" s="1"/>
      <c r="Z43" s="1"/>
      <c r="AA43" s="1"/>
      <c r="AB43" s="1"/>
      <c r="AG43" s="11"/>
      <c r="AH43" s="1"/>
      <c r="AI43" s="1"/>
      <c r="AJ43"/>
      <c r="AK43"/>
    </row>
    <row r="44" spans="1:37" x14ac:dyDescent="0.2">
      <c r="A44" s="5"/>
      <c r="B44" s="5"/>
      <c r="C44" s="5"/>
      <c r="G44" s="18"/>
      <c r="P44" s="1"/>
      <c r="Q44" s="11"/>
      <c r="R44" s="5"/>
      <c r="T44" s="3"/>
      <c r="V44" s="1"/>
      <c r="W44" s="1"/>
      <c r="X44" s="1"/>
      <c r="Y44" s="1"/>
      <c r="Z44" s="1"/>
      <c r="AA44" s="1"/>
      <c r="AB44" s="1"/>
      <c r="AG44" s="11"/>
      <c r="AH44" s="1"/>
      <c r="AI44" s="1"/>
      <c r="AJ44"/>
      <c r="AK44"/>
    </row>
    <row r="45" spans="1:37" x14ac:dyDescent="0.2">
      <c r="A45" s="5"/>
      <c r="B45" s="5"/>
      <c r="C45" s="5"/>
      <c r="G45" s="18"/>
      <c r="P45" s="1"/>
      <c r="Q45" s="11"/>
      <c r="R45" s="5"/>
      <c r="T45" s="3"/>
      <c r="V45" s="1"/>
      <c r="W45" s="1"/>
      <c r="X45" s="1"/>
      <c r="Y45" s="1"/>
      <c r="Z45" s="1"/>
      <c r="AA45" s="1"/>
      <c r="AB45" s="1"/>
      <c r="AG45" s="11"/>
      <c r="AH45" s="1"/>
      <c r="AI45" s="1"/>
      <c r="AJ45"/>
      <c r="AK45"/>
    </row>
    <row r="46" spans="1:37" x14ac:dyDescent="0.2">
      <c r="A46" s="5"/>
      <c r="B46" s="5"/>
      <c r="C46" s="5"/>
      <c r="G46" s="18"/>
      <c r="P46" s="1"/>
      <c r="Q46" s="11"/>
      <c r="R46" s="5"/>
      <c r="T46" s="3"/>
      <c r="V46" s="1"/>
      <c r="W46" s="1"/>
      <c r="X46" s="1"/>
      <c r="Y46" s="1"/>
      <c r="Z46" s="1"/>
      <c r="AA46" s="1"/>
      <c r="AB46" s="1"/>
      <c r="AG46" s="11"/>
      <c r="AH46" s="1"/>
      <c r="AI46" s="1"/>
      <c r="AJ46"/>
      <c r="AK46"/>
    </row>
    <row r="47" spans="1:37" x14ac:dyDescent="0.2">
      <c r="A47" s="5"/>
      <c r="B47" s="5"/>
      <c r="C47" s="5"/>
      <c r="G47" s="18"/>
      <c r="P47" s="1"/>
      <c r="Q47" s="11"/>
      <c r="R47" s="5"/>
      <c r="T47" s="3"/>
      <c r="V47" s="1"/>
      <c r="W47" s="1"/>
      <c r="X47" s="1"/>
      <c r="Y47" s="1"/>
      <c r="Z47" s="1"/>
      <c r="AA47" s="1"/>
      <c r="AB47" s="1"/>
      <c r="AG47" s="11"/>
      <c r="AH47" s="1"/>
      <c r="AI47" s="1"/>
      <c r="AJ47"/>
      <c r="AK47"/>
    </row>
    <row r="48" spans="1:37" x14ac:dyDescent="0.2">
      <c r="A48" s="5"/>
      <c r="B48" s="5"/>
      <c r="C48" s="5"/>
      <c r="G48" s="18"/>
      <c r="P48" s="1"/>
      <c r="Q48" s="11"/>
      <c r="R48" s="5"/>
      <c r="T48" s="3"/>
      <c r="V48" s="1"/>
      <c r="W48" s="1"/>
      <c r="X48" s="1"/>
      <c r="Y48" s="1"/>
      <c r="Z48" s="1"/>
      <c r="AA48" s="1"/>
      <c r="AB48" s="1"/>
      <c r="AG48" s="11"/>
      <c r="AH48" s="1"/>
      <c r="AI48" s="1"/>
      <c r="AJ48"/>
      <c r="AK48"/>
    </row>
    <row r="49" spans="1:37" x14ac:dyDescent="0.2">
      <c r="A49" s="5"/>
      <c r="B49" s="5"/>
      <c r="C49" s="5"/>
      <c r="G49" s="18"/>
      <c r="P49" s="1"/>
      <c r="Q49" s="11"/>
      <c r="R49" s="5"/>
      <c r="T49" s="3"/>
      <c r="V49" s="1"/>
      <c r="W49" s="1"/>
      <c r="X49" s="1"/>
      <c r="Y49" s="1"/>
      <c r="Z49" s="1"/>
      <c r="AA49" s="1"/>
      <c r="AB49" s="1"/>
      <c r="AG49" s="11"/>
      <c r="AH49" s="1"/>
      <c r="AI49" s="1"/>
      <c r="AJ49"/>
      <c r="AK49"/>
    </row>
    <row r="50" spans="1:37" x14ac:dyDescent="0.2">
      <c r="A50" s="5"/>
      <c r="B50" s="5"/>
      <c r="C50" s="5"/>
      <c r="G50" s="18"/>
      <c r="P50" s="1"/>
      <c r="Q50" s="11"/>
      <c r="R50" s="5"/>
      <c r="T50" s="3"/>
      <c r="V50" s="1"/>
      <c r="W50" s="1"/>
      <c r="X50" s="1"/>
      <c r="Y50" s="1"/>
      <c r="Z50" s="1"/>
      <c r="AA50" s="1"/>
      <c r="AB50" s="1"/>
      <c r="AG50" s="11"/>
      <c r="AH50" s="1"/>
      <c r="AI50" s="1"/>
      <c r="AJ50"/>
      <c r="AK50"/>
    </row>
    <row r="51" spans="1:37" x14ac:dyDescent="0.2">
      <c r="A51" s="5"/>
      <c r="B51" s="5"/>
      <c r="C51" s="5"/>
      <c r="G51" s="18"/>
      <c r="P51" s="1"/>
      <c r="Q51" s="11"/>
      <c r="R51" s="5"/>
      <c r="T51" s="3"/>
      <c r="V51" s="1"/>
      <c r="W51" s="1"/>
      <c r="X51" s="1"/>
      <c r="Y51" s="1"/>
      <c r="Z51" s="1"/>
      <c r="AA51" s="1"/>
      <c r="AB51" s="1"/>
      <c r="AG51" s="11"/>
      <c r="AH51" s="1"/>
      <c r="AI51" s="1"/>
      <c r="AJ51"/>
      <c r="AK51"/>
    </row>
    <row r="52" spans="1:37" x14ac:dyDescent="0.2">
      <c r="A52" s="5"/>
      <c r="B52" s="5"/>
      <c r="C52" s="5"/>
      <c r="G52" s="18"/>
      <c r="P52" s="1"/>
      <c r="Q52" s="11"/>
      <c r="R52" s="5"/>
      <c r="T52" s="3"/>
      <c r="V52" s="1"/>
      <c r="W52" s="1"/>
      <c r="X52" s="1"/>
      <c r="Y52" s="1"/>
      <c r="Z52" s="1"/>
      <c r="AA52" s="1"/>
      <c r="AB52" s="1"/>
      <c r="AG52" s="11"/>
      <c r="AH52" s="1"/>
      <c r="AI52" s="1"/>
      <c r="AJ52"/>
      <c r="AK52"/>
    </row>
    <row r="53" spans="1:37" x14ac:dyDescent="0.2">
      <c r="A53" s="5"/>
      <c r="B53" s="5"/>
      <c r="C53" s="5"/>
      <c r="G53" s="18"/>
      <c r="P53" s="1"/>
      <c r="Q53" s="11"/>
      <c r="R53" s="5"/>
      <c r="T53" s="3"/>
      <c r="V53" s="1"/>
      <c r="W53" s="1"/>
      <c r="X53" s="1"/>
      <c r="Y53" s="1"/>
      <c r="Z53" s="1"/>
      <c r="AA53" s="1"/>
      <c r="AB53" s="1"/>
      <c r="AG53" s="11"/>
      <c r="AH53" s="1"/>
      <c r="AI53" s="1"/>
      <c r="AJ53"/>
      <c r="AK53"/>
    </row>
    <row r="54" spans="1:37" x14ac:dyDescent="0.2">
      <c r="A54" s="5"/>
      <c r="B54" s="5"/>
      <c r="C54" s="5"/>
      <c r="G54" s="18"/>
      <c r="P54" s="1"/>
      <c r="Q54" s="11"/>
      <c r="R54" s="5"/>
      <c r="T54" s="3"/>
      <c r="V54" s="1"/>
      <c r="W54" s="1"/>
      <c r="X54" s="1"/>
      <c r="Y54" s="1"/>
      <c r="Z54" s="1"/>
      <c r="AA54" s="1"/>
      <c r="AB54" s="1"/>
      <c r="AG54" s="11"/>
      <c r="AH54" s="1"/>
      <c r="AI54" s="1"/>
      <c r="AJ54"/>
      <c r="AK54"/>
    </row>
    <row r="55" spans="1:37" x14ac:dyDescent="0.2">
      <c r="A55" s="5"/>
      <c r="B55" s="5"/>
      <c r="C55" s="5"/>
      <c r="G55" s="18"/>
      <c r="P55" s="1"/>
      <c r="Q55" s="11"/>
      <c r="R55" s="5"/>
      <c r="T55" s="3"/>
      <c r="V55" s="1"/>
      <c r="W55" s="1"/>
      <c r="X55" s="1"/>
      <c r="Y55" s="1"/>
      <c r="Z55" s="1"/>
      <c r="AA55" s="1"/>
      <c r="AB55" s="1"/>
      <c r="AG55" s="11"/>
      <c r="AH55" s="1"/>
      <c r="AI55" s="1"/>
      <c r="AJ55"/>
      <c r="AK55"/>
    </row>
    <row r="56" spans="1:37" x14ac:dyDescent="0.2">
      <c r="A56" s="5"/>
      <c r="B56" s="5"/>
      <c r="C56" s="5"/>
      <c r="G56" s="18"/>
      <c r="P56" s="1"/>
      <c r="Q56" s="11"/>
      <c r="R56" s="5"/>
      <c r="T56" s="3"/>
      <c r="V56" s="1"/>
      <c r="W56" s="1"/>
      <c r="X56" s="1"/>
      <c r="Y56" s="1"/>
      <c r="Z56" s="1"/>
      <c r="AA56" s="1"/>
      <c r="AB56" s="1"/>
      <c r="AG56" s="11"/>
      <c r="AH56" s="1"/>
      <c r="AI56" s="1"/>
      <c r="AJ56"/>
      <c r="AK56"/>
    </row>
    <row r="57" spans="1:37" x14ac:dyDescent="0.2">
      <c r="A57" s="5"/>
      <c r="B57" s="5"/>
      <c r="C57" s="5"/>
      <c r="G57" s="18"/>
      <c r="P57" s="1"/>
      <c r="Q57" s="11"/>
      <c r="R57" s="5"/>
      <c r="T57" s="3"/>
      <c r="V57" s="1"/>
      <c r="W57" s="1"/>
      <c r="X57" s="1"/>
      <c r="Y57" s="1"/>
      <c r="Z57" s="1"/>
      <c r="AA57" s="1"/>
      <c r="AB57" s="1"/>
      <c r="AG57" s="11"/>
      <c r="AH57" s="1"/>
      <c r="AI57" s="1"/>
      <c r="AJ57"/>
      <c r="AK57"/>
    </row>
    <row r="58" spans="1:37" x14ac:dyDescent="0.2">
      <c r="A58" s="5"/>
      <c r="B58" s="5"/>
      <c r="C58" s="5"/>
      <c r="G58" s="18"/>
      <c r="P58" s="1"/>
      <c r="Q58" s="11"/>
      <c r="R58" s="5"/>
      <c r="T58" s="3"/>
      <c r="V58" s="1"/>
      <c r="W58" s="1"/>
      <c r="X58" s="1"/>
      <c r="Y58" s="1"/>
      <c r="Z58" s="1"/>
      <c r="AA58" s="1"/>
      <c r="AB58" s="1"/>
      <c r="AG58" s="11"/>
      <c r="AH58" s="1"/>
      <c r="AI58" s="1"/>
      <c r="AJ58"/>
      <c r="AK58"/>
    </row>
    <row r="59" spans="1:37" x14ac:dyDescent="0.2">
      <c r="A59" s="5"/>
      <c r="B59" s="5"/>
      <c r="C59" s="5"/>
      <c r="G59" s="18"/>
      <c r="P59" s="1"/>
      <c r="Q59" s="11"/>
      <c r="R59" s="5"/>
      <c r="T59" s="3"/>
      <c r="V59" s="1"/>
      <c r="W59" s="1"/>
      <c r="X59" s="1"/>
      <c r="Y59" s="1"/>
      <c r="Z59" s="1"/>
      <c r="AA59" s="1"/>
      <c r="AB59" s="1"/>
      <c r="AG59" s="11"/>
      <c r="AH59" s="1"/>
      <c r="AI59" s="1"/>
      <c r="AJ59"/>
      <c r="AK59"/>
    </row>
    <row r="60" spans="1:37" x14ac:dyDescent="0.2">
      <c r="A60" s="5"/>
      <c r="B60" s="5"/>
      <c r="C60" s="5"/>
      <c r="G60" s="18"/>
      <c r="P60" s="1"/>
      <c r="Q60" s="11"/>
      <c r="R60" s="5"/>
      <c r="T60" s="3"/>
      <c r="V60" s="1"/>
      <c r="W60" s="1"/>
      <c r="X60" s="1"/>
      <c r="Y60" s="1"/>
      <c r="Z60" s="1"/>
      <c r="AA60" s="1"/>
      <c r="AB60" s="1"/>
      <c r="AG60" s="11"/>
      <c r="AH60" s="1"/>
      <c r="AI60" s="1"/>
      <c r="AJ60"/>
      <c r="AK60"/>
    </row>
    <row r="61" spans="1:37" x14ac:dyDescent="0.2">
      <c r="A61" s="5"/>
      <c r="B61" s="5"/>
      <c r="C61" s="5"/>
      <c r="G61" s="18"/>
      <c r="P61" s="1"/>
      <c r="Q61" s="11"/>
      <c r="R61" s="5"/>
      <c r="T61" s="3"/>
      <c r="V61" s="1"/>
      <c r="W61" s="1"/>
      <c r="X61" s="1"/>
      <c r="Y61" s="1"/>
      <c r="Z61" s="1"/>
      <c r="AA61" s="1"/>
      <c r="AB61" s="1"/>
      <c r="AG61" s="11"/>
      <c r="AH61" s="1"/>
      <c r="AI61" s="1"/>
      <c r="AJ61"/>
      <c r="AK61"/>
    </row>
    <row r="62" spans="1:37" x14ac:dyDescent="0.2">
      <c r="A62" s="5"/>
      <c r="B62" s="5"/>
      <c r="C62" s="5"/>
      <c r="G62" s="18"/>
      <c r="P62" s="1"/>
      <c r="Q62" s="11"/>
      <c r="R62" s="5"/>
      <c r="T62" s="3"/>
      <c r="V62" s="1"/>
      <c r="W62" s="1"/>
      <c r="X62" s="1"/>
      <c r="Y62" s="1"/>
      <c r="Z62" s="1"/>
      <c r="AA62" s="1"/>
      <c r="AB62" s="1"/>
      <c r="AG62" s="11"/>
      <c r="AH62" s="1"/>
      <c r="AI62" s="1"/>
      <c r="AJ62"/>
      <c r="AK62"/>
    </row>
    <row r="63" spans="1:37" x14ac:dyDescent="0.2">
      <c r="A63" s="5"/>
      <c r="B63" s="5"/>
      <c r="C63" s="5"/>
      <c r="G63" s="18"/>
      <c r="P63" s="1"/>
      <c r="Q63" s="11"/>
      <c r="R63" s="5"/>
      <c r="T63" s="3"/>
      <c r="V63" s="1"/>
      <c r="W63" s="1"/>
      <c r="X63" s="1"/>
      <c r="Y63" s="1"/>
      <c r="Z63" s="1"/>
      <c r="AA63" s="1"/>
      <c r="AB63" s="1"/>
      <c r="AG63" s="11"/>
      <c r="AH63" s="1"/>
      <c r="AI63" s="1"/>
      <c r="AJ63"/>
      <c r="AK63"/>
    </row>
    <row r="64" spans="1:37" x14ac:dyDescent="0.2">
      <c r="A64" s="5"/>
      <c r="B64" s="5"/>
      <c r="C64" s="5"/>
      <c r="G64" s="18"/>
      <c r="P64" s="1"/>
      <c r="Q64" s="11"/>
      <c r="R64" s="5"/>
      <c r="T64" s="3"/>
      <c r="V64" s="1"/>
      <c r="W64" s="1"/>
      <c r="X64" s="1"/>
      <c r="Y64" s="1"/>
      <c r="Z64" s="1"/>
      <c r="AA64" s="1"/>
      <c r="AB64" s="1"/>
      <c r="AG64" s="11"/>
      <c r="AH64" s="1"/>
      <c r="AI64" s="1"/>
      <c r="AJ64"/>
      <c r="AK64"/>
    </row>
    <row r="65" spans="1:37" x14ac:dyDescent="0.2">
      <c r="A65" s="5"/>
      <c r="B65" s="5"/>
      <c r="C65" s="5"/>
      <c r="G65" s="18"/>
      <c r="P65" s="1"/>
      <c r="Q65" s="11"/>
      <c r="R65" s="5"/>
      <c r="T65" s="3"/>
      <c r="V65" s="1"/>
      <c r="W65" s="1"/>
      <c r="X65" s="1"/>
      <c r="Y65" s="1"/>
      <c r="Z65" s="1"/>
      <c r="AA65" s="1"/>
      <c r="AB65" s="1"/>
      <c r="AG65" s="11"/>
      <c r="AH65" s="1"/>
      <c r="AI65" s="1"/>
      <c r="AJ65"/>
      <c r="AK65"/>
    </row>
    <row r="66" spans="1:37" x14ac:dyDescent="0.2">
      <c r="A66" s="5"/>
      <c r="B66" s="5"/>
      <c r="C66" s="5"/>
      <c r="G66" s="18"/>
      <c r="P66" s="1"/>
      <c r="Q66" s="11"/>
      <c r="R66" s="5"/>
      <c r="T66" s="3"/>
      <c r="V66" s="1"/>
      <c r="W66" s="1"/>
      <c r="X66" s="1"/>
      <c r="Y66" s="1"/>
      <c r="Z66" s="1"/>
      <c r="AA66" s="1"/>
      <c r="AB66" s="1"/>
      <c r="AG66" s="11"/>
      <c r="AH66" s="1"/>
      <c r="AI66" s="1"/>
      <c r="AJ66"/>
      <c r="AK66"/>
    </row>
    <row r="67" spans="1:37" x14ac:dyDescent="0.2">
      <c r="A67" s="5"/>
      <c r="B67" s="5"/>
      <c r="C67" s="5"/>
      <c r="G67" s="18"/>
      <c r="P67" s="1"/>
      <c r="Q67" s="11"/>
      <c r="R67" s="5"/>
      <c r="T67" s="3"/>
      <c r="V67" s="1"/>
      <c r="W67" s="1"/>
      <c r="X67" s="1"/>
      <c r="Y67" s="1"/>
      <c r="Z67" s="1"/>
      <c r="AA67" s="1"/>
      <c r="AB67" s="1"/>
      <c r="AG67" s="11"/>
      <c r="AH67" s="1"/>
      <c r="AI67" s="1"/>
      <c r="AJ67"/>
      <c r="AK67"/>
    </row>
    <row r="68" spans="1:37" x14ac:dyDescent="0.2">
      <c r="A68" s="5"/>
      <c r="B68" s="5"/>
      <c r="C68" s="5"/>
      <c r="G68" s="18"/>
      <c r="P68" s="1"/>
      <c r="Q68" s="11"/>
      <c r="R68" s="5"/>
      <c r="T68" s="3"/>
      <c r="V68" s="1"/>
      <c r="W68" s="1"/>
      <c r="X68" s="1"/>
      <c r="Y68" s="1"/>
      <c r="Z68" s="1"/>
      <c r="AA68" s="1"/>
      <c r="AB68" s="1"/>
      <c r="AG68" s="11"/>
      <c r="AH68" s="1"/>
      <c r="AI68" s="1"/>
      <c r="AJ68"/>
      <c r="AK68"/>
    </row>
    <row r="69" spans="1:37" x14ac:dyDescent="0.2">
      <c r="A69" s="5"/>
      <c r="B69" s="5"/>
      <c r="C69" s="5"/>
      <c r="G69" s="18"/>
      <c r="P69" s="1"/>
      <c r="Q69" s="11"/>
      <c r="R69" s="5"/>
      <c r="T69" s="3"/>
      <c r="V69" s="1"/>
      <c r="W69" s="1"/>
      <c r="X69" s="1"/>
      <c r="Y69" s="1"/>
      <c r="Z69" s="1"/>
      <c r="AA69" s="1"/>
      <c r="AB69" s="1"/>
      <c r="AG69" s="11"/>
      <c r="AH69" s="1"/>
      <c r="AI69" s="1"/>
      <c r="AJ69"/>
      <c r="AK69"/>
    </row>
    <row r="70" spans="1:37" x14ac:dyDescent="0.2">
      <c r="A70" s="5"/>
      <c r="B70" s="5"/>
      <c r="C70" s="5"/>
      <c r="G70" s="18"/>
      <c r="P70" s="1"/>
      <c r="Q70" s="11"/>
      <c r="R70" s="5"/>
      <c r="T70" s="3"/>
      <c r="V70" s="1"/>
      <c r="W70" s="1"/>
      <c r="X70" s="1"/>
      <c r="Y70" s="1"/>
      <c r="Z70" s="1"/>
      <c r="AA70" s="1"/>
      <c r="AB70" s="1"/>
      <c r="AG70" s="11"/>
      <c r="AH70" s="1"/>
      <c r="AI70" s="1"/>
      <c r="AJ70"/>
      <c r="AK70"/>
    </row>
    <row r="71" spans="1:37" x14ac:dyDescent="0.2">
      <c r="A71" s="5"/>
      <c r="B71" s="5"/>
      <c r="C71" s="5"/>
      <c r="G71" s="18"/>
      <c r="P71" s="1"/>
      <c r="Q71" s="11"/>
      <c r="R71" s="5"/>
      <c r="T71" s="3"/>
      <c r="V71" s="1"/>
      <c r="W71" s="1"/>
      <c r="X71" s="1"/>
      <c r="Y71" s="1"/>
      <c r="Z71" s="1"/>
      <c r="AA71" s="1"/>
      <c r="AB71" s="1"/>
      <c r="AG71" s="11"/>
      <c r="AH71" s="1"/>
      <c r="AI71" s="1"/>
      <c r="AJ71"/>
      <c r="AK71"/>
    </row>
    <row r="72" spans="1:37" x14ac:dyDescent="0.2">
      <c r="A72" s="5"/>
      <c r="B72" s="5"/>
      <c r="C72" s="5"/>
      <c r="G72" s="18"/>
      <c r="P72" s="1"/>
      <c r="Q72" s="11"/>
      <c r="R72" s="5"/>
      <c r="T72" s="3"/>
      <c r="V72" s="1"/>
      <c r="W72" s="1"/>
      <c r="X72" s="1"/>
      <c r="Y72" s="1"/>
      <c r="Z72" s="1"/>
      <c r="AA72" s="1"/>
      <c r="AB72" s="1"/>
      <c r="AG72" s="11"/>
      <c r="AH72" s="1"/>
      <c r="AI72" s="1"/>
      <c r="AJ72"/>
      <c r="AK72"/>
    </row>
    <row r="73" spans="1:37" x14ac:dyDescent="0.2">
      <c r="A73" s="5"/>
      <c r="B73" s="5"/>
      <c r="C73" s="5"/>
      <c r="G73" s="18"/>
      <c r="P73" s="1"/>
      <c r="Q73" s="11"/>
      <c r="R73" s="5"/>
      <c r="T73" s="3"/>
      <c r="V73" s="1"/>
      <c r="W73" s="1"/>
      <c r="X73" s="1"/>
      <c r="Y73" s="1"/>
      <c r="Z73" s="1"/>
      <c r="AA73" s="1"/>
      <c r="AB73" s="1"/>
      <c r="AG73" s="11"/>
      <c r="AH73" s="1"/>
      <c r="AI73" s="1"/>
      <c r="AJ73"/>
      <c r="AK73"/>
    </row>
    <row r="74" spans="1:37" x14ac:dyDescent="0.2">
      <c r="A74" s="5"/>
      <c r="B74" s="5"/>
      <c r="C74" s="5"/>
      <c r="G74" s="18"/>
      <c r="P74" s="1"/>
      <c r="Q74" s="11"/>
      <c r="R74" s="5"/>
      <c r="T74" s="3"/>
      <c r="V74" s="1"/>
      <c r="W74" s="1"/>
      <c r="X74" s="1"/>
      <c r="Y74" s="1"/>
      <c r="Z74" s="1"/>
      <c r="AA74" s="1"/>
      <c r="AB74" s="1"/>
      <c r="AG74" s="11"/>
      <c r="AH74" s="1"/>
      <c r="AI74" s="1"/>
      <c r="AJ74"/>
      <c r="AK74"/>
    </row>
    <row r="75" spans="1:37" x14ac:dyDescent="0.2">
      <c r="A75" s="5"/>
      <c r="B75" s="5"/>
      <c r="C75" s="5"/>
      <c r="G75" s="18"/>
      <c r="P75" s="1"/>
      <c r="Q75" s="11"/>
      <c r="R75" s="5"/>
      <c r="T75" s="3"/>
      <c r="V75" s="1"/>
      <c r="W75" s="1"/>
      <c r="X75" s="1"/>
      <c r="Y75" s="1"/>
      <c r="Z75" s="1"/>
      <c r="AA75" s="1"/>
      <c r="AB75" s="1"/>
      <c r="AG75" s="11"/>
      <c r="AH75" s="1"/>
      <c r="AI75" s="1"/>
      <c r="AJ75"/>
      <c r="AK75"/>
    </row>
    <row r="76" spans="1:37" x14ac:dyDescent="0.2">
      <c r="A76" s="5"/>
      <c r="B76" s="5"/>
      <c r="C76" s="5"/>
      <c r="G76" s="18"/>
      <c r="P76" s="1"/>
      <c r="Q76" s="11"/>
      <c r="R76" s="5"/>
      <c r="T76" s="3"/>
      <c r="V76" s="1"/>
      <c r="W76" s="1"/>
      <c r="X76" s="1"/>
      <c r="Y76" s="1"/>
      <c r="Z76" s="1"/>
      <c r="AA76" s="1"/>
      <c r="AB76" s="1"/>
      <c r="AG76" s="11"/>
      <c r="AH76" s="1"/>
      <c r="AI76" s="1"/>
      <c r="AJ76"/>
      <c r="AK76"/>
    </row>
    <row r="77" spans="1:37" x14ac:dyDescent="0.2">
      <c r="A77" s="5"/>
      <c r="B77" s="5"/>
      <c r="C77" s="5"/>
      <c r="G77" s="18"/>
      <c r="P77" s="1"/>
      <c r="Q77" s="11"/>
      <c r="R77" s="5"/>
      <c r="T77" s="3"/>
      <c r="V77" s="1"/>
      <c r="W77" s="1"/>
      <c r="X77" s="1"/>
      <c r="Y77" s="1"/>
      <c r="Z77" s="1"/>
      <c r="AA77" s="1"/>
      <c r="AB77" s="1"/>
      <c r="AG77" s="11"/>
      <c r="AH77" s="1"/>
      <c r="AI77" s="1"/>
      <c r="AJ77"/>
      <c r="AK77"/>
    </row>
    <row r="78" spans="1:37" x14ac:dyDescent="0.2">
      <c r="A78" s="5"/>
      <c r="B78" s="5"/>
      <c r="C78" s="5"/>
      <c r="G78" s="18"/>
      <c r="P78" s="1"/>
      <c r="Q78" s="11"/>
      <c r="R78" s="5"/>
      <c r="T78" s="3"/>
      <c r="V78" s="1"/>
      <c r="W78" s="1"/>
      <c r="X78" s="1"/>
      <c r="Y78" s="1"/>
      <c r="Z78" s="1"/>
      <c r="AA78" s="1"/>
      <c r="AB78" s="1"/>
      <c r="AG78" s="11"/>
      <c r="AH78" s="1"/>
      <c r="AI78" s="1"/>
      <c r="AJ78"/>
      <c r="AK78"/>
    </row>
    <row r="79" spans="1:37" x14ac:dyDescent="0.2">
      <c r="A79" s="5"/>
      <c r="B79" s="5"/>
      <c r="C79" s="5"/>
      <c r="G79" s="18"/>
      <c r="P79" s="1"/>
      <c r="Q79" s="11"/>
      <c r="R79" s="5"/>
      <c r="T79" s="3"/>
      <c r="V79" s="1"/>
      <c r="W79" s="1"/>
      <c r="X79" s="1"/>
      <c r="Y79" s="1"/>
      <c r="Z79" s="1"/>
      <c r="AA79" s="1"/>
      <c r="AB79" s="1"/>
      <c r="AG79" s="11"/>
      <c r="AH79" s="1"/>
      <c r="AI79" s="1"/>
      <c r="AJ79"/>
      <c r="AK79"/>
    </row>
    <row r="80" spans="1:37" x14ac:dyDescent="0.2">
      <c r="A80" s="5"/>
      <c r="B80" s="5"/>
      <c r="C80" s="5"/>
      <c r="G80" s="18"/>
      <c r="P80" s="1"/>
      <c r="Q80" s="11"/>
      <c r="R80" s="5"/>
      <c r="T80" s="3"/>
      <c r="V80" s="1"/>
      <c r="W80" s="1"/>
      <c r="X80" s="1"/>
      <c r="Y80" s="1"/>
      <c r="Z80" s="1"/>
      <c r="AA80" s="1"/>
      <c r="AB80" s="1"/>
      <c r="AG80" s="11"/>
      <c r="AH80" s="1"/>
      <c r="AI80" s="1"/>
      <c r="AJ80"/>
      <c r="AK80"/>
    </row>
    <row r="81" spans="1:37" x14ac:dyDescent="0.2">
      <c r="A81" s="5"/>
      <c r="B81" s="5"/>
      <c r="C81" s="5"/>
      <c r="G81" s="18"/>
      <c r="P81" s="1"/>
      <c r="Q81" s="11"/>
      <c r="R81" s="5"/>
      <c r="T81" s="3"/>
      <c r="V81" s="1"/>
      <c r="W81" s="1"/>
      <c r="X81" s="1"/>
      <c r="Y81" s="1"/>
      <c r="Z81" s="1"/>
      <c r="AA81" s="1"/>
      <c r="AB81" s="1"/>
      <c r="AG81" s="11"/>
      <c r="AH81" s="1"/>
      <c r="AI81" s="1"/>
      <c r="AJ81"/>
      <c r="AK81"/>
    </row>
    <row r="82" spans="1:37" x14ac:dyDescent="0.2">
      <c r="A82" s="5"/>
      <c r="B82" s="5"/>
      <c r="C82" s="5"/>
      <c r="G82" s="18"/>
      <c r="P82" s="1"/>
      <c r="Q82" s="11"/>
      <c r="R82" s="5"/>
      <c r="T82" s="3"/>
      <c r="V82" s="1"/>
      <c r="W82" s="1"/>
      <c r="X82" s="1"/>
      <c r="Y82" s="1"/>
      <c r="Z82" s="1"/>
      <c r="AA82" s="1"/>
      <c r="AB82" s="1"/>
      <c r="AG82" s="11"/>
      <c r="AH82" s="1"/>
      <c r="AI82" s="1"/>
      <c r="AJ82"/>
      <c r="AK82"/>
    </row>
    <row r="83" spans="1:37" x14ac:dyDescent="0.2">
      <c r="A83" s="5"/>
      <c r="B83" s="5"/>
      <c r="C83" s="5"/>
      <c r="G83" s="18"/>
      <c r="P83" s="1"/>
      <c r="Q83" s="11"/>
      <c r="R83" s="5"/>
      <c r="T83" s="3"/>
      <c r="V83" s="1"/>
      <c r="W83" s="1"/>
      <c r="X83" s="1"/>
      <c r="Y83" s="1"/>
      <c r="Z83" s="1"/>
      <c r="AA83" s="1"/>
      <c r="AB83" s="1"/>
      <c r="AG83" s="11"/>
      <c r="AH83" s="1"/>
      <c r="AI83" s="1"/>
      <c r="AJ83"/>
      <c r="AK83"/>
    </row>
    <row r="84" spans="1:37" x14ac:dyDescent="0.2">
      <c r="A84" s="5"/>
      <c r="B84" s="5"/>
      <c r="C84" s="5"/>
      <c r="G84" s="18"/>
      <c r="P84" s="1"/>
      <c r="Q84" s="11"/>
      <c r="R84" s="5"/>
      <c r="T84" s="3"/>
      <c r="V84" s="1"/>
      <c r="W84" s="1"/>
      <c r="X84" s="1"/>
      <c r="Y84" s="1"/>
      <c r="Z84" s="1"/>
      <c r="AA84" s="1"/>
      <c r="AB84" s="1"/>
      <c r="AG84" s="11"/>
      <c r="AH84" s="1"/>
      <c r="AI84" s="1"/>
      <c r="AJ84"/>
      <c r="AK84"/>
    </row>
    <row r="85" spans="1:37" x14ac:dyDescent="0.2">
      <c r="A85" s="5"/>
      <c r="B85" s="5"/>
      <c r="C85" s="5"/>
      <c r="G85" s="18"/>
      <c r="P85" s="1"/>
      <c r="Q85" s="11"/>
      <c r="R85" s="5"/>
      <c r="T85" s="3"/>
      <c r="V85" s="1"/>
      <c r="W85" s="1"/>
      <c r="X85" s="1"/>
      <c r="Y85" s="1"/>
      <c r="Z85" s="1"/>
      <c r="AA85" s="1"/>
      <c r="AB85" s="1"/>
      <c r="AG85" s="11"/>
      <c r="AH85" s="1"/>
      <c r="AI85" s="1"/>
      <c r="AJ85"/>
      <c r="AK85"/>
    </row>
    <row r="86" spans="1:37" x14ac:dyDescent="0.2">
      <c r="A86" s="5"/>
      <c r="B86" s="5"/>
      <c r="C86" s="5"/>
      <c r="G86" s="18"/>
      <c r="P86" s="1"/>
      <c r="Q86" s="11"/>
      <c r="R86" s="5"/>
      <c r="T86" s="3"/>
      <c r="V86" s="1"/>
      <c r="W86" s="1"/>
      <c r="X86" s="1"/>
      <c r="Y86" s="1"/>
      <c r="Z86" s="1"/>
      <c r="AA86" s="1"/>
      <c r="AB86" s="1"/>
      <c r="AG86" s="11"/>
      <c r="AH86" s="1"/>
      <c r="AI86" s="1"/>
      <c r="AJ86"/>
      <c r="AK86"/>
    </row>
    <row r="87" spans="1:37" x14ac:dyDescent="0.2">
      <c r="A87" s="5"/>
      <c r="B87" s="5"/>
      <c r="C87" s="5"/>
      <c r="G87" s="18"/>
      <c r="P87" s="1"/>
      <c r="Q87" s="11"/>
      <c r="R87" s="5"/>
      <c r="T87" s="3"/>
      <c r="V87" s="1"/>
      <c r="W87" s="1"/>
      <c r="X87" s="1"/>
      <c r="Y87" s="1"/>
      <c r="Z87" s="1"/>
      <c r="AA87" s="1"/>
      <c r="AB87" s="1"/>
      <c r="AG87" s="11"/>
      <c r="AH87" s="1"/>
      <c r="AI87" s="1"/>
      <c r="AJ87"/>
      <c r="AK87"/>
    </row>
    <row r="88" spans="1:37" x14ac:dyDescent="0.2">
      <c r="A88" s="5"/>
      <c r="B88" s="5"/>
      <c r="C88" s="5"/>
      <c r="G88" s="18"/>
      <c r="P88" s="1"/>
      <c r="Q88" s="11"/>
      <c r="R88" s="5"/>
      <c r="T88" s="3"/>
      <c r="V88" s="1"/>
      <c r="W88" s="1"/>
      <c r="X88" s="1"/>
      <c r="Y88" s="1"/>
      <c r="Z88" s="1"/>
      <c r="AA88" s="1"/>
      <c r="AB88" s="1"/>
      <c r="AG88" s="11"/>
      <c r="AH88" s="1"/>
      <c r="AI88" s="1"/>
      <c r="AJ88"/>
      <c r="AK88"/>
    </row>
    <row r="89" spans="1:37" x14ac:dyDescent="0.2">
      <c r="A89" s="5"/>
      <c r="B89" s="5"/>
      <c r="C89" s="5"/>
      <c r="G89" s="18"/>
      <c r="P89" s="1"/>
      <c r="Q89" s="11"/>
      <c r="R89" s="5"/>
      <c r="T89" s="3"/>
      <c r="V89" s="1"/>
      <c r="W89" s="1"/>
      <c r="X89" s="1"/>
      <c r="Y89" s="1"/>
      <c r="Z89" s="1"/>
      <c r="AA89" s="1"/>
      <c r="AB89" s="1"/>
      <c r="AG89" s="11"/>
      <c r="AH89" s="1"/>
      <c r="AI89" s="1"/>
      <c r="AJ89"/>
      <c r="AK89"/>
    </row>
    <row r="90" spans="1:37" x14ac:dyDescent="0.2">
      <c r="A90" s="5"/>
      <c r="B90" s="5"/>
      <c r="C90" s="5"/>
      <c r="G90" s="18"/>
      <c r="P90" s="1"/>
      <c r="Q90" s="11"/>
      <c r="R90" s="5"/>
      <c r="T90" s="3"/>
      <c r="V90" s="1"/>
      <c r="W90" s="1"/>
      <c r="X90" s="1"/>
      <c r="Y90" s="1"/>
      <c r="Z90" s="1"/>
      <c r="AA90" s="1"/>
      <c r="AB90" s="1"/>
      <c r="AG90" s="11"/>
      <c r="AH90" s="1"/>
      <c r="AI90" s="1"/>
      <c r="AJ90"/>
      <c r="AK90"/>
    </row>
    <row r="91" spans="1:37" x14ac:dyDescent="0.2">
      <c r="A91" s="5"/>
      <c r="B91" s="5"/>
      <c r="C91" s="5"/>
      <c r="G91" s="18"/>
      <c r="P91" s="1"/>
      <c r="Q91" s="11"/>
      <c r="R91" s="5"/>
      <c r="T91" s="3"/>
      <c r="V91" s="1"/>
      <c r="W91" s="1"/>
      <c r="X91" s="1"/>
      <c r="Y91" s="1"/>
      <c r="Z91" s="1"/>
      <c r="AA91" s="1"/>
      <c r="AB91" s="1"/>
      <c r="AG91" s="11"/>
      <c r="AH91" s="1"/>
      <c r="AI91" s="1"/>
      <c r="AJ91"/>
      <c r="AK91"/>
    </row>
    <row r="92" spans="1:37" x14ac:dyDescent="0.2">
      <c r="A92" s="5"/>
      <c r="B92" s="5"/>
      <c r="C92" s="5"/>
      <c r="G92" s="18"/>
      <c r="P92" s="1"/>
      <c r="Q92" s="11"/>
      <c r="R92" s="5"/>
      <c r="T92" s="3"/>
      <c r="V92" s="1"/>
      <c r="W92" s="1"/>
      <c r="X92" s="1"/>
      <c r="Y92" s="1"/>
      <c r="Z92" s="1"/>
      <c r="AA92" s="1"/>
      <c r="AB92" s="1"/>
      <c r="AG92" s="11"/>
      <c r="AH92" s="1"/>
      <c r="AI92" s="1"/>
      <c r="AJ92"/>
      <c r="AK92"/>
    </row>
    <row r="93" spans="1:37" x14ac:dyDescent="0.2">
      <c r="A93" s="5"/>
      <c r="B93" s="5"/>
      <c r="C93" s="5"/>
      <c r="G93" s="18"/>
      <c r="P93" s="1"/>
      <c r="Q93" s="11"/>
      <c r="R93" s="5"/>
      <c r="T93" s="3"/>
      <c r="V93" s="1"/>
      <c r="W93" s="1"/>
      <c r="X93" s="1"/>
      <c r="Y93" s="1"/>
      <c r="Z93" s="1"/>
      <c r="AA93" s="1"/>
      <c r="AB93" s="1"/>
      <c r="AG93" s="11"/>
      <c r="AH93" s="1"/>
      <c r="AI93" s="1"/>
      <c r="AJ93"/>
      <c r="AK93"/>
    </row>
    <row r="94" spans="1:37" x14ac:dyDescent="0.2">
      <c r="A94" s="5"/>
      <c r="B94" s="5"/>
      <c r="C94" s="5"/>
      <c r="G94" s="18"/>
      <c r="P94" s="1"/>
      <c r="Q94" s="11"/>
      <c r="R94" s="5"/>
      <c r="T94" s="3"/>
      <c r="V94" s="1"/>
      <c r="W94" s="1"/>
      <c r="X94" s="1"/>
      <c r="Y94" s="1"/>
      <c r="Z94" s="1"/>
      <c r="AA94" s="1"/>
      <c r="AB94" s="1"/>
      <c r="AG94" s="11"/>
      <c r="AH94" s="1"/>
      <c r="AI94" s="1"/>
      <c r="AJ94"/>
      <c r="AK94"/>
    </row>
    <row r="95" spans="1:37" x14ac:dyDescent="0.2">
      <c r="A95" s="5"/>
      <c r="B95" s="5"/>
      <c r="C95" s="5"/>
      <c r="G95" s="18"/>
      <c r="P95" s="1"/>
      <c r="Q95" s="11"/>
      <c r="R95" s="5"/>
      <c r="T95" s="3"/>
      <c r="V95" s="1"/>
      <c r="W95" s="1"/>
      <c r="X95" s="1"/>
      <c r="Y95" s="1"/>
      <c r="Z95" s="1"/>
      <c r="AA95" s="1"/>
      <c r="AB95" s="1"/>
      <c r="AG95" s="11"/>
      <c r="AH95" s="1"/>
      <c r="AI95" s="1"/>
      <c r="AJ95"/>
      <c r="AK95"/>
    </row>
    <row r="96" spans="1:37" x14ac:dyDescent="0.2">
      <c r="A96" s="5"/>
      <c r="B96" s="5"/>
      <c r="C96" s="5"/>
      <c r="G96" s="18"/>
      <c r="P96" s="1"/>
      <c r="Q96" s="11"/>
      <c r="R96" s="5"/>
      <c r="T96" s="3"/>
      <c r="V96" s="1"/>
      <c r="W96" s="1"/>
      <c r="X96" s="1"/>
      <c r="Y96" s="1"/>
      <c r="Z96" s="1"/>
      <c r="AA96" s="1"/>
      <c r="AB96" s="1"/>
      <c r="AG96" s="11"/>
      <c r="AH96" s="1"/>
      <c r="AI96" s="1"/>
      <c r="AJ96"/>
      <c r="AK96"/>
    </row>
    <row r="97" spans="1:37" x14ac:dyDescent="0.2">
      <c r="A97" s="5"/>
      <c r="B97" s="5"/>
      <c r="C97" s="5"/>
      <c r="G97" s="18"/>
      <c r="P97" s="1"/>
      <c r="Q97" s="11"/>
      <c r="R97" s="5"/>
      <c r="T97" s="3"/>
      <c r="V97" s="1"/>
      <c r="W97" s="1"/>
      <c r="X97" s="1"/>
      <c r="Y97" s="1"/>
      <c r="Z97" s="1"/>
      <c r="AA97" s="1"/>
      <c r="AB97" s="1"/>
      <c r="AG97" s="11"/>
      <c r="AH97" s="1"/>
      <c r="AI97" s="1"/>
      <c r="AJ97"/>
      <c r="AK97"/>
    </row>
    <row r="98" spans="1:37" x14ac:dyDescent="0.2">
      <c r="A98" s="5"/>
      <c r="B98" s="5"/>
      <c r="C98" s="5"/>
      <c r="G98" s="18"/>
      <c r="P98" s="1"/>
      <c r="Q98" s="11"/>
      <c r="R98" s="5"/>
      <c r="T98" s="3"/>
      <c r="V98" s="1"/>
      <c r="W98" s="1"/>
      <c r="X98" s="1"/>
      <c r="Y98" s="1"/>
      <c r="Z98" s="1"/>
      <c r="AA98" s="1"/>
      <c r="AB98" s="1"/>
      <c r="AG98" s="11"/>
      <c r="AH98" s="1"/>
      <c r="AI98" s="1"/>
      <c r="AJ98"/>
      <c r="AK98"/>
    </row>
    <row r="99" spans="1:37" x14ac:dyDescent="0.2">
      <c r="A99" s="5"/>
      <c r="B99" s="5"/>
      <c r="C99" s="5"/>
      <c r="G99" s="18"/>
      <c r="P99" s="1"/>
      <c r="Q99" s="11"/>
      <c r="R99" s="5"/>
      <c r="T99" s="3"/>
      <c r="V99" s="1"/>
      <c r="W99" s="1"/>
      <c r="X99" s="1"/>
      <c r="Y99" s="1"/>
      <c r="Z99" s="1"/>
      <c r="AA99" s="1"/>
      <c r="AB99" s="1"/>
      <c r="AG99" s="11"/>
      <c r="AH99" s="1"/>
      <c r="AI99" s="1"/>
      <c r="AJ99"/>
      <c r="AK99"/>
    </row>
    <row r="100" spans="1:37" x14ac:dyDescent="0.2">
      <c r="A100" s="5"/>
      <c r="B100" s="5"/>
      <c r="C100" s="5"/>
      <c r="G100" s="18"/>
      <c r="P100" s="1"/>
      <c r="Q100" s="11"/>
      <c r="R100" s="5"/>
      <c r="T100" s="3"/>
      <c r="V100" s="1"/>
      <c r="W100" s="1"/>
      <c r="X100" s="1"/>
      <c r="Y100" s="1"/>
      <c r="Z100" s="1"/>
      <c r="AA100" s="1"/>
      <c r="AB100" s="1"/>
      <c r="AG100" s="11"/>
      <c r="AH100" s="1"/>
      <c r="AI100" s="1"/>
      <c r="AJ100"/>
      <c r="AK100"/>
    </row>
    <row r="101" spans="1:37" x14ac:dyDescent="0.2">
      <c r="A101" s="5"/>
      <c r="B101" s="5"/>
      <c r="C101" s="5"/>
      <c r="G101" s="18"/>
      <c r="P101" s="1"/>
      <c r="Q101" s="11"/>
      <c r="R101" s="5"/>
      <c r="T101" s="3"/>
      <c r="V101" s="1"/>
      <c r="W101" s="1"/>
      <c r="X101" s="1"/>
      <c r="Y101" s="1"/>
      <c r="Z101" s="1"/>
      <c r="AA101" s="1"/>
      <c r="AB101" s="1"/>
      <c r="AG101" s="11"/>
      <c r="AH101" s="1"/>
      <c r="AI101" s="1"/>
      <c r="AJ101"/>
      <c r="AK101"/>
    </row>
    <row r="102" spans="1:37" x14ac:dyDescent="0.2">
      <c r="A102" s="5"/>
      <c r="B102" s="5"/>
      <c r="C102" s="5"/>
      <c r="G102" s="18"/>
      <c r="P102" s="1"/>
      <c r="Q102" s="11"/>
      <c r="R102" s="5"/>
      <c r="T102" s="3"/>
      <c r="V102" s="1"/>
      <c r="W102" s="1"/>
      <c r="X102" s="1"/>
      <c r="Y102" s="1"/>
      <c r="Z102" s="1"/>
      <c r="AA102" s="1"/>
      <c r="AB102" s="1"/>
      <c r="AG102" s="11"/>
      <c r="AH102" s="1"/>
      <c r="AI102" s="1"/>
      <c r="AJ102"/>
      <c r="AK102"/>
    </row>
    <row r="103" spans="1:37" x14ac:dyDescent="0.2">
      <c r="A103" s="5"/>
      <c r="B103" s="5"/>
      <c r="C103" s="5"/>
      <c r="G103" s="18"/>
      <c r="P103" s="1"/>
      <c r="Q103" s="11"/>
      <c r="R103" s="5"/>
      <c r="T103" s="3"/>
      <c r="V103" s="1"/>
      <c r="W103" s="1"/>
      <c r="X103" s="1"/>
      <c r="Y103" s="1"/>
      <c r="Z103" s="1"/>
      <c r="AA103" s="1"/>
      <c r="AB103" s="1"/>
      <c r="AG103" s="11"/>
      <c r="AH103" s="1"/>
      <c r="AI103" s="1"/>
      <c r="AJ103"/>
      <c r="AK103"/>
    </row>
    <row r="104" spans="1:37" x14ac:dyDescent="0.2">
      <c r="A104" s="5"/>
      <c r="B104" s="5"/>
      <c r="C104" s="5"/>
      <c r="G104" s="18"/>
      <c r="P104" s="1"/>
      <c r="Q104" s="11"/>
      <c r="R104" s="5"/>
      <c r="T104" s="3"/>
      <c r="V104" s="1"/>
      <c r="W104" s="1"/>
      <c r="X104" s="1"/>
      <c r="Y104" s="1"/>
      <c r="Z104" s="1"/>
      <c r="AA104" s="1"/>
      <c r="AB104" s="1"/>
      <c r="AG104" s="11"/>
      <c r="AH104" s="1"/>
      <c r="AI104" s="1"/>
      <c r="AJ104"/>
      <c r="AK104"/>
    </row>
    <row r="105" spans="1:37" x14ac:dyDescent="0.2">
      <c r="A105" s="5"/>
      <c r="B105" s="5"/>
      <c r="C105" s="5"/>
      <c r="G105" s="18"/>
      <c r="P105" s="1"/>
      <c r="Q105" s="11"/>
      <c r="R105" s="5"/>
      <c r="T105" s="3"/>
      <c r="V105" s="1"/>
      <c r="W105" s="1"/>
      <c r="X105" s="1"/>
      <c r="Y105" s="1"/>
      <c r="Z105" s="1"/>
      <c r="AA105" s="1"/>
      <c r="AB105" s="1"/>
      <c r="AG105" s="11"/>
      <c r="AH105" s="1"/>
      <c r="AI105" s="1"/>
      <c r="AJ105"/>
      <c r="AK105"/>
    </row>
    <row r="106" spans="1:37" x14ac:dyDescent="0.2">
      <c r="A106" s="5"/>
      <c r="B106" s="5"/>
      <c r="C106" s="5"/>
      <c r="G106" s="18"/>
      <c r="P106" s="1"/>
      <c r="Q106" s="11"/>
      <c r="R106" s="5"/>
      <c r="T106" s="3"/>
      <c r="V106" s="1"/>
      <c r="W106" s="1"/>
      <c r="X106" s="1"/>
      <c r="Y106" s="1"/>
      <c r="Z106" s="1"/>
      <c r="AA106" s="1"/>
      <c r="AB106" s="1"/>
      <c r="AG106" s="11"/>
      <c r="AH106" s="1"/>
      <c r="AI106" s="1"/>
      <c r="AJ106"/>
      <c r="AK106"/>
    </row>
    <row r="107" spans="1:37" x14ac:dyDescent="0.2">
      <c r="A107" s="5"/>
      <c r="B107" s="5"/>
      <c r="C107" s="5"/>
      <c r="G107" s="18"/>
      <c r="P107" s="1"/>
      <c r="Q107" s="11"/>
      <c r="R107" s="5"/>
      <c r="T107" s="3"/>
      <c r="V107" s="1"/>
      <c r="W107" s="1"/>
      <c r="X107" s="1"/>
      <c r="Y107" s="1"/>
      <c r="Z107" s="1"/>
      <c r="AA107" s="1"/>
      <c r="AB107" s="1"/>
      <c r="AG107" s="11"/>
      <c r="AH107" s="1"/>
      <c r="AI107" s="1"/>
      <c r="AJ107"/>
      <c r="AK107"/>
    </row>
    <row r="108" spans="1:37" x14ac:dyDescent="0.2">
      <c r="A108" s="5"/>
      <c r="B108" s="5"/>
      <c r="C108" s="5"/>
      <c r="G108" s="18"/>
      <c r="P108" s="1"/>
      <c r="Q108" s="11"/>
      <c r="R108" s="5"/>
      <c r="T108" s="3"/>
      <c r="V108" s="1"/>
      <c r="W108" s="1"/>
      <c r="X108" s="1"/>
      <c r="Y108" s="1"/>
      <c r="Z108" s="1"/>
      <c r="AA108" s="1"/>
      <c r="AB108" s="1"/>
      <c r="AG108" s="11"/>
      <c r="AH108" s="1"/>
      <c r="AI108" s="1"/>
      <c r="AJ108"/>
      <c r="AK108"/>
    </row>
    <row r="109" spans="1:37" x14ac:dyDescent="0.2">
      <c r="A109" s="5"/>
      <c r="B109" s="5"/>
      <c r="C109" s="5"/>
      <c r="G109" s="18"/>
      <c r="P109" s="1"/>
      <c r="Q109" s="11"/>
      <c r="R109" s="5"/>
      <c r="T109" s="3"/>
      <c r="V109" s="1"/>
      <c r="W109" s="1"/>
      <c r="X109" s="1"/>
      <c r="Y109" s="1"/>
      <c r="Z109" s="1"/>
      <c r="AA109" s="1"/>
      <c r="AB109" s="1"/>
      <c r="AG109" s="11"/>
      <c r="AH109" s="1"/>
      <c r="AI109" s="1"/>
      <c r="AJ109"/>
      <c r="AK109"/>
    </row>
    <row r="110" spans="1:37" x14ac:dyDescent="0.2">
      <c r="A110" s="5"/>
      <c r="B110" s="5"/>
      <c r="C110" s="5"/>
      <c r="G110" s="18"/>
      <c r="P110" s="1"/>
      <c r="Q110" s="11"/>
      <c r="R110" s="5"/>
      <c r="T110" s="3"/>
      <c r="V110" s="1"/>
      <c r="W110" s="1"/>
      <c r="X110" s="1"/>
      <c r="Y110" s="1"/>
      <c r="Z110" s="1"/>
      <c r="AA110" s="1"/>
      <c r="AB110" s="1"/>
      <c r="AG110" s="11"/>
      <c r="AH110" s="1"/>
      <c r="AI110" s="1"/>
      <c r="AJ110"/>
      <c r="AK110"/>
    </row>
    <row r="111" spans="1:37" x14ac:dyDescent="0.2">
      <c r="A111" s="5"/>
      <c r="B111" s="5"/>
      <c r="C111" s="5"/>
      <c r="G111" s="18"/>
      <c r="P111" s="1"/>
      <c r="Q111" s="11"/>
      <c r="R111" s="5"/>
      <c r="T111" s="3"/>
      <c r="V111" s="1"/>
      <c r="W111" s="1"/>
      <c r="X111" s="1"/>
      <c r="Y111" s="1"/>
      <c r="Z111" s="1"/>
      <c r="AA111" s="1"/>
      <c r="AB111" s="1"/>
      <c r="AG111" s="11"/>
      <c r="AH111" s="1"/>
      <c r="AI111" s="1"/>
      <c r="AJ111"/>
      <c r="AK111"/>
    </row>
    <row r="112" spans="1:37" x14ac:dyDescent="0.2">
      <c r="A112" s="5"/>
      <c r="B112" s="5"/>
      <c r="C112" s="5"/>
      <c r="G112" s="18"/>
      <c r="P112" s="1"/>
      <c r="Q112" s="11"/>
      <c r="R112" s="5"/>
      <c r="T112" s="3"/>
      <c r="V112" s="1"/>
      <c r="W112" s="1"/>
      <c r="X112" s="1"/>
      <c r="Y112" s="1"/>
      <c r="Z112" s="1"/>
      <c r="AA112" s="1"/>
      <c r="AB112" s="1"/>
      <c r="AG112" s="11"/>
      <c r="AH112" s="1"/>
      <c r="AI112" s="1"/>
      <c r="AJ112"/>
      <c r="AK112"/>
    </row>
    <row r="113" spans="1:37" x14ac:dyDescent="0.2">
      <c r="A113" s="5"/>
      <c r="B113" s="5"/>
      <c r="C113" s="5"/>
      <c r="G113" s="18"/>
      <c r="P113" s="1"/>
      <c r="Q113" s="11"/>
      <c r="R113" s="5"/>
      <c r="T113" s="3"/>
      <c r="V113" s="1"/>
      <c r="W113" s="1"/>
      <c r="X113" s="1"/>
      <c r="Y113" s="1"/>
      <c r="Z113" s="1"/>
      <c r="AA113" s="1"/>
      <c r="AB113" s="1"/>
      <c r="AG113" s="11"/>
      <c r="AH113" s="1"/>
      <c r="AI113" s="1"/>
      <c r="AJ113"/>
      <c r="AK113"/>
    </row>
    <row r="114" spans="1:37" x14ac:dyDescent="0.2">
      <c r="A114" s="5"/>
      <c r="B114" s="5"/>
      <c r="C114" s="5"/>
      <c r="G114" s="18"/>
      <c r="P114" s="1"/>
      <c r="Q114" s="11"/>
      <c r="R114" s="5"/>
      <c r="T114" s="3"/>
      <c r="V114" s="1"/>
      <c r="W114" s="1"/>
      <c r="X114" s="1"/>
      <c r="Y114" s="1"/>
      <c r="Z114" s="1"/>
      <c r="AA114" s="1"/>
      <c r="AB114" s="1"/>
      <c r="AF114" s="1"/>
      <c r="AG114" s="11"/>
      <c r="AH114" s="1"/>
      <c r="AI114" s="1"/>
      <c r="AJ114"/>
      <c r="AK114"/>
    </row>
    <row r="115" spans="1:37" x14ac:dyDescent="0.2">
      <c r="A115" s="5"/>
      <c r="B115" s="5"/>
      <c r="C115" s="5"/>
      <c r="G115" s="18"/>
      <c r="P115" s="1"/>
      <c r="Q115" s="11"/>
      <c r="R115" s="5"/>
      <c r="T115" s="3"/>
      <c r="V115" s="1"/>
      <c r="W115" s="1"/>
      <c r="X115" s="1"/>
      <c r="Y115" s="1"/>
      <c r="Z115" s="1"/>
      <c r="AA115" s="1"/>
      <c r="AB115" s="1"/>
      <c r="AG115" s="11"/>
      <c r="AH115" s="1"/>
      <c r="AI115" s="1"/>
      <c r="AJ115"/>
      <c r="AK115"/>
    </row>
    <row r="116" spans="1:37" x14ac:dyDescent="0.2">
      <c r="A116" s="5"/>
      <c r="B116" s="5"/>
      <c r="C116" s="5"/>
      <c r="G116" s="18"/>
      <c r="P116" s="1"/>
      <c r="Q116" s="11"/>
      <c r="R116" s="5"/>
      <c r="T116" s="3"/>
      <c r="V116" s="1"/>
      <c r="W116" s="1"/>
      <c r="X116" s="1"/>
      <c r="Y116" s="1"/>
      <c r="Z116" s="1"/>
      <c r="AA116" s="1"/>
      <c r="AB116" s="1"/>
      <c r="AG116" s="11"/>
      <c r="AH116" s="1"/>
      <c r="AI116" s="1"/>
      <c r="AJ116"/>
      <c r="AK116"/>
    </row>
    <row r="117" spans="1:37" x14ac:dyDescent="0.2">
      <c r="A117" s="5"/>
      <c r="B117" s="5"/>
      <c r="C117" s="5"/>
      <c r="G117" s="18"/>
      <c r="P117" s="1"/>
      <c r="Q117" s="11"/>
      <c r="R117" s="5"/>
      <c r="T117" s="3"/>
      <c r="V117" s="1"/>
      <c r="W117" s="1"/>
      <c r="X117" s="1"/>
      <c r="Y117" s="1"/>
      <c r="Z117" s="1"/>
      <c r="AA117" s="1"/>
      <c r="AB117" s="1"/>
      <c r="AG117" s="11"/>
      <c r="AH117" s="1"/>
      <c r="AI117" s="1"/>
      <c r="AJ117"/>
      <c r="AK117"/>
    </row>
    <row r="118" spans="1:37" x14ac:dyDescent="0.2">
      <c r="A118" s="5"/>
      <c r="B118" s="5"/>
      <c r="C118" s="5"/>
      <c r="G118" s="18"/>
      <c r="P118" s="1"/>
      <c r="Q118" s="11"/>
      <c r="R118" s="5"/>
      <c r="T118" s="3"/>
      <c r="V118" s="1"/>
      <c r="W118" s="1"/>
      <c r="X118" s="1"/>
      <c r="Y118" s="1"/>
      <c r="Z118" s="1"/>
      <c r="AA118" s="1"/>
      <c r="AB118" s="1"/>
      <c r="AG118" s="11"/>
      <c r="AH118" s="1"/>
      <c r="AI118" s="1"/>
      <c r="AJ118"/>
      <c r="AK118"/>
    </row>
    <row r="119" spans="1:37" x14ac:dyDescent="0.2">
      <c r="A119" s="5"/>
      <c r="B119" s="5"/>
      <c r="C119" s="5"/>
      <c r="G119" s="18"/>
      <c r="P119" s="1"/>
      <c r="Q119" s="11"/>
      <c r="R119" s="5"/>
      <c r="T119" s="3"/>
      <c r="V119" s="1"/>
      <c r="W119" s="1"/>
      <c r="X119" s="1"/>
      <c r="Y119" s="1"/>
      <c r="Z119" s="1"/>
      <c r="AA119" s="1"/>
      <c r="AB119" s="1"/>
      <c r="AG119" s="11"/>
      <c r="AH119" s="1"/>
      <c r="AI119" s="1"/>
      <c r="AJ119"/>
      <c r="AK119"/>
    </row>
    <row r="120" spans="1:37" x14ac:dyDescent="0.2">
      <c r="A120" s="5"/>
      <c r="B120" s="5"/>
      <c r="C120" s="5"/>
      <c r="G120" s="18"/>
      <c r="P120" s="1"/>
      <c r="Q120" s="11"/>
      <c r="R120" s="5"/>
      <c r="T120" s="3"/>
      <c r="V120" s="1"/>
      <c r="W120" s="1"/>
      <c r="X120" s="1"/>
      <c r="Y120" s="1"/>
      <c r="Z120" s="1"/>
      <c r="AA120" s="1"/>
      <c r="AB120" s="1"/>
      <c r="AG120" s="11"/>
      <c r="AH120" s="1"/>
      <c r="AI120" s="1"/>
      <c r="AJ120"/>
      <c r="AK120"/>
    </row>
    <row r="121" spans="1:37" x14ac:dyDescent="0.2">
      <c r="A121" s="5"/>
      <c r="B121" s="5"/>
      <c r="C121" s="5"/>
      <c r="G121" s="18"/>
      <c r="P121" s="1"/>
      <c r="Q121" s="11"/>
      <c r="R121" s="5"/>
      <c r="T121" s="3"/>
      <c r="V121" s="1"/>
      <c r="W121" s="1"/>
      <c r="X121" s="1"/>
      <c r="Y121" s="1"/>
      <c r="Z121" s="1"/>
      <c r="AA121" s="1"/>
      <c r="AB121" s="1"/>
      <c r="AG121" s="11"/>
      <c r="AH121" s="1"/>
      <c r="AI121" s="1"/>
      <c r="AJ121"/>
      <c r="AK121"/>
    </row>
    <row r="122" spans="1:37" x14ac:dyDescent="0.2">
      <c r="A122" s="5"/>
      <c r="B122" s="5"/>
      <c r="C122" s="5"/>
      <c r="G122" s="18"/>
      <c r="P122" s="1"/>
      <c r="Q122" s="11"/>
      <c r="R122" s="5"/>
      <c r="T122" s="3"/>
      <c r="V122" s="1"/>
      <c r="W122" s="1"/>
      <c r="X122" s="1"/>
      <c r="Y122" s="1"/>
      <c r="Z122" s="1"/>
      <c r="AA122" s="1"/>
      <c r="AB122" s="1"/>
      <c r="AG122" s="11"/>
      <c r="AH122" s="1"/>
      <c r="AI122" s="1"/>
      <c r="AJ122"/>
      <c r="AK122"/>
    </row>
    <row r="123" spans="1:37" x14ac:dyDescent="0.2">
      <c r="A123" s="5"/>
      <c r="B123" s="5"/>
      <c r="C123" s="5"/>
      <c r="G123" s="18"/>
      <c r="P123" s="1"/>
      <c r="Q123" s="11"/>
      <c r="R123" s="5"/>
      <c r="T123" s="3"/>
      <c r="V123" s="1"/>
      <c r="W123" s="1"/>
      <c r="X123" s="1"/>
      <c r="Y123" s="1"/>
      <c r="Z123" s="1"/>
      <c r="AA123" s="1"/>
      <c r="AB123" s="1"/>
      <c r="AG123" s="11"/>
      <c r="AH123" s="1"/>
      <c r="AI123" s="1"/>
      <c r="AJ123"/>
      <c r="AK123"/>
    </row>
    <row r="124" spans="1:37" x14ac:dyDescent="0.2">
      <c r="A124" s="5"/>
      <c r="B124" s="5"/>
      <c r="C124" s="5"/>
      <c r="G124" s="18"/>
      <c r="P124" s="1"/>
      <c r="Q124" s="11"/>
      <c r="R124" s="5"/>
      <c r="T124" s="3"/>
      <c r="V124" s="1"/>
      <c r="W124" s="1"/>
      <c r="X124" s="1"/>
      <c r="Y124" s="1"/>
      <c r="Z124" s="1"/>
      <c r="AA124" s="1"/>
      <c r="AB124" s="1"/>
      <c r="AG124" s="11"/>
      <c r="AH124" s="1"/>
      <c r="AI124" s="1"/>
      <c r="AJ124"/>
      <c r="AK124"/>
    </row>
    <row r="125" spans="1:37" x14ac:dyDescent="0.2">
      <c r="A125" s="5"/>
      <c r="B125" s="5"/>
      <c r="C125" s="5"/>
      <c r="G125" s="18"/>
      <c r="P125" s="1"/>
      <c r="Q125" s="11"/>
      <c r="R125" s="5"/>
      <c r="T125" s="3"/>
      <c r="V125" s="1"/>
      <c r="W125" s="1"/>
      <c r="X125" s="1"/>
      <c r="Y125" s="1"/>
      <c r="Z125" s="1"/>
      <c r="AA125" s="1"/>
      <c r="AB125" s="1"/>
      <c r="AG125" s="11"/>
      <c r="AH125" s="1"/>
      <c r="AI125" s="1"/>
      <c r="AJ125"/>
      <c r="AK125"/>
    </row>
    <row r="126" spans="1:37" x14ac:dyDescent="0.2">
      <c r="A126" s="5"/>
      <c r="B126" s="5"/>
      <c r="C126" s="5"/>
      <c r="G126" s="18"/>
      <c r="P126" s="1"/>
      <c r="Q126" s="11"/>
      <c r="R126" s="5"/>
      <c r="T126" s="3"/>
      <c r="V126" s="1"/>
      <c r="W126" s="1"/>
      <c r="X126" s="1"/>
      <c r="Y126" s="1"/>
      <c r="Z126" s="1"/>
      <c r="AA126" s="1"/>
      <c r="AB126" s="1"/>
      <c r="AG126" s="11"/>
      <c r="AH126" s="1"/>
      <c r="AI126" s="1"/>
      <c r="AJ126"/>
      <c r="AK126"/>
    </row>
    <row r="127" spans="1:37" x14ac:dyDescent="0.2">
      <c r="A127" s="5"/>
      <c r="B127" s="5"/>
      <c r="C127" s="5"/>
      <c r="G127" s="18"/>
      <c r="P127" s="1"/>
      <c r="Q127" s="11"/>
      <c r="R127" s="5"/>
      <c r="T127" s="3"/>
      <c r="V127" s="1"/>
      <c r="W127" s="1"/>
      <c r="X127" s="1"/>
      <c r="Y127" s="1"/>
      <c r="Z127" s="1"/>
      <c r="AA127" s="1"/>
      <c r="AB127" s="1"/>
      <c r="AG127" s="11"/>
      <c r="AH127" s="1"/>
      <c r="AI127" s="1"/>
      <c r="AJ127"/>
      <c r="AK127"/>
    </row>
    <row r="128" spans="1:37" x14ac:dyDescent="0.2">
      <c r="A128" s="5"/>
      <c r="B128" s="5"/>
      <c r="C128" s="5"/>
      <c r="G128" s="18"/>
      <c r="P128" s="1"/>
      <c r="Q128" s="11"/>
      <c r="R128" s="5"/>
      <c r="T128" s="3"/>
      <c r="V128" s="1"/>
      <c r="W128" s="1"/>
      <c r="X128" s="1"/>
      <c r="Y128" s="1"/>
      <c r="Z128" s="1"/>
      <c r="AA128" s="1"/>
      <c r="AB128" s="1"/>
      <c r="AG128" s="11"/>
      <c r="AH128" s="1"/>
      <c r="AI128" s="1"/>
      <c r="AJ128"/>
      <c r="AK128"/>
    </row>
    <row r="129" spans="1:37" x14ac:dyDescent="0.2">
      <c r="A129" s="5"/>
      <c r="B129" s="5"/>
      <c r="C129" s="5"/>
      <c r="G129" s="18"/>
      <c r="P129" s="1"/>
      <c r="Q129" s="11"/>
      <c r="R129" s="5"/>
      <c r="T129" s="3"/>
      <c r="V129" s="1"/>
      <c r="W129" s="1"/>
      <c r="X129" s="1"/>
      <c r="Y129" s="1"/>
      <c r="Z129" s="1"/>
      <c r="AA129" s="1"/>
      <c r="AB129" s="1"/>
      <c r="AG129" s="11"/>
      <c r="AH129" s="1"/>
      <c r="AI129" s="1"/>
      <c r="AJ129"/>
      <c r="AK129"/>
    </row>
    <row r="130" spans="1:37" x14ac:dyDescent="0.2">
      <c r="A130" s="5"/>
      <c r="B130" s="5"/>
      <c r="C130" s="5"/>
      <c r="G130" s="18"/>
      <c r="P130" s="1"/>
      <c r="Q130" s="11"/>
      <c r="R130" s="5"/>
      <c r="T130" s="3"/>
      <c r="V130" s="1"/>
      <c r="W130" s="1"/>
      <c r="X130" s="1"/>
      <c r="Y130" s="1"/>
      <c r="Z130" s="1"/>
      <c r="AA130" s="1"/>
      <c r="AB130" s="1"/>
      <c r="AG130" s="11"/>
      <c r="AH130" s="1"/>
      <c r="AI130" s="1"/>
      <c r="AJ130"/>
      <c r="AK130"/>
    </row>
    <row r="131" spans="1:37" x14ac:dyDescent="0.2">
      <c r="A131" s="5"/>
      <c r="B131" s="5"/>
      <c r="C131" s="5"/>
      <c r="G131" s="18"/>
      <c r="P131" s="1"/>
      <c r="Q131" s="11"/>
      <c r="R131" s="5"/>
      <c r="T131" s="3"/>
      <c r="V131" s="1"/>
      <c r="W131" s="1"/>
      <c r="X131" s="1"/>
      <c r="Y131" s="1"/>
      <c r="Z131" s="1"/>
      <c r="AA131" s="1"/>
      <c r="AB131" s="1"/>
      <c r="AG131" s="11"/>
      <c r="AH131" s="1"/>
      <c r="AI131" s="1"/>
      <c r="AJ131"/>
      <c r="AK131"/>
    </row>
    <row r="132" spans="1:37" x14ac:dyDescent="0.2">
      <c r="A132" s="5"/>
      <c r="B132" s="5"/>
      <c r="C132" s="5"/>
      <c r="G132" s="18"/>
      <c r="P132" s="1"/>
      <c r="Q132" s="11"/>
      <c r="R132" s="5"/>
      <c r="T132" s="3"/>
      <c r="V132" s="1"/>
      <c r="W132" s="1"/>
      <c r="X132" s="1"/>
      <c r="Y132" s="1"/>
      <c r="Z132" s="1"/>
      <c r="AA132" s="1"/>
      <c r="AB132" s="1"/>
      <c r="AG132" s="11"/>
      <c r="AH132" s="1"/>
      <c r="AI132" s="1"/>
      <c r="AJ132"/>
      <c r="AK132"/>
    </row>
    <row r="133" spans="1:37" x14ac:dyDescent="0.2">
      <c r="A133" s="5"/>
      <c r="B133" s="5"/>
      <c r="C133" s="5"/>
      <c r="G133" s="18"/>
      <c r="P133" s="1"/>
      <c r="Q133" s="11"/>
      <c r="R133" s="5"/>
      <c r="T133" s="3"/>
      <c r="V133" s="1"/>
      <c r="W133" s="1"/>
      <c r="X133" s="1"/>
      <c r="Y133" s="1"/>
      <c r="Z133" s="1"/>
      <c r="AA133" s="1"/>
      <c r="AB133" s="1"/>
      <c r="AG133" s="11"/>
      <c r="AH133" s="1"/>
      <c r="AI133" s="1"/>
      <c r="AJ133"/>
      <c r="AK133"/>
    </row>
    <row r="134" spans="1:37" x14ac:dyDescent="0.2">
      <c r="A134" s="5"/>
      <c r="B134" s="5"/>
      <c r="C134" s="5"/>
      <c r="G134" s="18"/>
      <c r="P134" s="1"/>
      <c r="Q134" s="11"/>
      <c r="R134" s="5"/>
      <c r="T134" s="3"/>
      <c r="V134" s="1"/>
      <c r="W134" s="1"/>
      <c r="X134" s="1"/>
      <c r="Y134" s="1"/>
      <c r="Z134" s="1"/>
      <c r="AA134" s="1"/>
      <c r="AB134" s="1"/>
      <c r="AG134" s="11"/>
      <c r="AH134" s="1"/>
      <c r="AI134" s="1"/>
      <c r="AJ134"/>
      <c r="AK134"/>
    </row>
    <row r="135" spans="1:37" x14ac:dyDescent="0.2">
      <c r="A135" s="5"/>
      <c r="B135" s="5"/>
      <c r="C135" s="5"/>
      <c r="G135" s="18"/>
      <c r="P135" s="1"/>
      <c r="Q135" s="11"/>
      <c r="R135" s="5"/>
      <c r="T135" s="3"/>
      <c r="V135" s="1"/>
      <c r="W135" s="1"/>
      <c r="X135" s="1"/>
      <c r="Y135" s="1"/>
      <c r="Z135" s="1"/>
      <c r="AA135" s="1"/>
      <c r="AB135" s="1"/>
      <c r="AG135" s="11"/>
      <c r="AH135" s="1"/>
      <c r="AI135" s="1"/>
      <c r="AJ135"/>
      <c r="AK135"/>
    </row>
    <row r="136" spans="1:37" x14ac:dyDescent="0.2">
      <c r="A136" s="5"/>
      <c r="B136" s="5"/>
      <c r="C136" s="5"/>
      <c r="G136" s="18"/>
      <c r="P136" s="1"/>
      <c r="Q136" s="11"/>
      <c r="R136" s="5"/>
      <c r="T136" s="3"/>
      <c r="V136" s="1"/>
      <c r="W136" s="1"/>
      <c r="X136" s="1"/>
      <c r="Y136" s="1"/>
      <c r="Z136" s="1"/>
      <c r="AA136" s="1"/>
      <c r="AB136" s="1"/>
      <c r="AG136" s="11"/>
      <c r="AH136" s="1"/>
      <c r="AI136" s="1"/>
      <c r="AJ136"/>
      <c r="AK136"/>
    </row>
    <row r="137" spans="1:37" x14ac:dyDescent="0.2">
      <c r="A137" s="5"/>
      <c r="B137" s="5"/>
      <c r="C137" s="5"/>
      <c r="G137" s="18"/>
      <c r="P137" s="1"/>
      <c r="Q137" s="11"/>
      <c r="R137" s="5"/>
      <c r="T137" s="3"/>
      <c r="V137" s="1"/>
      <c r="W137" s="1"/>
      <c r="X137" s="1"/>
      <c r="Y137" s="1"/>
      <c r="Z137" s="1"/>
      <c r="AA137" s="1"/>
      <c r="AB137" s="1"/>
      <c r="AG137" s="11"/>
      <c r="AH137" s="1"/>
      <c r="AI137" s="1"/>
      <c r="AJ137"/>
      <c r="AK137"/>
    </row>
    <row r="138" spans="1:37" x14ac:dyDescent="0.2">
      <c r="A138" s="5"/>
      <c r="B138" s="5"/>
      <c r="C138" s="5"/>
      <c r="G138" s="18"/>
      <c r="P138" s="1"/>
      <c r="Q138" s="11"/>
      <c r="R138" s="5"/>
      <c r="T138" s="3"/>
      <c r="V138" s="1"/>
      <c r="W138" s="1"/>
      <c r="X138" s="1"/>
      <c r="Y138" s="1"/>
      <c r="Z138" s="1"/>
      <c r="AA138" s="1"/>
      <c r="AB138" s="1"/>
      <c r="AG138" s="11"/>
      <c r="AH138" s="1"/>
      <c r="AI138" s="1"/>
      <c r="AJ138"/>
      <c r="AK138"/>
    </row>
    <row r="139" spans="1:37" x14ac:dyDescent="0.2">
      <c r="A139" s="5"/>
      <c r="B139" s="5"/>
      <c r="C139" s="5"/>
      <c r="G139" s="18"/>
      <c r="P139" s="1"/>
      <c r="Q139" s="11"/>
      <c r="R139" s="5"/>
      <c r="T139" s="3"/>
      <c r="V139" s="1"/>
      <c r="W139" s="1"/>
      <c r="X139" s="1"/>
      <c r="Y139" s="1"/>
      <c r="Z139" s="1"/>
      <c r="AA139" s="1"/>
      <c r="AB139" s="1"/>
      <c r="AG139" s="11"/>
      <c r="AH139" s="1"/>
      <c r="AI139" s="1"/>
      <c r="AJ139"/>
      <c r="AK139"/>
    </row>
    <row r="140" spans="1:37" x14ac:dyDescent="0.2">
      <c r="A140" s="5"/>
      <c r="B140" s="5"/>
      <c r="C140" s="5"/>
      <c r="G140" s="18"/>
      <c r="P140" s="1"/>
      <c r="Q140" s="11"/>
      <c r="R140" s="5"/>
      <c r="T140" s="3"/>
      <c r="V140" s="1"/>
      <c r="W140" s="1"/>
      <c r="X140" s="1"/>
      <c r="Y140" s="1"/>
      <c r="Z140" s="1"/>
      <c r="AA140" s="1"/>
      <c r="AB140" s="1"/>
      <c r="AG140" s="11"/>
      <c r="AH140" s="1"/>
      <c r="AI140" s="1"/>
      <c r="AJ140"/>
      <c r="AK140"/>
    </row>
    <row r="141" spans="1:37" x14ac:dyDescent="0.2">
      <c r="A141" s="5"/>
      <c r="B141" s="5"/>
      <c r="C141" s="5"/>
      <c r="G141" s="18"/>
      <c r="P141" s="1"/>
      <c r="Q141" s="11"/>
      <c r="R141" s="5"/>
      <c r="T141" s="3"/>
      <c r="V141" s="1"/>
      <c r="W141" s="1"/>
      <c r="X141" s="1"/>
      <c r="Y141" s="1"/>
      <c r="Z141" s="1"/>
      <c r="AA141" s="1"/>
      <c r="AB141" s="1"/>
      <c r="AG141" s="11"/>
      <c r="AH141" s="1"/>
      <c r="AI141" s="1"/>
      <c r="AJ141"/>
      <c r="AK141"/>
    </row>
    <row r="142" spans="1:37" x14ac:dyDescent="0.2">
      <c r="A142" s="5"/>
      <c r="B142" s="5"/>
      <c r="C142" s="5"/>
      <c r="G142" s="18"/>
      <c r="P142" s="1"/>
      <c r="Q142" s="11"/>
      <c r="R142" s="5"/>
      <c r="T142" s="3"/>
      <c r="V142" s="1"/>
      <c r="W142" s="1"/>
      <c r="X142" s="1"/>
      <c r="Y142" s="1"/>
      <c r="Z142" s="1"/>
      <c r="AA142" s="1"/>
      <c r="AB142" s="1"/>
      <c r="AG142" s="11"/>
      <c r="AH142" s="1"/>
      <c r="AI142" s="1"/>
      <c r="AJ142"/>
      <c r="AK142"/>
    </row>
    <row r="143" spans="1:37" x14ac:dyDescent="0.2">
      <c r="A143" s="5"/>
      <c r="B143" s="5"/>
      <c r="C143" s="5"/>
      <c r="G143" s="18"/>
      <c r="P143" s="1"/>
      <c r="Q143" s="11"/>
      <c r="R143" s="5"/>
      <c r="T143" s="3"/>
      <c r="V143" s="1"/>
      <c r="W143" s="1"/>
      <c r="X143" s="1"/>
      <c r="Y143" s="1"/>
      <c r="Z143" s="1"/>
      <c r="AA143" s="1"/>
      <c r="AB143" s="1"/>
      <c r="AG143" s="11"/>
      <c r="AH143" s="1"/>
      <c r="AI143" s="1"/>
      <c r="AJ143"/>
      <c r="AK143"/>
    </row>
    <row r="144" spans="1:37" x14ac:dyDescent="0.2">
      <c r="A144" s="5"/>
      <c r="B144" s="5"/>
      <c r="C144" s="5"/>
      <c r="G144" s="18"/>
      <c r="P144" s="1"/>
      <c r="Q144" s="11"/>
      <c r="R144" s="5"/>
      <c r="T144" s="3"/>
      <c r="V144" s="1"/>
      <c r="W144" s="1"/>
      <c r="X144" s="1"/>
      <c r="Y144" s="1"/>
      <c r="Z144" s="1"/>
      <c r="AA144" s="1"/>
      <c r="AB144" s="1"/>
      <c r="AG144" s="11"/>
      <c r="AH144" s="1"/>
      <c r="AI144" s="1"/>
      <c r="AJ144"/>
      <c r="AK144"/>
    </row>
    <row r="145" spans="1:37" x14ac:dyDescent="0.2">
      <c r="A145" s="5"/>
      <c r="B145" s="5"/>
      <c r="C145" s="5"/>
      <c r="G145" s="18"/>
      <c r="P145" s="1"/>
      <c r="Q145" s="11"/>
      <c r="R145" s="5"/>
      <c r="T145" s="3"/>
      <c r="V145" s="1"/>
      <c r="W145" s="1"/>
      <c r="X145" s="1"/>
      <c r="Y145" s="1"/>
      <c r="Z145" s="1"/>
      <c r="AA145" s="1"/>
      <c r="AB145" s="1"/>
      <c r="AG145" s="11"/>
      <c r="AH145" s="1"/>
      <c r="AI145" s="1"/>
      <c r="AJ145"/>
      <c r="AK145"/>
    </row>
    <row r="146" spans="1:37" x14ac:dyDescent="0.2">
      <c r="A146" s="5"/>
      <c r="B146" s="5"/>
      <c r="C146" s="5"/>
      <c r="G146" s="18"/>
      <c r="P146" s="1"/>
      <c r="Q146" s="11"/>
      <c r="R146" s="5"/>
      <c r="T146" s="3"/>
      <c r="V146" s="1"/>
      <c r="W146" s="1"/>
      <c r="X146" s="1"/>
      <c r="Y146" s="1"/>
      <c r="Z146" s="1"/>
      <c r="AA146" s="1"/>
      <c r="AB146" s="1"/>
      <c r="AG146" s="11"/>
      <c r="AH146" s="1"/>
      <c r="AI146" s="1"/>
      <c r="AJ146"/>
      <c r="AK146"/>
    </row>
    <row r="147" spans="1:37" x14ac:dyDescent="0.2">
      <c r="A147" s="5"/>
      <c r="B147" s="5"/>
      <c r="C147" s="5"/>
      <c r="G147" s="18"/>
      <c r="P147" s="1"/>
      <c r="Q147" s="11"/>
      <c r="R147" s="5"/>
      <c r="T147" s="3"/>
      <c r="V147" s="1"/>
      <c r="W147" s="1"/>
      <c r="X147" s="1"/>
      <c r="Y147" s="1"/>
      <c r="Z147" s="1"/>
      <c r="AA147" s="1"/>
      <c r="AB147" s="1"/>
      <c r="AG147" s="11"/>
      <c r="AH147" s="1"/>
      <c r="AI147" s="1"/>
      <c r="AJ147"/>
      <c r="AK147"/>
    </row>
    <row r="148" spans="1:37" x14ac:dyDescent="0.2">
      <c r="A148" s="5"/>
      <c r="B148" s="5"/>
      <c r="C148" s="5"/>
      <c r="G148" s="18"/>
      <c r="P148" s="1"/>
      <c r="Q148" s="11"/>
      <c r="R148" s="5"/>
      <c r="T148" s="3"/>
      <c r="V148" s="1"/>
      <c r="W148" s="1"/>
      <c r="X148" s="1"/>
      <c r="Y148" s="1"/>
      <c r="Z148" s="1"/>
      <c r="AA148" s="1"/>
      <c r="AB148" s="1"/>
      <c r="AG148" s="11"/>
      <c r="AH148" s="1"/>
      <c r="AI148" s="1"/>
      <c r="AJ148"/>
      <c r="AK148"/>
    </row>
    <row r="149" spans="1:37" x14ac:dyDescent="0.2">
      <c r="A149" s="5"/>
      <c r="B149" s="5"/>
      <c r="C149" s="5"/>
      <c r="G149" s="18"/>
      <c r="P149" s="1"/>
      <c r="Q149" s="11"/>
      <c r="R149" s="5"/>
      <c r="T149" s="3"/>
      <c r="V149" s="1"/>
      <c r="W149" s="1"/>
      <c r="X149" s="1"/>
      <c r="Y149" s="1"/>
      <c r="Z149" s="1"/>
      <c r="AA149" s="1"/>
      <c r="AB149" s="1"/>
      <c r="AG149" s="11"/>
      <c r="AH149" s="1"/>
      <c r="AI149" s="1"/>
      <c r="AJ149"/>
      <c r="AK149"/>
    </row>
    <row r="150" spans="1:37" x14ac:dyDescent="0.2">
      <c r="A150" s="5"/>
      <c r="B150" s="5"/>
      <c r="C150" s="5"/>
      <c r="G150" s="18"/>
      <c r="P150" s="1"/>
      <c r="Q150" s="11"/>
      <c r="R150" s="5"/>
      <c r="T150" s="3"/>
      <c r="V150" s="1"/>
      <c r="W150" s="1"/>
      <c r="X150" s="1"/>
      <c r="Y150" s="1"/>
      <c r="Z150" s="1"/>
      <c r="AA150" s="1"/>
      <c r="AB150" s="1"/>
      <c r="AG150" s="11"/>
      <c r="AH150" s="1"/>
      <c r="AI150" s="1"/>
      <c r="AJ150"/>
      <c r="AK150"/>
    </row>
    <row r="151" spans="1:37" x14ac:dyDescent="0.2">
      <c r="A151" s="5"/>
      <c r="B151" s="5"/>
      <c r="C151" s="5"/>
      <c r="G151" s="18"/>
      <c r="P151" s="1"/>
      <c r="Q151" s="11"/>
      <c r="R151" s="5"/>
      <c r="T151" s="3"/>
      <c r="V151" s="1"/>
      <c r="W151" s="1"/>
      <c r="X151" s="1"/>
      <c r="Y151" s="1"/>
      <c r="Z151" s="1"/>
      <c r="AA151" s="1"/>
      <c r="AB151" s="1"/>
      <c r="AG151" s="11"/>
      <c r="AH151" s="1"/>
      <c r="AI151" s="1"/>
      <c r="AJ151"/>
      <c r="AK151"/>
    </row>
    <row r="152" spans="1:37" x14ac:dyDescent="0.2">
      <c r="A152" s="5"/>
      <c r="B152" s="5"/>
      <c r="C152" s="5"/>
      <c r="G152" s="18"/>
      <c r="P152" s="1"/>
      <c r="Q152" s="11"/>
      <c r="R152" s="5"/>
      <c r="T152" s="3"/>
      <c r="V152" s="1"/>
      <c r="W152" s="1"/>
      <c r="X152" s="1"/>
      <c r="Y152" s="1"/>
      <c r="Z152" s="1"/>
      <c r="AA152" s="1"/>
      <c r="AB152" s="1"/>
      <c r="AG152" s="11"/>
      <c r="AH152" s="1"/>
      <c r="AI152" s="1"/>
      <c r="AJ152"/>
      <c r="AK152"/>
    </row>
    <row r="153" spans="1:37" x14ac:dyDescent="0.2">
      <c r="A153" s="5"/>
      <c r="B153" s="5"/>
      <c r="C153" s="5"/>
      <c r="G153" s="18"/>
      <c r="P153" s="1"/>
      <c r="Q153" s="11"/>
      <c r="R153" s="5"/>
      <c r="T153" s="3"/>
      <c r="V153" s="1"/>
      <c r="W153" s="1"/>
      <c r="X153" s="1"/>
      <c r="Y153" s="1"/>
      <c r="Z153" s="1"/>
      <c r="AA153" s="1"/>
      <c r="AB153" s="1"/>
      <c r="AG153" s="11"/>
      <c r="AH153" s="1"/>
      <c r="AI153" s="1"/>
      <c r="AJ153"/>
      <c r="AK153"/>
    </row>
    <row r="154" spans="1:37" x14ac:dyDescent="0.2">
      <c r="A154" s="5"/>
      <c r="B154" s="5"/>
      <c r="C154" s="5"/>
      <c r="G154" s="18"/>
      <c r="P154" s="1"/>
      <c r="Q154" s="11"/>
      <c r="R154" s="5"/>
      <c r="T154" s="3"/>
      <c r="V154" s="1"/>
      <c r="W154" s="1"/>
      <c r="X154" s="1"/>
      <c r="Y154" s="1"/>
      <c r="Z154" s="1"/>
      <c r="AA154" s="1"/>
      <c r="AB154" s="1"/>
      <c r="AG154" s="11"/>
      <c r="AH154" s="1"/>
      <c r="AI154" s="1"/>
      <c r="AJ154"/>
      <c r="AK154"/>
    </row>
    <row r="155" spans="1:37" x14ac:dyDescent="0.2">
      <c r="A155" s="5"/>
      <c r="B155" s="5"/>
      <c r="C155" s="5"/>
      <c r="G155" s="18"/>
      <c r="P155" s="1"/>
      <c r="Q155" s="11"/>
      <c r="R155" s="5"/>
      <c r="T155" s="3"/>
      <c r="V155" s="1"/>
      <c r="W155" s="1"/>
      <c r="X155" s="1"/>
      <c r="Y155" s="1"/>
      <c r="Z155" s="1"/>
      <c r="AA155" s="1"/>
      <c r="AB155" s="1"/>
      <c r="AG155" s="11"/>
      <c r="AH155" s="1"/>
      <c r="AI155" s="1"/>
      <c r="AJ155"/>
      <c r="AK155"/>
    </row>
    <row r="156" spans="1:37" x14ac:dyDescent="0.2">
      <c r="A156" s="5"/>
      <c r="B156" s="5"/>
      <c r="C156" s="5"/>
      <c r="G156" s="18"/>
      <c r="P156" s="1"/>
      <c r="Q156" s="11"/>
      <c r="R156" s="5"/>
      <c r="T156" s="3"/>
      <c r="V156" s="1"/>
      <c r="W156" s="1"/>
      <c r="X156" s="1"/>
      <c r="Y156" s="1"/>
      <c r="Z156" s="1"/>
      <c r="AA156" s="1"/>
      <c r="AB156" s="1"/>
      <c r="AG156" s="11"/>
      <c r="AH156" s="1"/>
      <c r="AI156" s="1"/>
      <c r="AJ156"/>
      <c r="AK156"/>
    </row>
    <row r="157" spans="1:37" x14ac:dyDescent="0.2">
      <c r="A157" s="5"/>
      <c r="B157" s="5"/>
      <c r="C157" s="5"/>
      <c r="G157" s="18"/>
      <c r="P157" s="1"/>
      <c r="Q157" s="11"/>
      <c r="R157" s="5"/>
      <c r="T157" s="3"/>
      <c r="V157" s="1"/>
      <c r="W157" s="1"/>
      <c r="X157" s="1"/>
      <c r="Y157" s="1"/>
      <c r="Z157" s="1"/>
      <c r="AA157" s="1"/>
      <c r="AB157" s="1"/>
      <c r="AG157" s="11"/>
      <c r="AH157" s="1"/>
      <c r="AI157" s="1"/>
      <c r="AJ157"/>
      <c r="AK157"/>
    </row>
    <row r="158" spans="1:37" x14ac:dyDescent="0.2">
      <c r="A158" s="5"/>
      <c r="B158" s="5"/>
      <c r="C158" s="5"/>
      <c r="G158" s="18"/>
      <c r="P158" s="1"/>
      <c r="Q158" s="11"/>
      <c r="R158" s="5"/>
      <c r="T158" s="3"/>
      <c r="V158" s="1"/>
      <c r="W158" s="1"/>
      <c r="X158" s="1"/>
      <c r="Y158" s="1"/>
      <c r="Z158" s="1"/>
      <c r="AA158" s="1"/>
      <c r="AB158" s="1"/>
      <c r="AG158" s="11"/>
      <c r="AH158" s="1"/>
      <c r="AI158" s="1"/>
      <c r="AJ158"/>
      <c r="AK158"/>
    </row>
    <row r="159" spans="1:37" x14ac:dyDescent="0.2">
      <c r="A159" s="5"/>
      <c r="B159" s="5"/>
      <c r="C159" s="5"/>
      <c r="G159" s="18"/>
      <c r="P159" s="1"/>
      <c r="Q159" s="11"/>
      <c r="R159" s="5"/>
      <c r="T159" s="3"/>
      <c r="V159" s="1"/>
      <c r="W159" s="1"/>
      <c r="X159" s="1"/>
      <c r="Y159" s="1"/>
      <c r="Z159" s="1"/>
      <c r="AA159" s="1"/>
      <c r="AB159" s="1"/>
      <c r="AG159" s="11"/>
      <c r="AH159" s="1"/>
      <c r="AI159" s="1"/>
      <c r="AJ159"/>
      <c r="AK159"/>
    </row>
    <row r="160" spans="1:37" x14ac:dyDescent="0.2">
      <c r="A160" s="5"/>
      <c r="B160" s="5"/>
      <c r="C160" s="5"/>
      <c r="G160" s="18"/>
      <c r="P160" s="1"/>
      <c r="Q160" s="11"/>
      <c r="R160" s="5"/>
      <c r="T160" s="3"/>
      <c r="V160" s="1"/>
      <c r="W160" s="1"/>
      <c r="X160" s="1"/>
      <c r="Y160" s="1"/>
      <c r="Z160" s="1"/>
      <c r="AA160" s="1"/>
      <c r="AB160" s="1"/>
      <c r="AG160" s="11"/>
      <c r="AH160" s="1"/>
      <c r="AI160" s="1"/>
      <c r="AJ160"/>
      <c r="AK160"/>
    </row>
    <row r="161" spans="1:37" x14ac:dyDescent="0.2">
      <c r="A161" s="5"/>
      <c r="B161" s="5"/>
      <c r="C161" s="5"/>
      <c r="G161" s="18"/>
      <c r="P161" s="1"/>
      <c r="Q161" s="11"/>
      <c r="R161" s="5"/>
      <c r="T161" s="3"/>
      <c r="V161" s="1"/>
      <c r="W161" s="1"/>
      <c r="X161" s="1"/>
      <c r="Y161" s="1"/>
      <c r="Z161" s="1"/>
      <c r="AA161" s="1"/>
      <c r="AB161" s="1"/>
      <c r="AG161" s="11"/>
      <c r="AH161" s="1"/>
      <c r="AI161" s="1"/>
      <c r="AJ161"/>
      <c r="AK161"/>
    </row>
    <row r="162" spans="1:37" x14ac:dyDescent="0.2">
      <c r="A162" s="5"/>
      <c r="B162" s="5"/>
      <c r="C162" s="5"/>
      <c r="G162" s="18"/>
      <c r="P162" s="1"/>
      <c r="Q162" s="11"/>
      <c r="R162" s="5"/>
      <c r="T162" s="3"/>
      <c r="V162" s="1"/>
      <c r="W162" s="1"/>
      <c r="X162" s="1"/>
      <c r="Y162" s="1"/>
      <c r="Z162" s="1"/>
      <c r="AA162" s="1"/>
      <c r="AB162" s="1"/>
      <c r="AG162" s="11"/>
      <c r="AH162" s="1"/>
      <c r="AI162" s="1"/>
      <c r="AJ162"/>
      <c r="AK162"/>
    </row>
    <row r="163" spans="1:37" x14ac:dyDescent="0.2">
      <c r="A163" s="5"/>
      <c r="B163" s="5"/>
      <c r="C163" s="5"/>
      <c r="G163" s="18"/>
      <c r="P163" s="1"/>
      <c r="Q163" s="11"/>
      <c r="R163" s="5"/>
      <c r="T163" s="3"/>
      <c r="V163" s="1"/>
      <c r="W163" s="1"/>
      <c r="X163" s="1"/>
      <c r="Y163" s="1"/>
      <c r="Z163" s="1"/>
      <c r="AA163" s="1"/>
      <c r="AB163" s="1"/>
      <c r="AG163" s="11"/>
      <c r="AH163" s="1"/>
      <c r="AI163" s="1"/>
      <c r="AJ163"/>
      <c r="AK163"/>
    </row>
    <row r="164" spans="1:37" x14ac:dyDescent="0.2">
      <c r="A164" s="5"/>
      <c r="B164" s="5"/>
      <c r="C164" s="5"/>
      <c r="G164" s="18"/>
      <c r="P164" s="1"/>
      <c r="Q164" s="11"/>
      <c r="R164" s="5"/>
      <c r="T164" s="3"/>
      <c r="V164" s="1"/>
      <c r="W164" s="1"/>
      <c r="X164" s="1"/>
      <c r="Y164" s="1"/>
      <c r="Z164" s="1"/>
      <c r="AA164" s="1"/>
      <c r="AB164" s="1"/>
      <c r="AG164" s="11"/>
      <c r="AH164" s="1"/>
      <c r="AI164" s="1"/>
      <c r="AJ164"/>
      <c r="AK164"/>
    </row>
    <row r="165" spans="1:37" x14ac:dyDescent="0.2">
      <c r="A165" s="5"/>
      <c r="B165" s="5"/>
      <c r="C165" s="5"/>
      <c r="G165" s="18"/>
      <c r="P165" s="1"/>
      <c r="Q165" s="11"/>
      <c r="R165" s="5"/>
      <c r="T165" s="3"/>
      <c r="V165" s="1"/>
      <c r="W165" s="1"/>
      <c r="X165" s="1"/>
      <c r="Y165" s="1"/>
      <c r="Z165" s="1"/>
      <c r="AA165" s="1"/>
      <c r="AB165" s="1"/>
      <c r="AG165" s="11"/>
      <c r="AH165" s="1"/>
      <c r="AI165" s="1"/>
      <c r="AJ165"/>
      <c r="AK165"/>
    </row>
    <row r="166" spans="1:37" x14ac:dyDescent="0.2">
      <c r="A166" s="5"/>
      <c r="B166" s="5"/>
      <c r="C166" s="5"/>
      <c r="G166" s="18"/>
      <c r="P166" s="1"/>
      <c r="Q166" s="11"/>
      <c r="R166" s="5"/>
      <c r="T166" s="3"/>
      <c r="V166" s="1"/>
      <c r="W166" s="1"/>
      <c r="X166" s="1"/>
      <c r="Y166" s="1"/>
      <c r="Z166" s="1"/>
      <c r="AA166" s="1"/>
      <c r="AB166" s="1"/>
      <c r="AG166" s="11"/>
      <c r="AH166" s="1"/>
      <c r="AI166" s="1"/>
      <c r="AJ166"/>
      <c r="AK166"/>
    </row>
    <row r="167" spans="1:37" x14ac:dyDescent="0.2">
      <c r="A167" s="5"/>
      <c r="B167" s="5"/>
      <c r="C167" s="5"/>
      <c r="G167" s="18"/>
      <c r="P167" s="1"/>
      <c r="Q167" s="11"/>
      <c r="R167" s="5"/>
      <c r="T167" s="3"/>
      <c r="V167" s="1"/>
      <c r="W167" s="1"/>
      <c r="X167" s="1"/>
      <c r="Y167" s="1"/>
      <c r="Z167" s="1"/>
      <c r="AA167" s="1"/>
      <c r="AB167" s="1"/>
      <c r="AG167" s="11"/>
      <c r="AH167" s="1"/>
      <c r="AI167" s="1"/>
      <c r="AJ167"/>
      <c r="AK167"/>
    </row>
    <row r="168" spans="1:37" x14ac:dyDescent="0.2">
      <c r="A168" s="5"/>
      <c r="B168" s="5"/>
      <c r="C168" s="5"/>
      <c r="G168" s="18"/>
      <c r="P168" s="1"/>
      <c r="Q168" s="11"/>
      <c r="R168" s="5"/>
      <c r="T168" s="3"/>
      <c r="V168" s="1"/>
      <c r="W168" s="1"/>
      <c r="X168" s="1"/>
      <c r="Y168" s="1"/>
      <c r="Z168" s="1"/>
      <c r="AA168" s="1"/>
      <c r="AB168" s="1"/>
      <c r="AG168" s="11"/>
      <c r="AH168" s="1"/>
      <c r="AI168" s="1"/>
      <c r="AJ168"/>
      <c r="AK168"/>
    </row>
    <row r="169" spans="1:37" x14ac:dyDescent="0.2">
      <c r="A169" s="5"/>
      <c r="B169" s="5"/>
      <c r="C169" s="5"/>
      <c r="G169" s="18"/>
      <c r="P169" s="1"/>
      <c r="Q169" s="11"/>
      <c r="R169" s="5"/>
      <c r="T169" s="3"/>
      <c r="V169" s="1"/>
      <c r="W169" s="1"/>
      <c r="X169" s="1"/>
      <c r="Y169" s="1"/>
      <c r="Z169" s="1"/>
      <c r="AA169" s="1"/>
      <c r="AB169" s="1"/>
      <c r="AG169" s="11"/>
      <c r="AH169" s="1"/>
      <c r="AI169" s="1"/>
      <c r="AJ169"/>
      <c r="AK169"/>
    </row>
    <row r="170" spans="1:37" x14ac:dyDescent="0.2">
      <c r="A170" s="5"/>
      <c r="B170" s="5"/>
      <c r="C170" s="5"/>
      <c r="G170" s="18"/>
      <c r="P170" s="1"/>
      <c r="Q170" s="11"/>
      <c r="R170" s="5"/>
      <c r="T170" s="3"/>
      <c r="V170" s="1"/>
      <c r="W170" s="1"/>
      <c r="X170" s="1"/>
      <c r="Y170" s="1"/>
      <c r="Z170" s="1"/>
      <c r="AA170" s="1"/>
      <c r="AB170" s="1"/>
      <c r="AG170" s="11"/>
      <c r="AH170" s="1"/>
      <c r="AI170" s="1"/>
      <c r="AJ170"/>
      <c r="AK170"/>
    </row>
    <row r="171" spans="1:37" x14ac:dyDescent="0.2">
      <c r="A171" s="5"/>
      <c r="B171" s="5"/>
      <c r="C171" s="5"/>
      <c r="G171" s="18"/>
      <c r="P171" s="1"/>
      <c r="Q171" s="11"/>
      <c r="R171" s="5"/>
      <c r="T171" s="3"/>
      <c r="V171" s="1"/>
      <c r="W171" s="1"/>
      <c r="X171" s="1"/>
      <c r="Y171" s="1"/>
      <c r="Z171" s="1"/>
      <c r="AA171" s="1"/>
      <c r="AB171" s="1"/>
      <c r="AG171" s="11"/>
      <c r="AH171" s="1"/>
      <c r="AI171" s="1"/>
      <c r="AJ171"/>
      <c r="AK171"/>
    </row>
    <row r="172" spans="1:37" x14ac:dyDescent="0.2">
      <c r="A172" s="5"/>
      <c r="B172" s="5"/>
      <c r="C172" s="5"/>
      <c r="G172" s="18"/>
      <c r="P172" s="1"/>
      <c r="Q172" s="11"/>
      <c r="R172" s="5"/>
      <c r="T172" s="3"/>
      <c r="V172" s="1"/>
      <c r="W172" s="1"/>
      <c r="X172" s="1"/>
      <c r="Y172" s="1"/>
      <c r="Z172" s="1"/>
      <c r="AA172" s="1"/>
      <c r="AB172" s="1"/>
      <c r="AG172" s="11"/>
      <c r="AH172" s="1"/>
      <c r="AI172" s="1"/>
      <c r="AJ172"/>
      <c r="AK172"/>
    </row>
    <row r="173" spans="1:37" x14ac:dyDescent="0.2">
      <c r="A173" s="5"/>
      <c r="B173" s="5"/>
      <c r="C173" s="5"/>
      <c r="G173" s="18"/>
      <c r="P173" s="1"/>
      <c r="Q173" s="11"/>
      <c r="R173" s="5"/>
      <c r="T173" s="3"/>
      <c r="V173" s="1"/>
      <c r="W173" s="1"/>
      <c r="X173" s="1"/>
      <c r="Y173" s="1"/>
      <c r="Z173" s="1"/>
      <c r="AA173" s="1"/>
      <c r="AB173" s="1"/>
      <c r="AG173" s="11"/>
      <c r="AH173" s="1"/>
      <c r="AI173" s="1"/>
      <c r="AJ173"/>
      <c r="AK173"/>
    </row>
    <row r="174" spans="1:37" x14ac:dyDescent="0.2">
      <c r="A174" s="5"/>
      <c r="B174" s="5"/>
      <c r="C174" s="5"/>
      <c r="G174" s="18"/>
      <c r="P174" s="1"/>
      <c r="Q174" s="11"/>
      <c r="R174" s="5"/>
      <c r="T174" s="3"/>
      <c r="V174" s="1"/>
      <c r="W174" s="1"/>
      <c r="X174" s="1"/>
      <c r="Y174" s="1"/>
      <c r="Z174" s="1"/>
      <c r="AA174" s="1"/>
      <c r="AB174" s="1"/>
      <c r="AG174" s="11"/>
      <c r="AH174" s="1"/>
      <c r="AI174" s="1"/>
      <c r="AJ174"/>
      <c r="AK174"/>
    </row>
    <row r="175" spans="1:37" x14ac:dyDescent="0.2">
      <c r="A175" s="5"/>
      <c r="B175" s="5"/>
      <c r="C175" s="5"/>
      <c r="G175" s="18"/>
      <c r="P175" s="1"/>
      <c r="Q175" s="11"/>
      <c r="R175" s="5"/>
      <c r="T175" s="3"/>
      <c r="V175" s="1"/>
      <c r="W175" s="1"/>
      <c r="X175" s="1"/>
      <c r="Y175" s="1"/>
      <c r="Z175" s="1"/>
      <c r="AA175" s="1"/>
      <c r="AB175" s="1"/>
      <c r="AG175" s="11"/>
      <c r="AH175" s="1"/>
      <c r="AI175" s="1"/>
      <c r="AJ175"/>
      <c r="AK175"/>
    </row>
    <row r="176" spans="1:37" x14ac:dyDescent="0.2">
      <c r="A176" s="5"/>
      <c r="B176" s="5"/>
      <c r="C176" s="5"/>
      <c r="G176" s="18"/>
      <c r="P176" s="1"/>
      <c r="Q176" s="11"/>
      <c r="R176" s="5"/>
      <c r="T176" s="3"/>
      <c r="V176" s="1"/>
      <c r="W176" s="1"/>
      <c r="X176" s="1"/>
      <c r="Y176" s="1"/>
      <c r="Z176" s="1"/>
      <c r="AA176" s="1"/>
      <c r="AB176" s="1"/>
      <c r="AG176" s="11"/>
      <c r="AH176" s="1"/>
      <c r="AI176" s="1"/>
      <c r="AJ176"/>
      <c r="AK176"/>
    </row>
    <row r="177" spans="1:37" x14ac:dyDescent="0.2">
      <c r="A177" s="5"/>
      <c r="B177" s="5"/>
      <c r="C177" s="5"/>
      <c r="G177" s="18"/>
      <c r="P177" s="1"/>
      <c r="Q177" s="11"/>
      <c r="R177" s="5"/>
      <c r="T177" s="3"/>
      <c r="V177" s="1"/>
      <c r="W177" s="1"/>
      <c r="X177" s="1"/>
      <c r="Y177" s="1"/>
      <c r="Z177" s="1"/>
      <c r="AA177" s="1"/>
      <c r="AB177" s="1"/>
      <c r="AG177" s="11"/>
      <c r="AH177" s="1"/>
      <c r="AI177" s="1"/>
      <c r="AJ177"/>
      <c r="AK177"/>
    </row>
    <row r="178" spans="1:37" x14ac:dyDescent="0.2">
      <c r="A178" s="5"/>
      <c r="B178" s="5"/>
      <c r="C178" s="5"/>
      <c r="G178" s="18"/>
      <c r="P178" s="1"/>
      <c r="Q178" s="11"/>
      <c r="R178" s="5"/>
      <c r="T178" s="3"/>
      <c r="V178" s="1"/>
      <c r="W178" s="1"/>
      <c r="X178" s="1"/>
      <c r="Y178" s="1"/>
      <c r="Z178" s="1"/>
      <c r="AA178" s="1"/>
      <c r="AB178" s="1"/>
      <c r="AG178" s="11"/>
      <c r="AH178" s="1"/>
      <c r="AI178" s="1"/>
      <c r="AJ178"/>
      <c r="AK178"/>
    </row>
    <row r="179" spans="1:37" x14ac:dyDescent="0.2">
      <c r="A179" s="5"/>
      <c r="B179" s="5"/>
      <c r="C179" s="5"/>
      <c r="G179" s="18"/>
      <c r="P179" s="1"/>
      <c r="Q179" s="11"/>
      <c r="R179" s="5"/>
      <c r="T179" s="3"/>
      <c r="V179" s="1"/>
      <c r="W179" s="1"/>
      <c r="X179" s="1"/>
      <c r="Y179" s="1"/>
      <c r="Z179" s="1"/>
      <c r="AA179" s="1"/>
      <c r="AB179" s="1"/>
      <c r="AG179" s="11"/>
      <c r="AH179" s="1"/>
      <c r="AI179" s="1"/>
      <c r="AJ179"/>
      <c r="AK179"/>
    </row>
    <row r="180" spans="1:37" x14ac:dyDescent="0.2">
      <c r="A180" s="5"/>
      <c r="B180" s="5"/>
      <c r="C180" s="5"/>
      <c r="G180" s="18"/>
      <c r="P180" s="1"/>
      <c r="Q180" s="11"/>
      <c r="R180" s="5"/>
      <c r="T180" s="3"/>
      <c r="V180" s="1"/>
      <c r="W180" s="1"/>
      <c r="X180" s="1"/>
      <c r="Y180" s="1"/>
      <c r="Z180" s="1"/>
      <c r="AA180" s="1"/>
      <c r="AB180" s="1"/>
      <c r="AG180" s="11"/>
      <c r="AH180" s="1"/>
      <c r="AI180" s="1"/>
      <c r="AJ180"/>
      <c r="AK180"/>
    </row>
    <row r="181" spans="1:37" x14ac:dyDescent="0.2">
      <c r="A181" s="5"/>
      <c r="B181" s="5"/>
      <c r="C181" s="5"/>
      <c r="G181" s="18"/>
      <c r="P181" s="1"/>
      <c r="Q181" s="11"/>
      <c r="R181" s="5"/>
      <c r="T181" s="3"/>
      <c r="V181" s="1"/>
      <c r="W181" s="1"/>
      <c r="X181" s="1"/>
      <c r="Y181" s="1"/>
      <c r="Z181" s="1"/>
      <c r="AA181" s="1"/>
      <c r="AB181" s="1"/>
      <c r="AG181" s="11"/>
      <c r="AH181" s="1"/>
      <c r="AI181" s="1"/>
      <c r="AJ181"/>
      <c r="AK181"/>
    </row>
    <row r="182" spans="1:37" x14ac:dyDescent="0.2">
      <c r="A182" s="5"/>
      <c r="B182" s="5"/>
      <c r="C182" s="5"/>
      <c r="G182" s="18"/>
      <c r="P182" s="1"/>
      <c r="Q182" s="11"/>
      <c r="R182" s="5"/>
      <c r="T182" s="3"/>
      <c r="V182" s="1"/>
      <c r="W182" s="1"/>
      <c r="X182" s="1"/>
      <c r="Y182" s="1"/>
      <c r="Z182" s="1"/>
      <c r="AA182" s="1"/>
      <c r="AB182" s="1"/>
      <c r="AG182" s="11"/>
      <c r="AH182" s="1"/>
      <c r="AI182" s="1"/>
      <c r="AJ182"/>
      <c r="AK182"/>
    </row>
    <row r="183" spans="1:37" x14ac:dyDescent="0.2">
      <c r="A183" s="5"/>
      <c r="B183" s="5"/>
      <c r="C183" s="5"/>
      <c r="G183" s="18"/>
      <c r="P183" s="1"/>
      <c r="Q183" s="11"/>
      <c r="R183" s="5"/>
      <c r="T183" s="3"/>
      <c r="V183" s="1"/>
      <c r="W183" s="1"/>
      <c r="X183" s="1"/>
      <c r="Y183" s="1"/>
      <c r="Z183" s="1"/>
      <c r="AA183" s="1"/>
      <c r="AB183" s="1"/>
      <c r="AG183" s="11"/>
      <c r="AH183" s="1"/>
      <c r="AI183" s="1"/>
      <c r="AJ183"/>
      <c r="AK183"/>
    </row>
    <row r="184" spans="1:37" x14ac:dyDescent="0.2">
      <c r="A184" s="5"/>
      <c r="B184" s="5"/>
      <c r="C184" s="5"/>
      <c r="G184" s="18"/>
      <c r="P184" s="1"/>
      <c r="Q184" s="11"/>
      <c r="R184" s="5"/>
      <c r="T184" s="3"/>
      <c r="V184" s="1"/>
      <c r="W184" s="1"/>
      <c r="X184" s="1"/>
      <c r="Y184" s="1"/>
      <c r="Z184" s="1"/>
      <c r="AA184" s="1"/>
      <c r="AB184" s="1"/>
      <c r="AG184" s="11"/>
      <c r="AH184" s="1"/>
      <c r="AI184" s="1"/>
      <c r="AJ184"/>
      <c r="AK184"/>
    </row>
    <row r="185" spans="1:37" x14ac:dyDescent="0.2">
      <c r="A185" s="5"/>
      <c r="B185" s="5"/>
      <c r="C185" s="5"/>
      <c r="G185" s="18"/>
      <c r="P185" s="1"/>
      <c r="Q185" s="11"/>
      <c r="R185" s="5"/>
      <c r="T185" s="3"/>
      <c r="V185" s="1"/>
      <c r="W185" s="1"/>
      <c r="X185" s="1"/>
      <c r="Y185" s="1"/>
      <c r="Z185" s="1"/>
      <c r="AA185" s="1"/>
      <c r="AB185" s="1"/>
      <c r="AG185" s="11"/>
      <c r="AH185" s="1"/>
      <c r="AI185" s="1"/>
      <c r="AJ185"/>
      <c r="AK185"/>
    </row>
    <row r="186" spans="1:37" x14ac:dyDescent="0.2">
      <c r="A186" s="5"/>
      <c r="B186" s="5"/>
      <c r="C186" s="5"/>
      <c r="G186" s="18"/>
      <c r="P186" s="1"/>
      <c r="Q186" s="11"/>
      <c r="R186" s="5"/>
      <c r="T186" s="3"/>
      <c r="V186" s="1"/>
      <c r="W186" s="1"/>
      <c r="X186" s="1"/>
      <c r="Y186" s="1"/>
      <c r="Z186" s="1"/>
      <c r="AA186" s="1"/>
      <c r="AB186" s="1"/>
      <c r="AG186" s="11"/>
      <c r="AH186" s="1"/>
      <c r="AI186" s="1"/>
      <c r="AJ186"/>
      <c r="AK186"/>
    </row>
    <row r="187" spans="1:37" x14ac:dyDescent="0.2">
      <c r="A187" s="5"/>
      <c r="B187" s="5"/>
      <c r="C187" s="5"/>
      <c r="G187" s="18"/>
      <c r="P187" s="1"/>
      <c r="Q187" s="11"/>
      <c r="R187" s="5"/>
      <c r="T187" s="3"/>
      <c r="V187" s="1"/>
      <c r="W187" s="1"/>
      <c r="X187" s="1"/>
      <c r="Y187" s="1"/>
      <c r="Z187" s="1"/>
      <c r="AA187" s="1"/>
      <c r="AB187" s="1"/>
      <c r="AG187" s="11"/>
      <c r="AH187" s="1"/>
      <c r="AI187" s="1"/>
      <c r="AJ187"/>
      <c r="AK187"/>
    </row>
    <row r="188" spans="1:37" x14ac:dyDescent="0.2">
      <c r="A188" s="5"/>
      <c r="B188" s="5"/>
      <c r="C188" s="5"/>
      <c r="G188" s="18"/>
      <c r="P188" s="1"/>
      <c r="Q188" s="11"/>
      <c r="R188" s="5"/>
      <c r="T188" s="3"/>
      <c r="V188" s="1"/>
      <c r="W188" s="1"/>
      <c r="X188" s="1"/>
      <c r="Y188" s="1"/>
      <c r="Z188" s="1"/>
      <c r="AA188" s="1"/>
      <c r="AB188" s="1"/>
      <c r="AG188" s="11"/>
      <c r="AH188" s="1"/>
      <c r="AI188" s="1"/>
      <c r="AJ188"/>
      <c r="AK188"/>
    </row>
    <row r="189" spans="1:37" x14ac:dyDescent="0.2">
      <c r="A189" s="5"/>
      <c r="B189" s="5"/>
      <c r="C189" s="5"/>
      <c r="G189" s="18"/>
      <c r="P189" s="1"/>
      <c r="Q189" s="11"/>
      <c r="R189" s="5"/>
      <c r="T189" s="3"/>
      <c r="V189" s="1"/>
      <c r="W189" s="1"/>
      <c r="X189" s="1"/>
      <c r="Y189" s="1"/>
      <c r="Z189" s="1"/>
      <c r="AA189" s="1"/>
      <c r="AB189" s="1"/>
      <c r="AG189" s="11"/>
      <c r="AH189" s="1"/>
      <c r="AI189" s="1"/>
      <c r="AJ189"/>
      <c r="AK189"/>
    </row>
    <row r="190" spans="1:37" x14ac:dyDescent="0.2">
      <c r="A190" s="5"/>
      <c r="B190" s="5"/>
      <c r="C190" s="5"/>
      <c r="G190" s="18"/>
      <c r="P190" s="1"/>
      <c r="Q190" s="11"/>
      <c r="R190" s="5"/>
      <c r="T190" s="3"/>
      <c r="V190" s="1"/>
      <c r="W190" s="1"/>
      <c r="X190" s="1"/>
      <c r="Y190" s="1"/>
      <c r="Z190" s="1"/>
      <c r="AA190" s="1"/>
      <c r="AB190" s="1"/>
      <c r="AG190" s="11"/>
      <c r="AH190" s="1"/>
      <c r="AI190" s="1"/>
      <c r="AJ190"/>
      <c r="AK190"/>
    </row>
    <row r="191" spans="1:37" x14ac:dyDescent="0.2">
      <c r="A191" s="5"/>
      <c r="B191" s="5"/>
      <c r="C191" s="5"/>
      <c r="G191" s="18"/>
      <c r="P191" s="1"/>
      <c r="Q191" s="11"/>
      <c r="R191" s="5"/>
      <c r="T191" s="3"/>
      <c r="V191" s="1"/>
      <c r="W191" s="1"/>
      <c r="X191" s="1"/>
      <c r="Y191" s="1"/>
      <c r="Z191" s="1"/>
      <c r="AA191" s="1"/>
      <c r="AB191" s="1"/>
      <c r="AG191" s="11"/>
      <c r="AH191" s="1"/>
      <c r="AI191" s="1"/>
      <c r="AJ191"/>
      <c r="AK191"/>
    </row>
    <row r="192" spans="1:37" x14ac:dyDescent="0.2">
      <c r="A192" s="5"/>
      <c r="B192" s="5"/>
      <c r="C192" s="5"/>
      <c r="G192" s="18"/>
      <c r="P192" s="1"/>
      <c r="Q192" s="11"/>
      <c r="R192" s="5"/>
      <c r="T192" s="3"/>
      <c r="V192" s="1"/>
      <c r="W192" s="1"/>
      <c r="X192" s="1"/>
      <c r="Y192" s="1"/>
      <c r="Z192" s="1"/>
      <c r="AA192" s="1"/>
      <c r="AB192" s="1"/>
      <c r="AG192" s="11"/>
      <c r="AH192" s="1"/>
      <c r="AI192" s="1"/>
      <c r="AJ192"/>
      <c r="AK192"/>
    </row>
    <row r="193" spans="1:37" x14ac:dyDescent="0.2">
      <c r="A193" s="5"/>
      <c r="B193" s="5"/>
      <c r="C193" s="5"/>
      <c r="G193" s="18"/>
      <c r="P193" s="1"/>
      <c r="Q193" s="11"/>
      <c r="R193" s="5"/>
      <c r="T193" s="3"/>
      <c r="V193" s="1"/>
      <c r="W193" s="1"/>
      <c r="X193" s="1"/>
      <c r="Y193" s="1"/>
      <c r="Z193" s="1"/>
      <c r="AA193" s="1"/>
      <c r="AB193" s="1"/>
      <c r="AG193" s="11"/>
      <c r="AH193" s="1"/>
      <c r="AI193" s="1"/>
      <c r="AJ193"/>
      <c r="AK193"/>
    </row>
    <row r="194" spans="1:37" x14ac:dyDescent="0.2">
      <c r="A194" s="5"/>
      <c r="B194" s="5"/>
      <c r="C194" s="5"/>
      <c r="G194" s="18"/>
      <c r="P194" s="1"/>
      <c r="Q194" s="11"/>
      <c r="R194" s="5"/>
      <c r="T194" s="3"/>
      <c r="V194" s="1"/>
      <c r="W194" s="1"/>
      <c r="X194" s="1"/>
      <c r="Y194" s="1"/>
      <c r="Z194" s="1"/>
      <c r="AA194" s="1"/>
      <c r="AB194" s="1"/>
      <c r="AG194" s="11"/>
      <c r="AH194" s="1"/>
      <c r="AI194" s="1"/>
      <c r="AJ194"/>
      <c r="AK194"/>
    </row>
    <row r="195" spans="1:37" x14ac:dyDescent="0.2">
      <c r="A195" s="5"/>
      <c r="B195" s="5"/>
      <c r="C195" s="5"/>
      <c r="G195" s="18"/>
      <c r="P195" s="1"/>
      <c r="Q195" s="11"/>
      <c r="R195" s="5"/>
      <c r="T195" s="3"/>
      <c r="V195" s="1"/>
      <c r="W195" s="1"/>
      <c r="X195" s="1"/>
      <c r="Y195" s="1"/>
      <c r="Z195" s="1"/>
      <c r="AA195" s="1"/>
      <c r="AB195" s="1"/>
      <c r="AG195" s="11"/>
      <c r="AH195" s="1"/>
      <c r="AI195" s="1"/>
      <c r="AJ195"/>
      <c r="AK195"/>
    </row>
    <row r="196" spans="1:37" x14ac:dyDescent="0.2">
      <c r="A196" s="5"/>
      <c r="B196" s="5"/>
      <c r="C196" s="5"/>
      <c r="G196" s="18"/>
      <c r="P196" s="1"/>
      <c r="Q196" s="11"/>
      <c r="R196" s="5"/>
      <c r="T196" s="3"/>
      <c r="V196" s="1"/>
      <c r="W196" s="1"/>
      <c r="X196" s="1"/>
      <c r="Y196" s="1"/>
      <c r="Z196" s="1"/>
      <c r="AA196" s="1"/>
      <c r="AB196" s="1"/>
      <c r="AG196" s="11"/>
      <c r="AH196" s="1"/>
      <c r="AI196" s="1"/>
      <c r="AJ196"/>
      <c r="AK196"/>
    </row>
    <row r="197" spans="1:37" x14ac:dyDescent="0.2">
      <c r="A197" s="5"/>
      <c r="B197" s="5"/>
      <c r="C197" s="5"/>
      <c r="G197" s="18"/>
      <c r="P197" s="1"/>
      <c r="Q197" s="11"/>
      <c r="R197" s="5"/>
      <c r="T197" s="3"/>
      <c r="V197" s="1"/>
      <c r="W197" s="1"/>
      <c r="X197" s="1"/>
      <c r="Y197" s="1"/>
      <c r="Z197" s="1"/>
      <c r="AA197" s="1"/>
      <c r="AB197" s="1"/>
      <c r="AG197" s="11"/>
      <c r="AH197" s="1"/>
      <c r="AI197" s="1"/>
      <c r="AJ197"/>
      <c r="AK197"/>
    </row>
    <row r="198" spans="1:37" x14ac:dyDescent="0.2">
      <c r="A198" s="5"/>
      <c r="B198" s="5"/>
      <c r="C198" s="5"/>
      <c r="G198" s="18"/>
      <c r="P198" s="1"/>
      <c r="Q198" s="11"/>
      <c r="R198" s="5"/>
      <c r="T198" s="3"/>
      <c r="V198" s="1"/>
      <c r="W198" s="1"/>
      <c r="X198" s="1"/>
      <c r="Y198" s="1"/>
      <c r="Z198" s="1"/>
      <c r="AA198" s="1"/>
      <c r="AB198" s="1"/>
      <c r="AG198" s="11"/>
      <c r="AH198" s="1"/>
      <c r="AI198" s="1"/>
      <c r="AJ198"/>
      <c r="AK198"/>
    </row>
    <row r="199" spans="1:37" x14ac:dyDescent="0.2">
      <c r="A199" s="5"/>
      <c r="B199" s="5"/>
      <c r="C199" s="5"/>
      <c r="G199" s="18"/>
      <c r="P199" s="1"/>
      <c r="Q199" s="11"/>
      <c r="R199" s="5"/>
      <c r="T199" s="3"/>
      <c r="V199" s="1"/>
      <c r="W199" s="1"/>
      <c r="X199" s="1"/>
      <c r="Y199" s="1"/>
      <c r="Z199" s="1"/>
      <c r="AA199" s="1"/>
      <c r="AB199" s="1"/>
      <c r="AG199" s="11"/>
      <c r="AH199" s="1"/>
      <c r="AI199" s="1"/>
      <c r="AJ199"/>
      <c r="AK199"/>
    </row>
    <row r="200" spans="1:37" x14ac:dyDescent="0.2">
      <c r="A200" s="5"/>
      <c r="B200" s="5"/>
      <c r="C200" s="5"/>
      <c r="G200" s="18"/>
      <c r="P200" s="1"/>
      <c r="Q200" s="11"/>
      <c r="R200" s="5"/>
      <c r="T200" s="3"/>
      <c r="V200" s="1"/>
      <c r="W200" s="1"/>
      <c r="X200" s="1"/>
      <c r="Y200" s="1"/>
      <c r="Z200" s="1"/>
      <c r="AA200" s="1"/>
      <c r="AB200" s="1"/>
      <c r="AG200" s="11"/>
      <c r="AH200" s="1"/>
      <c r="AI200" s="1"/>
      <c r="AJ200"/>
      <c r="AK200"/>
    </row>
    <row r="201" spans="1:37" x14ac:dyDescent="0.2">
      <c r="A201" s="5"/>
      <c r="B201" s="5"/>
      <c r="C201" s="5"/>
      <c r="G201" s="18"/>
      <c r="P201" s="1"/>
      <c r="Q201" s="11"/>
      <c r="R201" s="5"/>
      <c r="T201" s="3"/>
      <c r="V201" s="1"/>
      <c r="W201" s="1"/>
      <c r="X201" s="1"/>
      <c r="Y201" s="1"/>
      <c r="Z201" s="1"/>
      <c r="AA201" s="1"/>
      <c r="AB201" s="1"/>
      <c r="AG201" s="11"/>
      <c r="AH201" s="1"/>
      <c r="AI201" s="1"/>
      <c r="AJ201"/>
      <c r="AK201"/>
    </row>
    <row r="202" spans="1:37" x14ac:dyDescent="0.2">
      <c r="A202" s="5"/>
      <c r="B202" s="5"/>
      <c r="C202" s="5"/>
      <c r="G202" s="18"/>
      <c r="P202" s="1"/>
      <c r="Q202" s="11"/>
      <c r="R202" s="5"/>
      <c r="T202" s="3"/>
      <c r="V202" s="1"/>
      <c r="W202" s="1"/>
      <c r="X202" s="1"/>
      <c r="Y202" s="1"/>
      <c r="Z202" s="1"/>
      <c r="AA202" s="1"/>
      <c r="AB202" s="1"/>
      <c r="AG202" s="11"/>
      <c r="AH202" s="1"/>
      <c r="AI202" s="1"/>
      <c r="AJ202"/>
      <c r="AK202"/>
    </row>
    <row r="203" spans="1:37" x14ac:dyDescent="0.2">
      <c r="A203" s="5"/>
      <c r="B203" s="5"/>
      <c r="C203" s="5"/>
      <c r="G203" s="18"/>
      <c r="P203" s="1"/>
      <c r="Q203" s="11"/>
      <c r="R203" s="5"/>
      <c r="T203" s="3"/>
      <c r="V203" s="1"/>
      <c r="W203" s="1"/>
      <c r="X203" s="1"/>
      <c r="Y203" s="1"/>
      <c r="Z203" s="1"/>
      <c r="AA203" s="1"/>
      <c r="AB203" s="1"/>
      <c r="AG203" s="11"/>
      <c r="AH203" s="1"/>
      <c r="AI203" s="1"/>
      <c r="AJ203"/>
      <c r="AK203"/>
    </row>
    <row r="204" spans="1:37" x14ac:dyDescent="0.2">
      <c r="A204" s="5"/>
      <c r="B204" s="5"/>
      <c r="C204" s="5"/>
      <c r="G204" s="18"/>
      <c r="P204" s="1"/>
      <c r="Q204" s="11"/>
      <c r="R204" s="5"/>
      <c r="T204" s="3"/>
      <c r="V204" s="1"/>
      <c r="W204" s="1"/>
      <c r="X204" s="1"/>
      <c r="Y204" s="1"/>
      <c r="Z204" s="1"/>
      <c r="AA204" s="1"/>
      <c r="AB204" s="1"/>
      <c r="AG204" s="11"/>
      <c r="AH204" s="1"/>
      <c r="AI204" s="1"/>
      <c r="AJ204"/>
      <c r="AK204"/>
    </row>
    <row r="205" spans="1:37" x14ac:dyDescent="0.2">
      <c r="A205" s="5"/>
      <c r="B205" s="5"/>
      <c r="C205" s="5"/>
      <c r="G205" s="18"/>
      <c r="P205" s="1"/>
      <c r="Q205" s="11"/>
      <c r="R205" s="5"/>
      <c r="T205" s="3"/>
      <c r="V205" s="1"/>
      <c r="W205" s="1"/>
      <c r="X205" s="1"/>
      <c r="Y205" s="1"/>
      <c r="Z205" s="1"/>
      <c r="AA205" s="1"/>
      <c r="AB205" s="1"/>
      <c r="AG205" s="11"/>
      <c r="AH205" s="1"/>
      <c r="AI205" s="1"/>
      <c r="AJ205"/>
      <c r="AK205"/>
    </row>
    <row r="206" spans="1:37" x14ac:dyDescent="0.2">
      <c r="A206" s="5"/>
      <c r="B206" s="5"/>
      <c r="C206" s="5"/>
      <c r="G206" s="18"/>
      <c r="P206" s="1"/>
      <c r="Q206" s="11"/>
      <c r="R206" s="5"/>
      <c r="T206" s="3"/>
      <c r="V206" s="1"/>
      <c r="W206" s="1"/>
      <c r="X206" s="1"/>
      <c r="Y206" s="1"/>
      <c r="Z206" s="1"/>
      <c r="AA206" s="1"/>
      <c r="AB206" s="1"/>
      <c r="AG206" s="11"/>
      <c r="AH206" s="1"/>
      <c r="AI206" s="1"/>
      <c r="AJ206"/>
      <c r="AK206"/>
    </row>
    <row r="207" spans="1:37" x14ac:dyDescent="0.2">
      <c r="A207" s="5"/>
      <c r="B207" s="5"/>
      <c r="C207" s="5"/>
      <c r="G207" s="18"/>
      <c r="P207" s="1"/>
      <c r="Q207" s="11"/>
      <c r="R207" s="5"/>
      <c r="T207" s="3"/>
      <c r="V207" s="1"/>
      <c r="W207" s="1"/>
      <c r="X207" s="1"/>
      <c r="Y207" s="1"/>
      <c r="Z207" s="1"/>
      <c r="AA207" s="1"/>
      <c r="AB207" s="1"/>
      <c r="AG207" s="11"/>
      <c r="AH207" s="1"/>
      <c r="AI207" s="1"/>
      <c r="AJ207"/>
      <c r="AK207"/>
    </row>
    <row r="208" spans="1:37" x14ac:dyDescent="0.2">
      <c r="A208" s="5"/>
      <c r="B208" s="5"/>
      <c r="C208" s="5"/>
      <c r="G208" s="18"/>
      <c r="P208" s="1"/>
      <c r="Q208" s="11"/>
      <c r="R208" s="5"/>
      <c r="T208" s="3"/>
      <c r="V208" s="1"/>
      <c r="W208" s="1"/>
      <c r="X208" s="1"/>
      <c r="Y208" s="1"/>
      <c r="Z208" s="1"/>
      <c r="AA208" s="1"/>
      <c r="AB208" s="1"/>
      <c r="AG208" s="11"/>
      <c r="AH208" s="1"/>
      <c r="AI208" s="1"/>
      <c r="AJ208"/>
      <c r="AK208"/>
    </row>
    <row r="209" spans="1:37" x14ac:dyDescent="0.2">
      <c r="A209" s="5"/>
      <c r="B209" s="5"/>
      <c r="C209" s="5"/>
      <c r="G209" s="18"/>
      <c r="P209" s="1"/>
      <c r="Q209" s="11"/>
      <c r="R209" s="5"/>
      <c r="T209" s="3"/>
      <c r="V209" s="1"/>
      <c r="W209" s="1"/>
      <c r="X209" s="1"/>
      <c r="Y209" s="1"/>
      <c r="Z209" s="1"/>
      <c r="AA209" s="1"/>
      <c r="AB209" s="1"/>
      <c r="AG209" s="11"/>
      <c r="AH209" s="1"/>
      <c r="AI209" s="1"/>
      <c r="AJ209"/>
      <c r="AK209"/>
    </row>
    <row r="210" spans="1:37" x14ac:dyDescent="0.2">
      <c r="A210" s="5"/>
      <c r="B210" s="5"/>
      <c r="C210" s="5"/>
      <c r="G210" s="18"/>
      <c r="P210" s="1"/>
      <c r="Q210" s="11"/>
      <c r="R210" s="5"/>
      <c r="T210" s="3"/>
      <c r="V210" s="1"/>
      <c r="W210" s="1"/>
      <c r="X210" s="1"/>
      <c r="Y210" s="1"/>
      <c r="Z210" s="1"/>
      <c r="AA210" s="1"/>
      <c r="AB210" s="1"/>
      <c r="AG210" s="11"/>
      <c r="AH210" s="1"/>
      <c r="AI210" s="1"/>
      <c r="AJ210"/>
      <c r="AK210"/>
    </row>
    <row r="211" spans="1:37" x14ac:dyDescent="0.2">
      <c r="A211" s="5"/>
      <c r="B211" s="5"/>
      <c r="C211" s="5"/>
      <c r="G211" s="18"/>
      <c r="P211" s="1"/>
      <c r="Q211" s="11"/>
      <c r="R211" s="5"/>
      <c r="T211" s="3"/>
      <c r="V211" s="1"/>
      <c r="W211" s="1"/>
      <c r="X211" s="1"/>
      <c r="Y211" s="1"/>
      <c r="Z211" s="1"/>
      <c r="AA211" s="1"/>
      <c r="AB211" s="1"/>
      <c r="AG211" s="11"/>
      <c r="AH211" s="1"/>
      <c r="AI211" s="1"/>
      <c r="AJ211"/>
      <c r="AK211"/>
    </row>
    <row r="212" spans="1:37" x14ac:dyDescent="0.2">
      <c r="A212" s="5"/>
      <c r="B212" s="5"/>
      <c r="C212" s="5"/>
      <c r="G212" s="18"/>
      <c r="P212" s="1"/>
      <c r="Q212" s="11"/>
      <c r="R212" s="5"/>
      <c r="T212" s="3"/>
      <c r="V212" s="1"/>
      <c r="W212" s="1"/>
      <c r="X212" s="1"/>
      <c r="Y212" s="1"/>
      <c r="Z212" s="1"/>
      <c r="AA212" s="1"/>
      <c r="AB212" s="1"/>
      <c r="AG212" s="11"/>
      <c r="AH212" s="1"/>
      <c r="AI212" s="1"/>
      <c r="AJ212"/>
      <c r="AK212"/>
    </row>
    <row r="213" spans="1:37" x14ac:dyDescent="0.2">
      <c r="A213" s="5"/>
      <c r="B213" s="5"/>
      <c r="C213" s="5"/>
      <c r="G213" s="18"/>
      <c r="P213" s="1"/>
      <c r="Q213" s="11"/>
      <c r="R213" s="5"/>
      <c r="T213" s="3"/>
      <c r="V213" s="1"/>
      <c r="W213" s="1"/>
      <c r="X213" s="1"/>
      <c r="Y213" s="1"/>
      <c r="Z213" s="1"/>
      <c r="AA213" s="1"/>
      <c r="AB213" s="1"/>
      <c r="AG213" s="11"/>
      <c r="AH213" s="1"/>
      <c r="AI213" s="1"/>
      <c r="AJ213"/>
      <c r="AK213"/>
    </row>
    <row r="214" spans="1:37" x14ac:dyDescent="0.2">
      <c r="A214" s="5"/>
      <c r="B214" s="5"/>
      <c r="C214" s="5"/>
      <c r="G214" s="18"/>
      <c r="P214" s="1"/>
      <c r="Q214" s="11"/>
      <c r="R214" s="5"/>
      <c r="T214" s="3"/>
      <c r="V214" s="1"/>
      <c r="W214" s="1"/>
      <c r="X214" s="1"/>
      <c r="Y214" s="1"/>
      <c r="Z214" s="1"/>
      <c r="AA214" s="1"/>
      <c r="AB214" s="1"/>
      <c r="AG214" s="11"/>
      <c r="AH214" s="1"/>
      <c r="AI214" s="1"/>
      <c r="AJ214"/>
      <c r="AK214"/>
    </row>
    <row r="215" spans="1:37" x14ac:dyDescent="0.2">
      <c r="A215" s="5"/>
      <c r="B215" s="5"/>
      <c r="C215" s="5"/>
      <c r="G215" s="18"/>
      <c r="P215" s="1"/>
      <c r="Q215" s="11"/>
      <c r="R215" s="5"/>
      <c r="T215" s="3"/>
      <c r="V215" s="1"/>
      <c r="W215" s="1"/>
      <c r="X215" s="1"/>
      <c r="Y215" s="1"/>
      <c r="Z215" s="1"/>
      <c r="AA215" s="1"/>
      <c r="AB215" s="1"/>
      <c r="AG215" s="11"/>
      <c r="AH215" s="1"/>
      <c r="AI215" s="1"/>
      <c r="AJ215"/>
      <c r="AK215"/>
    </row>
    <row r="216" spans="1:37" x14ac:dyDescent="0.2">
      <c r="A216" s="5"/>
      <c r="B216" s="5"/>
      <c r="C216" s="5"/>
      <c r="G216" s="18"/>
      <c r="P216" s="1"/>
      <c r="Q216" s="11"/>
      <c r="R216" s="5"/>
      <c r="T216" s="3"/>
      <c r="V216" s="1"/>
      <c r="W216" s="1"/>
      <c r="X216" s="1"/>
      <c r="Y216" s="1"/>
      <c r="Z216" s="1"/>
      <c r="AA216" s="1"/>
      <c r="AB216" s="1"/>
      <c r="AG216" s="11"/>
      <c r="AH216" s="1"/>
      <c r="AI216" s="1"/>
      <c r="AJ216"/>
      <c r="AK216"/>
    </row>
    <row r="217" spans="1:37" x14ac:dyDescent="0.2">
      <c r="A217" s="5"/>
      <c r="B217" s="5"/>
      <c r="C217" s="5"/>
      <c r="G217" s="18"/>
      <c r="P217" s="1"/>
      <c r="Q217" s="11"/>
      <c r="R217" s="5"/>
      <c r="T217" s="3"/>
      <c r="V217" s="1"/>
      <c r="W217" s="1"/>
      <c r="X217" s="1"/>
      <c r="Y217" s="1"/>
      <c r="Z217" s="1"/>
      <c r="AA217" s="1"/>
      <c r="AB217" s="1"/>
      <c r="AG217" s="11"/>
      <c r="AH217" s="1"/>
      <c r="AI217" s="1"/>
      <c r="AJ217"/>
      <c r="AK217"/>
    </row>
    <row r="218" spans="1:37" x14ac:dyDescent="0.2">
      <c r="A218" s="5"/>
      <c r="B218" s="5"/>
      <c r="C218" s="5"/>
      <c r="G218" s="18"/>
      <c r="P218" s="1"/>
      <c r="Q218" s="11"/>
      <c r="R218" s="5"/>
      <c r="T218" s="3"/>
      <c r="V218" s="1"/>
      <c r="W218" s="1"/>
      <c r="X218" s="1"/>
      <c r="Y218" s="1"/>
      <c r="Z218" s="1"/>
      <c r="AA218" s="1"/>
      <c r="AB218" s="1"/>
      <c r="AG218" s="11"/>
      <c r="AH218" s="1"/>
      <c r="AI218" s="1"/>
      <c r="AJ218"/>
      <c r="AK218"/>
    </row>
    <row r="219" spans="1:37" x14ac:dyDescent="0.2">
      <c r="A219" s="5"/>
      <c r="B219" s="5"/>
      <c r="C219" s="5"/>
      <c r="G219" s="18"/>
      <c r="P219" s="1"/>
      <c r="Q219" s="11"/>
      <c r="R219" s="5"/>
      <c r="T219" s="3"/>
      <c r="V219" s="1"/>
      <c r="W219" s="1"/>
      <c r="X219" s="1"/>
      <c r="Y219" s="1"/>
      <c r="Z219" s="1"/>
      <c r="AA219" s="1"/>
      <c r="AB219" s="1"/>
      <c r="AG219" s="11"/>
      <c r="AH219" s="1"/>
      <c r="AI219" s="1"/>
      <c r="AJ219"/>
      <c r="AK219"/>
    </row>
    <row r="220" spans="1:37" x14ac:dyDescent="0.2">
      <c r="A220" s="5"/>
      <c r="B220" s="5"/>
      <c r="C220" s="5"/>
      <c r="G220" s="18"/>
      <c r="P220" s="1"/>
      <c r="Q220" s="11"/>
      <c r="R220" s="5"/>
      <c r="T220" s="3"/>
      <c r="V220" s="1"/>
      <c r="W220" s="1"/>
      <c r="X220" s="1"/>
      <c r="Y220" s="1"/>
      <c r="Z220" s="1"/>
      <c r="AA220" s="1"/>
      <c r="AB220" s="1"/>
      <c r="AG220" s="11"/>
      <c r="AH220" s="1"/>
      <c r="AI220" s="1"/>
      <c r="AJ220"/>
      <c r="AK220"/>
    </row>
    <row r="221" spans="1:37" x14ac:dyDescent="0.2">
      <c r="A221" s="5"/>
      <c r="B221" s="5"/>
      <c r="C221" s="5"/>
      <c r="G221" s="18"/>
      <c r="P221" s="1"/>
      <c r="Q221" s="11"/>
      <c r="R221" s="5"/>
      <c r="T221" s="3"/>
      <c r="V221" s="1"/>
      <c r="W221" s="1"/>
      <c r="X221" s="1"/>
      <c r="Y221" s="1"/>
      <c r="Z221" s="1"/>
      <c r="AA221" s="1"/>
      <c r="AB221" s="1"/>
      <c r="AG221" s="11"/>
      <c r="AH221" s="1"/>
      <c r="AI221" s="1"/>
      <c r="AJ221"/>
      <c r="AK221"/>
    </row>
    <row r="222" spans="1:37" x14ac:dyDescent="0.2">
      <c r="A222" s="5"/>
      <c r="B222" s="5"/>
      <c r="C222" s="5"/>
      <c r="G222" s="18"/>
      <c r="P222" s="1"/>
      <c r="Q222" s="11"/>
      <c r="R222" s="5"/>
      <c r="T222" s="3"/>
      <c r="V222" s="1"/>
      <c r="W222" s="1"/>
      <c r="X222" s="1"/>
      <c r="Y222" s="1"/>
      <c r="Z222" s="1"/>
      <c r="AA222" s="1"/>
      <c r="AB222" s="1"/>
      <c r="AG222" s="11"/>
      <c r="AH222" s="1"/>
      <c r="AI222" s="1"/>
      <c r="AJ222"/>
      <c r="AK222"/>
    </row>
    <row r="223" spans="1:37" x14ac:dyDescent="0.2">
      <c r="A223" s="5"/>
      <c r="B223" s="5"/>
      <c r="C223" s="5"/>
      <c r="G223" s="18"/>
      <c r="P223" s="1"/>
      <c r="Q223" s="11"/>
      <c r="R223" s="5"/>
      <c r="T223" s="3"/>
      <c r="V223" s="1"/>
      <c r="W223" s="1"/>
      <c r="X223" s="1"/>
      <c r="Y223" s="1"/>
      <c r="Z223" s="1"/>
      <c r="AA223" s="1"/>
      <c r="AB223" s="1"/>
      <c r="AG223" s="11"/>
      <c r="AH223" s="1"/>
      <c r="AI223" s="1"/>
      <c r="AJ223"/>
      <c r="AK223"/>
    </row>
    <row r="224" spans="1:37" x14ac:dyDescent="0.2">
      <c r="A224" s="5"/>
      <c r="B224" s="5"/>
      <c r="C224" s="5"/>
      <c r="G224" s="18"/>
      <c r="P224" s="1"/>
      <c r="Q224" s="11"/>
      <c r="R224" s="5"/>
      <c r="T224" s="3"/>
      <c r="V224" s="1"/>
      <c r="W224" s="1"/>
      <c r="X224" s="1"/>
      <c r="Y224" s="1"/>
      <c r="Z224" s="1"/>
      <c r="AA224" s="1"/>
      <c r="AB224" s="1"/>
      <c r="AG224" s="11"/>
      <c r="AH224" s="1"/>
      <c r="AI224" s="1"/>
      <c r="AJ224"/>
      <c r="AK224"/>
    </row>
    <row r="225" spans="1:37" x14ac:dyDescent="0.2">
      <c r="A225" s="5"/>
      <c r="B225" s="5"/>
      <c r="C225" s="5"/>
      <c r="G225" s="18"/>
      <c r="P225" s="1"/>
      <c r="Q225" s="11"/>
      <c r="R225" s="5"/>
      <c r="T225" s="3"/>
      <c r="V225" s="1"/>
      <c r="W225" s="1"/>
      <c r="X225" s="1"/>
      <c r="Y225" s="1"/>
      <c r="Z225" s="1"/>
      <c r="AA225" s="1"/>
      <c r="AB225" s="1"/>
      <c r="AG225" s="11"/>
      <c r="AH225" s="1"/>
      <c r="AI225" s="1"/>
      <c r="AJ225"/>
      <c r="AK225"/>
    </row>
    <row r="226" spans="1:37" x14ac:dyDescent="0.2">
      <c r="A226" s="5"/>
      <c r="B226" s="5"/>
      <c r="C226" s="5"/>
      <c r="G226" s="18"/>
      <c r="P226" s="1"/>
      <c r="Q226" s="11"/>
      <c r="R226" s="5"/>
      <c r="T226" s="3"/>
      <c r="V226" s="1"/>
      <c r="W226" s="1"/>
      <c r="X226" s="1"/>
      <c r="Y226" s="1"/>
      <c r="Z226" s="1"/>
      <c r="AA226" s="1"/>
      <c r="AB226" s="1"/>
      <c r="AG226" s="11"/>
      <c r="AH226" s="1"/>
      <c r="AI226" s="1"/>
      <c r="AJ226"/>
      <c r="AK226"/>
    </row>
    <row r="227" spans="1:37" x14ac:dyDescent="0.2">
      <c r="A227" s="5"/>
      <c r="B227" s="5"/>
      <c r="C227" s="5"/>
      <c r="G227" s="18"/>
      <c r="P227" s="1"/>
      <c r="Q227" s="11"/>
      <c r="R227" s="5"/>
      <c r="T227" s="3"/>
      <c r="V227" s="1"/>
      <c r="W227" s="1"/>
      <c r="X227" s="1"/>
      <c r="Y227" s="1"/>
      <c r="Z227" s="1"/>
      <c r="AA227" s="1"/>
      <c r="AB227" s="1"/>
      <c r="AG227" s="11"/>
      <c r="AH227" s="1"/>
      <c r="AI227" s="1"/>
      <c r="AJ227"/>
      <c r="AK227"/>
    </row>
    <row r="228" spans="1:37" x14ac:dyDescent="0.2">
      <c r="A228" s="5"/>
      <c r="B228" s="5"/>
      <c r="C228" s="5"/>
      <c r="G228" s="18"/>
      <c r="P228" s="1"/>
      <c r="Q228" s="11"/>
      <c r="R228" s="5"/>
      <c r="T228" s="3"/>
      <c r="V228" s="1"/>
      <c r="W228" s="1"/>
      <c r="X228" s="1"/>
      <c r="Y228" s="1"/>
      <c r="Z228" s="1"/>
      <c r="AA228" s="1"/>
      <c r="AB228" s="1"/>
      <c r="AG228" s="11"/>
      <c r="AH228" s="1"/>
      <c r="AI228" s="1"/>
      <c r="AJ228"/>
      <c r="AK228"/>
    </row>
    <row r="229" spans="1:37" x14ac:dyDescent="0.2">
      <c r="A229" s="5"/>
      <c r="B229" s="5"/>
      <c r="C229" s="5"/>
      <c r="G229" s="18"/>
      <c r="P229" s="1"/>
      <c r="Q229" s="11"/>
      <c r="R229" s="5"/>
      <c r="T229" s="3"/>
      <c r="V229" s="1"/>
      <c r="W229" s="1"/>
      <c r="X229" s="1"/>
      <c r="Y229" s="1"/>
      <c r="Z229" s="1"/>
      <c r="AA229" s="1"/>
      <c r="AB229" s="1"/>
      <c r="AG229" s="11"/>
      <c r="AH229" s="1"/>
      <c r="AI229" s="1"/>
      <c r="AJ229"/>
      <c r="AK229"/>
    </row>
    <row r="230" spans="1:37" x14ac:dyDescent="0.2">
      <c r="A230" s="5"/>
      <c r="B230" s="5"/>
      <c r="C230" s="5"/>
      <c r="G230" s="18"/>
      <c r="P230" s="1"/>
      <c r="Q230" s="11"/>
      <c r="R230" s="5"/>
      <c r="T230" s="3"/>
      <c r="V230" s="1"/>
      <c r="W230" s="1"/>
      <c r="X230" s="1"/>
      <c r="Y230" s="1"/>
      <c r="Z230" s="1"/>
      <c r="AA230" s="1"/>
      <c r="AB230" s="1"/>
      <c r="AG230" s="11"/>
      <c r="AH230" s="1"/>
      <c r="AI230" s="1"/>
      <c r="AJ230"/>
      <c r="AK230"/>
    </row>
    <row r="231" spans="1:37" x14ac:dyDescent="0.2">
      <c r="A231" s="5"/>
      <c r="B231" s="5"/>
      <c r="C231" s="5"/>
      <c r="G231" s="18"/>
      <c r="P231" s="1"/>
      <c r="Q231" s="11"/>
      <c r="R231" s="5"/>
      <c r="T231" s="3"/>
      <c r="V231" s="1"/>
      <c r="W231" s="1"/>
      <c r="X231" s="1"/>
      <c r="Y231" s="1"/>
      <c r="Z231" s="1"/>
      <c r="AA231" s="1"/>
      <c r="AB231" s="1"/>
      <c r="AG231" s="11"/>
      <c r="AH231" s="1"/>
      <c r="AI231" s="1"/>
      <c r="AJ231"/>
      <c r="AK231"/>
    </row>
    <row r="232" spans="1:37" x14ac:dyDescent="0.2">
      <c r="A232" s="5"/>
      <c r="B232" s="5"/>
      <c r="C232" s="5"/>
      <c r="G232" s="18"/>
      <c r="P232" s="1"/>
      <c r="Q232" s="11"/>
      <c r="R232" s="5"/>
      <c r="T232" s="3"/>
      <c r="V232" s="1"/>
      <c r="W232" s="1"/>
      <c r="X232" s="1"/>
      <c r="Y232" s="1"/>
      <c r="Z232" s="1"/>
      <c r="AA232" s="1"/>
      <c r="AB232" s="1"/>
      <c r="AG232" s="11"/>
      <c r="AH232" s="1"/>
      <c r="AI232" s="1"/>
      <c r="AJ232"/>
      <c r="AK232"/>
    </row>
    <row r="233" spans="1:37" x14ac:dyDescent="0.2">
      <c r="A233" s="5"/>
      <c r="B233" s="5"/>
      <c r="C233" s="5"/>
      <c r="G233" s="18"/>
      <c r="P233" s="1"/>
      <c r="Q233" s="11"/>
      <c r="R233" s="5"/>
      <c r="T233" s="3"/>
      <c r="V233" s="1"/>
      <c r="W233" s="1"/>
      <c r="X233" s="1"/>
      <c r="Y233" s="1"/>
      <c r="Z233" s="1"/>
      <c r="AA233" s="1"/>
      <c r="AB233" s="1"/>
      <c r="AG233" s="11"/>
      <c r="AH233" s="1"/>
      <c r="AI233" s="1"/>
      <c r="AJ233"/>
      <c r="AK233"/>
    </row>
    <row r="234" spans="1:37" x14ac:dyDescent="0.2">
      <c r="A234" s="5"/>
      <c r="B234" s="5"/>
      <c r="C234" s="5"/>
      <c r="G234" s="18"/>
      <c r="P234" s="1"/>
      <c r="Q234" s="11"/>
      <c r="R234" s="5"/>
      <c r="T234" s="3"/>
      <c r="V234" s="1"/>
      <c r="W234" s="1"/>
      <c r="X234" s="1"/>
      <c r="Y234" s="1"/>
      <c r="Z234" s="1"/>
      <c r="AA234" s="1"/>
      <c r="AB234" s="1"/>
      <c r="AG234" s="11"/>
      <c r="AH234" s="1"/>
      <c r="AI234" s="1"/>
      <c r="AJ234"/>
      <c r="AK234"/>
    </row>
    <row r="235" spans="1:37" x14ac:dyDescent="0.2">
      <c r="A235" s="5"/>
      <c r="B235" s="5"/>
      <c r="C235" s="5"/>
      <c r="G235" s="18"/>
      <c r="P235" s="1"/>
      <c r="Q235" s="11"/>
      <c r="R235" s="5"/>
      <c r="T235" s="3"/>
      <c r="V235" s="1"/>
      <c r="W235" s="1"/>
      <c r="X235" s="1"/>
      <c r="Y235" s="1"/>
      <c r="Z235" s="1"/>
      <c r="AA235" s="1"/>
      <c r="AB235" s="1"/>
      <c r="AG235" s="11"/>
      <c r="AH235" s="1"/>
      <c r="AI235" s="1"/>
      <c r="AJ235"/>
      <c r="AK235"/>
    </row>
    <row r="236" spans="1:37" x14ac:dyDescent="0.2">
      <c r="A236" s="5"/>
      <c r="B236" s="5"/>
      <c r="C236" s="5"/>
      <c r="G236" s="18"/>
      <c r="P236" s="1"/>
      <c r="Q236" s="11"/>
      <c r="R236" s="5"/>
      <c r="T236" s="3"/>
      <c r="V236" s="1"/>
      <c r="W236" s="1"/>
      <c r="X236" s="1"/>
      <c r="Y236" s="1"/>
      <c r="Z236" s="1"/>
      <c r="AA236" s="1"/>
      <c r="AB236" s="1"/>
      <c r="AG236" s="11"/>
      <c r="AH236" s="1"/>
      <c r="AI236" s="1"/>
      <c r="AJ236"/>
      <c r="AK236"/>
    </row>
    <row r="237" spans="1:37" x14ac:dyDescent="0.2">
      <c r="A237" s="5"/>
      <c r="B237" s="5"/>
      <c r="C237" s="5"/>
      <c r="G237" s="18"/>
      <c r="P237" s="1"/>
      <c r="Q237" s="11"/>
      <c r="R237" s="5"/>
      <c r="T237" s="3"/>
      <c r="V237" s="1"/>
      <c r="W237" s="1"/>
      <c r="X237" s="1"/>
      <c r="Y237" s="1"/>
      <c r="Z237" s="1"/>
      <c r="AA237" s="1"/>
      <c r="AB237" s="1"/>
      <c r="AG237" s="11"/>
      <c r="AH237" s="1"/>
      <c r="AI237" s="1"/>
      <c r="AJ237"/>
      <c r="AK237"/>
    </row>
    <row r="238" spans="1:37" x14ac:dyDescent="0.2">
      <c r="A238" s="5"/>
      <c r="B238" s="5"/>
      <c r="C238" s="5"/>
      <c r="G238" s="18"/>
      <c r="P238" s="1"/>
      <c r="Q238" s="11"/>
      <c r="R238" s="5"/>
      <c r="T238" s="3"/>
      <c r="V238" s="1"/>
      <c r="W238" s="1"/>
      <c r="X238" s="1"/>
      <c r="Y238" s="1"/>
      <c r="Z238" s="1"/>
      <c r="AA238" s="1"/>
      <c r="AB238" s="1"/>
      <c r="AG238" s="11"/>
      <c r="AH238" s="1"/>
      <c r="AI238" s="1"/>
      <c r="AJ238"/>
      <c r="AK238"/>
    </row>
    <row r="239" spans="1:37" x14ac:dyDescent="0.2">
      <c r="A239" s="5"/>
      <c r="B239" s="5"/>
      <c r="C239" s="5"/>
      <c r="G239" s="18"/>
      <c r="P239" s="1"/>
      <c r="Q239" s="11"/>
      <c r="R239" s="5"/>
      <c r="T239" s="3"/>
      <c r="V239" s="1"/>
      <c r="W239" s="1"/>
      <c r="X239" s="1"/>
      <c r="Y239" s="1"/>
      <c r="Z239" s="1"/>
      <c r="AA239" s="1"/>
      <c r="AB239" s="1"/>
      <c r="AG239" s="11"/>
      <c r="AH239" s="1"/>
      <c r="AI239" s="1"/>
      <c r="AJ239"/>
      <c r="AK239"/>
    </row>
    <row r="240" spans="1:37" x14ac:dyDescent="0.2">
      <c r="A240" s="5"/>
      <c r="B240" s="5"/>
      <c r="C240" s="5"/>
      <c r="G240" s="18"/>
      <c r="P240" s="1"/>
      <c r="Q240" s="11"/>
      <c r="R240" s="5"/>
      <c r="T240" s="3"/>
      <c r="V240" s="1"/>
      <c r="W240" s="1"/>
      <c r="X240" s="1"/>
      <c r="Y240" s="1"/>
      <c r="Z240" s="1"/>
      <c r="AA240" s="1"/>
      <c r="AB240" s="1"/>
      <c r="AG240" s="11"/>
      <c r="AH240" s="1"/>
      <c r="AI240" s="1"/>
      <c r="AJ240"/>
      <c r="AK240"/>
    </row>
    <row r="241" spans="1:37" x14ac:dyDescent="0.2">
      <c r="A241" s="5"/>
      <c r="B241" s="5"/>
      <c r="C241" s="5"/>
      <c r="G241" s="18"/>
      <c r="P241" s="1"/>
      <c r="Q241" s="11"/>
      <c r="R241" s="5"/>
      <c r="T241" s="3"/>
      <c r="V241" s="1"/>
      <c r="W241" s="1"/>
      <c r="X241" s="1"/>
      <c r="Y241" s="1"/>
      <c r="Z241" s="1"/>
      <c r="AA241" s="1"/>
      <c r="AB241" s="1"/>
      <c r="AG241" s="11"/>
      <c r="AH241" s="1"/>
      <c r="AI241" s="1"/>
      <c r="AJ241"/>
      <c r="AK241"/>
    </row>
    <row r="242" spans="1:37" x14ac:dyDescent="0.2">
      <c r="A242" s="5"/>
      <c r="B242" s="5"/>
      <c r="C242" s="5"/>
      <c r="G242" s="18"/>
      <c r="P242" s="1"/>
      <c r="Q242" s="11"/>
      <c r="R242" s="5"/>
      <c r="T242" s="3"/>
      <c r="V242" s="1"/>
      <c r="W242" s="1"/>
      <c r="X242" s="1"/>
      <c r="Y242" s="1"/>
      <c r="Z242" s="1"/>
      <c r="AA242" s="1"/>
      <c r="AB242" s="1"/>
      <c r="AG242" s="11"/>
      <c r="AH242" s="1"/>
      <c r="AI242" s="1"/>
      <c r="AJ242"/>
      <c r="AK242"/>
    </row>
    <row r="243" spans="1:37" x14ac:dyDescent="0.2">
      <c r="A243" s="5"/>
      <c r="B243" s="5"/>
      <c r="C243" s="5"/>
      <c r="G243" s="18"/>
      <c r="P243" s="1"/>
      <c r="Q243" s="11"/>
      <c r="R243" s="5"/>
      <c r="T243" s="3"/>
      <c r="V243" s="1"/>
      <c r="W243" s="1"/>
      <c r="X243" s="1"/>
      <c r="Y243" s="1"/>
      <c r="Z243" s="1"/>
      <c r="AA243" s="1"/>
      <c r="AB243" s="1"/>
      <c r="AG243" s="11"/>
      <c r="AH243" s="1"/>
      <c r="AI243" s="1"/>
      <c r="AJ243"/>
      <c r="AK243"/>
    </row>
    <row r="244" spans="1:37" x14ac:dyDescent="0.2">
      <c r="A244" s="5"/>
      <c r="B244" s="5"/>
      <c r="C244" s="5"/>
      <c r="G244" s="18"/>
      <c r="P244" s="1"/>
      <c r="Q244" s="11"/>
      <c r="R244" s="5"/>
      <c r="T244" s="3"/>
      <c r="V244" s="1"/>
      <c r="W244" s="1"/>
      <c r="X244" s="1"/>
      <c r="Y244" s="1"/>
      <c r="Z244" s="1"/>
      <c r="AA244" s="1"/>
      <c r="AB244" s="1"/>
      <c r="AG244" s="11"/>
      <c r="AH244" s="1"/>
      <c r="AI244" s="1"/>
      <c r="AJ244"/>
      <c r="AK244"/>
    </row>
    <row r="245" spans="1:37" x14ac:dyDescent="0.2">
      <c r="A245" s="5"/>
      <c r="B245" s="5"/>
      <c r="C245" s="5"/>
      <c r="G245" s="18"/>
      <c r="P245" s="1"/>
      <c r="Q245" s="11"/>
      <c r="R245" s="5"/>
      <c r="T245" s="3"/>
      <c r="V245" s="1"/>
      <c r="W245" s="1"/>
      <c r="X245" s="1"/>
      <c r="Y245" s="1"/>
      <c r="Z245" s="1"/>
      <c r="AA245" s="1"/>
      <c r="AB245" s="1"/>
      <c r="AG245" s="11"/>
      <c r="AH245" s="1"/>
      <c r="AI245" s="1"/>
      <c r="AJ245"/>
      <c r="AK245"/>
    </row>
    <row r="246" spans="1:37" x14ac:dyDescent="0.2">
      <c r="A246" s="5"/>
      <c r="B246" s="5"/>
      <c r="C246" s="5"/>
      <c r="G246" s="18"/>
      <c r="P246" s="1"/>
      <c r="Q246" s="11"/>
      <c r="R246" s="5"/>
      <c r="T246" s="3"/>
      <c r="V246" s="1"/>
      <c r="W246" s="1"/>
      <c r="X246" s="1"/>
      <c r="Y246" s="1"/>
      <c r="Z246" s="1"/>
      <c r="AA246" s="1"/>
      <c r="AB246" s="1"/>
      <c r="AG246" s="11"/>
      <c r="AH246" s="1"/>
      <c r="AI246" s="1"/>
      <c r="AJ246"/>
      <c r="AK246"/>
    </row>
    <row r="247" spans="1:37" x14ac:dyDescent="0.2">
      <c r="A247" s="5"/>
      <c r="B247" s="5"/>
      <c r="C247" s="5"/>
      <c r="G247" s="18"/>
      <c r="P247" s="1"/>
      <c r="Q247" s="11"/>
      <c r="R247" s="5"/>
      <c r="T247" s="3"/>
      <c r="V247" s="1"/>
      <c r="W247" s="1"/>
      <c r="X247" s="1"/>
      <c r="Y247" s="1"/>
      <c r="Z247" s="1"/>
      <c r="AA247" s="1"/>
      <c r="AB247" s="1"/>
      <c r="AG247" s="11"/>
      <c r="AH247" s="1"/>
      <c r="AI247" s="1"/>
      <c r="AJ247"/>
      <c r="AK247"/>
    </row>
    <row r="248" spans="1:37" x14ac:dyDescent="0.2">
      <c r="A248" s="5"/>
      <c r="B248" s="5"/>
      <c r="C248" s="5"/>
      <c r="G248" s="18"/>
      <c r="P248" s="1"/>
      <c r="Q248" s="11"/>
      <c r="R248" s="5"/>
      <c r="T248" s="3"/>
      <c r="V248" s="1"/>
      <c r="W248" s="1"/>
      <c r="X248" s="1"/>
      <c r="Y248" s="1"/>
      <c r="Z248" s="1"/>
      <c r="AA248" s="1"/>
      <c r="AB248" s="1"/>
      <c r="AG248" s="11"/>
      <c r="AH248" s="1"/>
      <c r="AI248" s="1"/>
      <c r="AJ248"/>
      <c r="AK248"/>
    </row>
    <row r="249" spans="1:37" x14ac:dyDescent="0.2">
      <c r="A249" s="5"/>
      <c r="B249" s="5"/>
      <c r="C249" s="5"/>
      <c r="G249" s="18"/>
      <c r="P249" s="1"/>
      <c r="Q249" s="11"/>
      <c r="R249" s="5"/>
      <c r="T249" s="3"/>
      <c r="V249" s="1"/>
      <c r="W249" s="1"/>
      <c r="X249" s="1"/>
      <c r="Y249" s="1"/>
      <c r="Z249" s="1"/>
      <c r="AA249" s="1"/>
      <c r="AB249" s="1"/>
      <c r="AG249" s="11"/>
      <c r="AH249" s="1"/>
      <c r="AI249" s="1"/>
      <c r="AJ249"/>
      <c r="AK249"/>
    </row>
    <row r="250" spans="1:37" x14ac:dyDescent="0.2">
      <c r="A250" s="5"/>
      <c r="B250" s="5"/>
      <c r="C250" s="5"/>
      <c r="G250" s="18"/>
      <c r="P250" s="1"/>
      <c r="Q250" s="11"/>
      <c r="R250" s="5"/>
      <c r="T250" s="3"/>
      <c r="V250" s="1"/>
      <c r="W250" s="1"/>
      <c r="X250" s="1"/>
      <c r="Y250" s="1"/>
      <c r="Z250" s="1"/>
      <c r="AA250" s="1"/>
      <c r="AB250" s="1"/>
      <c r="AG250" s="11"/>
      <c r="AH250" s="1"/>
      <c r="AI250" s="1"/>
      <c r="AJ250"/>
      <c r="AK250"/>
    </row>
    <row r="251" spans="1:37" x14ac:dyDescent="0.2">
      <c r="A251" s="5"/>
      <c r="B251" s="5"/>
      <c r="C251" s="5"/>
      <c r="G251" s="18"/>
      <c r="P251" s="1"/>
      <c r="Q251" s="11"/>
      <c r="R251" s="5"/>
      <c r="T251" s="3"/>
      <c r="V251" s="1"/>
      <c r="W251" s="1"/>
      <c r="X251" s="1"/>
      <c r="Y251" s="1"/>
      <c r="Z251" s="1"/>
      <c r="AA251" s="1"/>
      <c r="AB251" s="1"/>
      <c r="AG251" s="11"/>
      <c r="AH251" s="1"/>
      <c r="AI251" s="1"/>
      <c r="AJ251"/>
      <c r="AK251"/>
    </row>
    <row r="252" spans="1:37" x14ac:dyDescent="0.2">
      <c r="A252" s="5"/>
      <c r="B252" s="5"/>
      <c r="C252" s="5"/>
      <c r="G252" s="18"/>
      <c r="P252" s="1"/>
      <c r="Q252" s="11"/>
      <c r="R252" s="5"/>
      <c r="T252" s="3"/>
      <c r="V252" s="1"/>
      <c r="W252" s="1"/>
      <c r="X252" s="1"/>
      <c r="Y252" s="1"/>
      <c r="Z252" s="1"/>
      <c r="AA252" s="1"/>
      <c r="AB252" s="1"/>
      <c r="AG252" s="11"/>
      <c r="AH252" s="1"/>
      <c r="AI252" s="1"/>
      <c r="AJ252"/>
      <c r="AK252"/>
    </row>
    <row r="253" spans="1:37" x14ac:dyDescent="0.2">
      <c r="A253" s="5"/>
      <c r="B253" s="5"/>
      <c r="C253" s="5"/>
      <c r="G253" s="18"/>
      <c r="P253" s="1"/>
      <c r="Q253" s="11"/>
      <c r="R253" s="5"/>
      <c r="T253" s="3"/>
      <c r="V253" s="1"/>
      <c r="W253" s="1"/>
      <c r="X253" s="1"/>
      <c r="Y253" s="1"/>
      <c r="Z253" s="1"/>
      <c r="AA253" s="1"/>
      <c r="AB253" s="1"/>
      <c r="AG253" s="11"/>
      <c r="AH253" s="1"/>
      <c r="AI253" s="1"/>
      <c r="AJ253"/>
      <c r="AK253"/>
    </row>
    <row r="254" spans="1:37" x14ac:dyDescent="0.2">
      <c r="A254" s="5"/>
      <c r="B254" s="5"/>
      <c r="C254" s="5"/>
      <c r="G254" s="18"/>
      <c r="P254" s="1"/>
      <c r="Q254" s="11"/>
      <c r="R254" s="5"/>
      <c r="T254" s="3"/>
      <c r="V254" s="1"/>
      <c r="W254" s="1"/>
      <c r="X254" s="1"/>
      <c r="Y254" s="1"/>
      <c r="Z254" s="1"/>
      <c r="AA254" s="1"/>
      <c r="AB254" s="1"/>
      <c r="AG254" s="11"/>
      <c r="AH254" s="1"/>
      <c r="AI254" s="1"/>
      <c r="AJ254"/>
      <c r="AK254"/>
    </row>
    <row r="255" spans="1:37" x14ac:dyDescent="0.2">
      <c r="A255" s="5"/>
      <c r="B255" s="5"/>
      <c r="C255" s="5"/>
      <c r="G255" s="18"/>
      <c r="P255" s="1"/>
      <c r="Q255" s="11"/>
      <c r="R255" s="5"/>
      <c r="T255" s="3"/>
      <c r="V255" s="1"/>
      <c r="W255" s="1"/>
      <c r="X255" s="1"/>
      <c r="Y255" s="1"/>
      <c r="Z255" s="1"/>
      <c r="AA255" s="1"/>
      <c r="AB255" s="1"/>
      <c r="AG255" s="11"/>
      <c r="AH255" s="1"/>
      <c r="AI255" s="1"/>
      <c r="AJ255"/>
      <c r="AK255"/>
    </row>
    <row r="256" spans="1:37" x14ac:dyDescent="0.2">
      <c r="A256" s="5"/>
      <c r="B256" s="5"/>
      <c r="C256" s="5"/>
      <c r="G256" s="18"/>
      <c r="P256" s="1"/>
      <c r="Q256" s="11"/>
      <c r="R256" s="5"/>
      <c r="T256" s="3"/>
      <c r="V256" s="1"/>
      <c r="W256" s="1"/>
      <c r="X256" s="1"/>
      <c r="Y256" s="1"/>
      <c r="Z256" s="1"/>
      <c r="AA256" s="1"/>
      <c r="AB256" s="1"/>
      <c r="AG256" s="11"/>
      <c r="AH256" s="1"/>
      <c r="AI256" s="1"/>
      <c r="AJ256"/>
      <c r="AK256"/>
    </row>
    <row r="257" spans="1:37" x14ac:dyDescent="0.2">
      <c r="A257" s="5"/>
      <c r="B257" s="5"/>
      <c r="C257" s="5"/>
      <c r="G257" s="18"/>
      <c r="P257" s="1"/>
      <c r="Q257" s="11"/>
      <c r="R257" s="5"/>
      <c r="T257" s="3"/>
      <c r="V257" s="1"/>
      <c r="W257" s="1"/>
      <c r="X257" s="1"/>
      <c r="Y257" s="1"/>
      <c r="Z257" s="1"/>
      <c r="AA257" s="1"/>
      <c r="AB257" s="1"/>
      <c r="AG257" s="11"/>
      <c r="AH257" s="1"/>
      <c r="AI257" s="1"/>
      <c r="AJ257"/>
      <c r="AK257"/>
    </row>
    <row r="258" spans="1:37" x14ac:dyDescent="0.2">
      <c r="A258" s="5"/>
      <c r="B258" s="5"/>
      <c r="C258" s="5"/>
      <c r="G258" s="18"/>
      <c r="P258" s="1"/>
      <c r="Q258" s="11"/>
      <c r="R258" s="5"/>
      <c r="T258" s="3"/>
      <c r="V258" s="1"/>
      <c r="W258" s="1"/>
      <c r="X258" s="1"/>
      <c r="Y258" s="1"/>
      <c r="Z258" s="1"/>
      <c r="AA258" s="1"/>
      <c r="AB258" s="1"/>
      <c r="AG258" s="11"/>
      <c r="AH258" s="1"/>
      <c r="AI258" s="1"/>
      <c r="AJ258"/>
      <c r="AK258"/>
    </row>
    <row r="259" spans="1:37" x14ac:dyDescent="0.2">
      <c r="A259" s="5"/>
      <c r="B259" s="5"/>
      <c r="C259" s="5"/>
      <c r="G259" s="18"/>
      <c r="P259" s="1"/>
      <c r="Q259" s="11"/>
      <c r="R259" s="5"/>
      <c r="T259" s="3"/>
      <c r="V259" s="1"/>
      <c r="W259" s="1"/>
      <c r="X259" s="1"/>
      <c r="Y259" s="1"/>
      <c r="Z259" s="1"/>
      <c r="AA259" s="1"/>
      <c r="AB259" s="1"/>
      <c r="AG259" s="11"/>
      <c r="AH259" s="1"/>
      <c r="AI259" s="1"/>
      <c r="AJ259"/>
      <c r="AK259"/>
    </row>
    <row r="260" spans="1:37" x14ac:dyDescent="0.2">
      <c r="A260" s="5"/>
      <c r="B260" s="5"/>
      <c r="C260" s="5"/>
      <c r="G260" s="18"/>
      <c r="P260" s="1"/>
      <c r="Q260" s="11"/>
      <c r="R260" s="5"/>
      <c r="T260" s="3"/>
      <c r="V260" s="1"/>
      <c r="W260" s="1"/>
      <c r="X260" s="1"/>
      <c r="Y260" s="1"/>
      <c r="Z260" s="1"/>
      <c r="AA260" s="1"/>
      <c r="AB260" s="1"/>
      <c r="AG260" s="11"/>
      <c r="AH260" s="1"/>
      <c r="AI260" s="1"/>
      <c r="AJ260"/>
      <c r="AK260"/>
    </row>
    <row r="261" spans="1:37" x14ac:dyDescent="0.2">
      <c r="A261" s="5"/>
      <c r="B261" s="5"/>
      <c r="C261" s="5"/>
      <c r="G261" s="18"/>
      <c r="P261" s="1"/>
      <c r="Q261" s="11"/>
      <c r="R261" s="5"/>
      <c r="T261" s="3"/>
      <c r="V261" s="1"/>
      <c r="W261" s="1"/>
      <c r="X261" s="1"/>
      <c r="Y261" s="1"/>
      <c r="Z261" s="1"/>
      <c r="AA261" s="1"/>
      <c r="AB261" s="1"/>
      <c r="AJ261"/>
      <c r="AK261"/>
    </row>
    <row r="262" spans="1:37" x14ac:dyDescent="0.2">
      <c r="A262" s="5"/>
      <c r="B262" s="5"/>
      <c r="C262" s="5"/>
      <c r="G262" s="18"/>
      <c r="P262" s="1"/>
      <c r="Q262" s="11"/>
      <c r="R262" s="5"/>
      <c r="T262" s="3"/>
      <c r="V262" s="1"/>
      <c r="W262" s="1"/>
      <c r="X262" s="1"/>
      <c r="Y262" s="1"/>
      <c r="Z262" s="1"/>
      <c r="AA262" s="1"/>
      <c r="AB262" s="1"/>
      <c r="AJ262"/>
      <c r="AK262"/>
    </row>
    <row r="263" spans="1:37" x14ac:dyDescent="0.2">
      <c r="A263" s="5"/>
      <c r="B263" s="5"/>
      <c r="C263" s="5"/>
      <c r="G263" s="18"/>
      <c r="P263" s="1"/>
      <c r="Q263" s="11"/>
      <c r="R263" s="5"/>
      <c r="T263" s="3"/>
      <c r="V263" s="1"/>
      <c r="W263" s="1"/>
      <c r="X263" s="1"/>
      <c r="Y263" s="1"/>
      <c r="Z263" s="1"/>
      <c r="AA263" s="1"/>
      <c r="AB263" s="1"/>
      <c r="AJ263"/>
      <c r="AK263"/>
    </row>
    <row r="264" spans="1:37" x14ac:dyDescent="0.2">
      <c r="A264" s="5"/>
      <c r="B264" s="5"/>
      <c r="C264" s="5"/>
      <c r="G264" s="18"/>
      <c r="P264" s="1"/>
      <c r="Q264" s="11"/>
      <c r="R264" s="5"/>
      <c r="T264" s="3"/>
      <c r="V264" s="1"/>
      <c r="W264" s="1"/>
      <c r="X264" s="1"/>
      <c r="Y264" s="1"/>
      <c r="Z264" s="1"/>
      <c r="AA264" s="1"/>
      <c r="AB264" s="1"/>
      <c r="AJ264"/>
      <c r="AK264"/>
    </row>
    <row r="265" spans="1:37" x14ac:dyDescent="0.2">
      <c r="A265" s="5"/>
      <c r="B265" s="5"/>
      <c r="C265" s="5"/>
      <c r="G265" s="18"/>
      <c r="P265" s="1"/>
      <c r="Q265" s="11"/>
      <c r="R265" s="5"/>
      <c r="T265" s="3"/>
      <c r="V265" s="1"/>
      <c r="W265" s="1"/>
      <c r="X265" s="1"/>
      <c r="Y265" s="1"/>
      <c r="Z265" s="1"/>
      <c r="AA265" s="1"/>
      <c r="AB265" s="1"/>
      <c r="AJ265"/>
      <c r="AK265"/>
    </row>
    <row r="266" spans="1:37" x14ac:dyDescent="0.2">
      <c r="A266" s="5"/>
      <c r="B266" s="5"/>
      <c r="C266" s="5"/>
      <c r="G266" s="18"/>
      <c r="P266" s="1"/>
      <c r="Q266" s="11"/>
      <c r="R266" s="5"/>
      <c r="T266" s="3"/>
      <c r="V266" s="1"/>
      <c r="W266" s="1"/>
      <c r="X266" s="1"/>
      <c r="Y266" s="1"/>
      <c r="Z266" s="1"/>
      <c r="AA266" s="1"/>
      <c r="AB266" s="1"/>
      <c r="AJ266"/>
      <c r="AK266"/>
    </row>
    <row r="267" spans="1:37" x14ac:dyDescent="0.2">
      <c r="A267" s="5"/>
      <c r="B267" s="5"/>
      <c r="C267" s="5"/>
      <c r="G267" s="18"/>
      <c r="P267" s="1"/>
      <c r="Q267" s="11"/>
      <c r="R267" s="5"/>
      <c r="T267" s="3"/>
      <c r="V267" s="1"/>
      <c r="W267" s="1"/>
      <c r="X267" s="1"/>
      <c r="Y267" s="1"/>
      <c r="Z267" s="1"/>
      <c r="AA267" s="1"/>
      <c r="AB267" s="1"/>
      <c r="AJ267"/>
      <c r="AK267"/>
    </row>
    <row r="268" spans="1:37" x14ac:dyDescent="0.2">
      <c r="A268" s="5"/>
      <c r="B268" s="5"/>
      <c r="C268" s="5"/>
      <c r="G268" s="18"/>
      <c r="P268" s="1"/>
      <c r="Q268" s="11"/>
      <c r="R268" s="5"/>
      <c r="T268" s="3"/>
      <c r="V268" s="1"/>
      <c r="W268" s="1"/>
      <c r="X268" s="1"/>
      <c r="Y268" s="1"/>
      <c r="Z268" s="1"/>
      <c r="AA268" s="1"/>
      <c r="AB268" s="1"/>
      <c r="AJ268"/>
      <c r="AK268"/>
    </row>
    <row r="269" spans="1:37" x14ac:dyDescent="0.2">
      <c r="A269" s="5"/>
      <c r="B269" s="5"/>
      <c r="C269" s="5"/>
      <c r="G269" s="18"/>
      <c r="P269" s="1"/>
      <c r="Q269" s="11"/>
      <c r="R269" s="5"/>
      <c r="T269" s="3"/>
      <c r="V269" s="1"/>
      <c r="W269" s="1"/>
      <c r="X269" s="1"/>
      <c r="Y269" s="1"/>
      <c r="Z269" s="1"/>
      <c r="AA269" s="1"/>
      <c r="AB269" s="1"/>
      <c r="AJ269"/>
      <c r="AK269"/>
    </row>
    <row r="270" spans="1:37" x14ac:dyDescent="0.2">
      <c r="A270" s="5"/>
      <c r="B270" s="5"/>
      <c r="C270" s="5"/>
      <c r="G270" s="18"/>
      <c r="P270" s="1"/>
      <c r="Q270" s="11"/>
      <c r="R270" s="5"/>
      <c r="T270" s="3"/>
      <c r="V270" s="1"/>
      <c r="W270" s="1"/>
      <c r="X270" s="1"/>
      <c r="Y270" s="1"/>
      <c r="Z270" s="1"/>
      <c r="AA270" s="1"/>
      <c r="AB270" s="1"/>
      <c r="AJ270"/>
      <c r="AK270"/>
    </row>
    <row r="271" spans="1:37" x14ac:dyDescent="0.2">
      <c r="A271" s="5"/>
      <c r="B271" s="5"/>
      <c r="C271" s="5"/>
      <c r="G271" s="18"/>
      <c r="P271" s="1"/>
      <c r="Q271" s="11"/>
      <c r="R271" s="5"/>
      <c r="T271" s="3"/>
      <c r="V271" s="1"/>
      <c r="W271" s="1"/>
      <c r="X271" s="1"/>
      <c r="Y271" s="1"/>
      <c r="Z271" s="1"/>
      <c r="AA271" s="1"/>
      <c r="AB271" s="1"/>
      <c r="AJ271"/>
      <c r="AK271"/>
    </row>
    <row r="272" spans="1:37" x14ac:dyDescent="0.2">
      <c r="A272" s="5"/>
      <c r="B272" s="5"/>
      <c r="C272" s="5"/>
      <c r="G272" s="18"/>
      <c r="P272" s="1"/>
      <c r="Q272" s="11"/>
      <c r="R272" s="5"/>
      <c r="T272" s="3"/>
      <c r="V272" s="1"/>
      <c r="W272" s="1"/>
      <c r="X272" s="1"/>
      <c r="Y272" s="1"/>
      <c r="Z272" s="1"/>
      <c r="AA272" s="1"/>
      <c r="AB272" s="1"/>
      <c r="AJ272"/>
      <c r="AK272"/>
    </row>
    <row r="273" spans="1:37" x14ac:dyDescent="0.2">
      <c r="A273" s="5"/>
      <c r="B273" s="5"/>
      <c r="C273" s="5"/>
      <c r="G273" s="18"/>
      <c r="P273" s="1"/>
      <c r="Q273" s="11"/>
      <c r="R273" s="5"/>
      <c r="T273" s="3"/>
      <c r="V273" s="1"/>
      <c r="W273" s="1"/>
      <c r="X273" s="1"/>
      <c r="Y273" s="1"/>
      <c r="Z273" s="1"/>
      <c r="AA273" s="1"/>
      <c r="AB273" s="1"/>
      <c r="AJ273"/>
      <c r="AK273"/>
    </row>
    <row r="274" spans="1:37" x14ac:dyDescent="0.2">
      <c r="A274" s="5"/>
      <c r="B274" s="5"/>
      <c r="C274" s="5"/>
      <c r="G274" s="18"/>
      <c r="P274" s="1"/>
      <c r="Q274" s="11"/>
      <c r="R274" s="5"/>
      <c r="T274" s="3"/>
      <c r="V274" s="1"/>
      <c r="W274" s="1"/>
      <c r="X274" s="1"/>
      <c r="Y274" s="1"/>
      <c r="Z274" s="1"/>
      <c r="AA274" s="1"/>
      <c r="AB274" s="1"/>
      <c r="AJ274"/>
      <c r="AK274"/>
    </row>
    <row r="275" spans="1:37" x14ac:dyDescent="0.2">
      <c r="A275" s="5"/>
      <c r="B275" s="5"/>
      <c r="C275" s="5"/>
      <c r="G275" s="18"/>
      <c r="P275" s="1"/>
      <c r="Q275" s="11"/>
      <c r="R275" s="5"/>
      <c r="T275" s="3"/>
      <c r="V275" s="1"/>
      <c r="W275" s="1"/>
      <c r="X275" s="1"/>
      <c r="Y275" s="1"/>
      <c r="Z275" s="1"/>
      <c r="AA275" s="1"/>
      <c r="AB275" s="1"/>
      <c r="AJ275"/>
      <c r="AK275"/>
    </row>
    <row r="276" spans="1:37" x14ac:dyDescent="0.2">
      <c r="A276" s="5"/>
      <c r="B276" s="5"/>
      <c r="C276" s="5"/>
      <c r="G276" s="18"/>
      <c r="P276" s="1"/>
      <c r="Q276" s="11"/>
      <c r="R276" s="5"/>
      <c r="T276" s="3"/>
      <c r="V276" s="1"/>
      <c r="W276" s="1"/>
      <c r="X276" s="1"/>
      <c r="Y276" s="1"/>
      <c r="Z276" s="1"/>
      <c r="AA276" s="1"/>
      <c r="AB276" s="1"/>
      <c r="AJ276"/>
      <c r="AK276"/>
    </row>
    <row r="277" spans="1:37" x14ac:dyDescent="0.2">
      <c r="A277" s="5"/>
      <c r="B277" s="5"/>
      <c r="C277" s="5"/>
      <c r="G277" s="18"/>
      <c r="P277" s="1"/>
      <c r="Q277" s="11"/>
      <c r="R277" s="5"/>
      <c r="T277" s="3"/>
      <c r="V277" s="1"/>
      <c r="W277" s="1"/>
      <c r="X277" s="1"/>
      <c r="Y277" s="1"/>
      <c r="Z277" s="1"/>
      <c r="AA277" s="1"/>
      <c r="AB277" s="1"/>
      <c r="AJ277"/>
      <c r="AK277"/>
    </row>
    <row r="278" spans="1:37" x14ac:dyDescent="0.2">
      <c r="A278" s="5"/>
      <c r="B278" s="5"/>
      <c r="C278" s="5"/>
      <c r="G278" s="18"/>
      <c r="P278" s="1"/>
      <c r="Q278" s="11"/>
      <c r="R278" s="5"/>
      <c r="T278" s="3"/>
      <c r="V278" s="1"/>
      <c r="W278" s="1"/>
      <c r="X278" s="1"/>
      <c r="Y278" s="1"/>
      <c r="Z278" s="1"/>
      <c r="AA278" s="1"/>
      <c r="AB278" s="1"/>
      <c r="AJ278"/>
      <c r="AK278"/>
    </row>
    <row r="279" spans="1:37" x14ac:dyDescent="0.2">
      <c r="A279" s="5"/>
      <c r="B279" s="5"/>
      <c r="C279" s="5"/>
      <c r="G279" s="18"/>
      <c r="P279" s="1"/>
      <c r="Q279" s="11"/>
      <c r="R279" s="5"/>
      <c r="T279" s="3"/>
      <c r="V279" s="1"/>
      <c r="W279" s="1"/>
      <c r="X279" s="1"/>
      <c r="Y279" s="1"/>
      <c r="Z279" s="1"/>
      <c r="AA279" s="1"/>
      <c r="AB279" s="1"/>
      <c r="AJ279"/>
      <c r="AK279"/>
    </row>
    <row r="280" spans="1:37" x14ac:dyDescent="0.2">
      <c r="A280" s="5"/>
      <c r="B280" s="5"/>
      <c r="C280" s="5"/>
      <c r="G280" s="18"/>
      <c r="P280" s="1"/>
      <c r="Q280" s="11"/>
      <c r="R280" s="5"/>
      <c r="T280" s="3"/>
      <c r="V280" s="1"/>
      <c r="W280" s="1"/>
      <c r="X280" s="1"/>
      <c r="Y280" s="1"/>
      <c r="Z280" s="1"/>
      <c r="AA280" s="1"/>
      <c r="AB280" s="1"/>
      <c r="AJ280"/>
      <c r="AK280"/>
    </row>
    <row r="281" spans="1:37" x14ac:dyDescent="0.2">
      <c r="A281" s="5"/>
      <c r="B281" s="5"/>
      <c r="C281" s="5"/>
      <c r="G281" s="18"/>
      <c r="P281" s="1"/>
      <c r="Q281" s="11"/>
      <c r="R281" s="5"/>
      <c r="T281" s="3"/>
      <c r="V281" s="1"/>
      <c r="W281" s="1"/>
      <c r="X281" s="1"/>
      <c r="Y281" s="1"/>
      <c r="Z281" s="1"/>
      <c r="AA281" s="1"/>
      <c r="AB281" s="1"/>
      <c r="AJ281"/>
      <c r="AK281"/>
    </row>
    <row r="282" spans="1:37" x14ac:dyDescent="0.2">
      <c r="A282" s="5"/>
      <c r="B282" s="5"/>
      <c r="C282" s="5"/>
      <c r="G282" s="18"/>
      <c r="P282" s="1"/>
      <c r="Q282" s="11"/>
      <c r="R282" s="5"/>
      <c r="T282" s="3"/>
      <c r="V282" s="1"/>
      <c r="W282" s="1"/>
      <c r="X282" s="1"/>
      <c r="Y282" s="1"/>
      <c r="Z282" s="1"/>
      <c r="AA282" s="1"/>
      <c r="AB282" s="1"/>
      <c r="AJ282"/>
      <c r="AK282"/>
    </row>
    <row r="283" spans="1:37" x14ac:dyDescent="0.2">
      <c r="A283" s="5"/>
      <c r="B283" s="5"/>
      <c r="C283" s="5"/>
      <c r="G283" s="18"/>
      <c r="P283" s="1"/>
      <c r="Q283" s="11"/>
      <c r="R283" s="5"/>
      <c r="T283" s="3"/>
      <c r="V283" s="1"/>
      <c r="W283" s="1"/>
      <c r="X283" s="1"/>
      <c r="Y283" s="1"/>
      <c r="Z283" s="1"/>
      <c r="AA283" s="1"/>
      <c r="AB283" s="1"/>
      <c r="AJ283"/>
      <c r="AK283"/>
    </row>
    <row r="284" spans="1:37" x14ac:dyDescent="0.2">
      <c r="A284" s="5"/>
      <c r="B284" s="5"/>
      <c r="C284" s="5"/>
      <c r="G284" s="18"/>
      <c r="P284" s="1"/>
      <c r="Q284" s="11"/>
      <c r="R284" s="5"/>
      <c r="T284" s="3"/>
      <c r="V284" s="1"/>
      <c r="W284" s="1"/>
      <c r="X284" s="1"/>
      <c r="Y284" s="1"/>
      <c r="Z284" s="1"/>
      <c r="AA284" s="1"/>
      <c r="AB284" s="1"/>
      <c r="AJ284"/>
      <c r="AK284"/>
    </row>
    <row r="285" spans="1:37" x14ac:dyDescent="0.2">
      <c r="A285" s="5"/>
      <c r="B285" s="5"/>
      <c r="C285" s="5"/>
      <c r="G285" s="18"/>
      <c r="P285" s="1"/>
      <c r="Q285" s="11"/>
      <c r="R285" s="5"/>
      <c r="T285" s="3"/>
      <c r="V285" s="1"/>
      <c r="W285" s="1"/>
      <c r="X285" s="1"/>
      <c r="Y285" s="1"/>
      <c r="Z285" s="1"/>
      <c r="AA285" s="1"/>
      <c r="AB285" s="1"/>
      <c r="AJ285"/>
      <c r="AK285"/>
    </row>
    <row r="286" spans="1:37" x14ac:dyDescent="0.2">
      <c r="A286" s="5"/>
      <c r="B286" s="5"/>
      <c r="C286" s="5"/>
      <c r="G286" s="18"/>
      <c r="P286" s="1"/>
      <c r="Q286" s="11"/>
      <c r="R286" s="5"/>
      <c r="T286" s="3"/>
      <c r="V286" s="1"/>
      <c r="W286" s="1"/>
      <c r="X286" s="1"/>
      <c r="Y286" s="1"/>
      <c r="Z286" s="1"/>
      <c r="AA286" s="1"/>
      <c r="AB286" s="1"/>
      <c r="AJ286"/>
      <c r="AK286"/>
    </row>
    <row r="287" spans="1:37" x14ac:dyDescent="0.2">
      <c r="A287" s="5"/>
      <c r="B287" s="5"/>
      <c r="C287" s="5"/>
      <c r="G287" s="18"/>
      <c r="P287" s="1"/>
      <c r="Q287" s="11"/>
      <c r="R287" s="5"/>
      <c r="T287" s="3"/>
      <c r="V287" s="1"/>
      <c r="W287" s="1"/>
      <c r="X287" s="1"/>
      <c r="Y287" s="1"/>
      <c r="Z287" s="1"/>
      <c r="AA287" s="1"/>
      <c r="AB287" s="1"/>
      <c r="AJ287"/>
      <c r="AK287"/>
    </row>
    <row r="288" spans="1:37" x14ac:dyDescent="0.2">
      <c r="A288" s="5"/>
      <c r="B288" s="5"/>
      <c r="C288" s="5"/>
      <c r="G288" s="18"/>
      <c r="P288" s="1"/>
      <c r="Q288" s="11"/>
      <c r="R288" s="5"/>
      <c r="T288" s="3"/>
      <c r="V288" s="1"/>
      <c r="W288" s="1"/>
      <c r="X288" s="1"/>
      <c r="Y288" s="1"/>
      <c r="Z288" s="1"/>
      <c r="AA288" s="1"/>
      <c r="AB288" s="1"/>
      <c r="AJ288"/>
      <c r="AK288"/>
    </row>
    <row r="289" spans="1:37" x14ac:dyDescent="0.2">
      <c r="A289" s="5"/>
      <c r="B289" s="5"/>
      <c r="C289" s="5"/>
      <c r="G289" s="18"/>
      <c r="P289" s="1"/>
      <c r="Q289" s="11"/>
      <c r="R289" s="5"/>
      <c r="T289" s="3"/>
      <c r="V289" s="1"/>
      <c r="W289" s="1"/>
      <c r="X289" s="1"/>
      <c r="Y289" s="1"/>
      <c r="Z289" s="1"/>
      <c r="AA289" s="1"/>
      <c r="AB289" s="1"/>
      <c r="AJ289"/>
      <c r="AK289"/>
    </row>
    <row r="290" spans="1:37" x14ac:dyDescent="0.2">
      <c r="A290" s="5"/>
      <c r="B290" s="5"/>
      <c r="C290" s="5"/>
      <c r="G290" s="18"/>
      <c r="P290" s="1"/>
      <c r="Q290" s="11"/>
      <c r="R290" s="5"/>
      <c r="T290" s="3"/>
      <c r="V290" s="1"/>
      <c r="W290" s="1"/>
      <c r="X290" s="1"/>
      <c r="Y290" s="1"/>
      <c r="Z290" s="1"/>
      <c r="AA290" s="1"/>
      <c r="AB290" s="1"/>
      <c r="AJ290"/>
      <c r="AK290"/>
    </row>
    <row r="291" spans="1:37" x14ac:dyDescent="0.2">
      <c r="A291" s="5"/>
      <c r="B291" s="5"/>
      <c r="C291" s="5"/>
      <c r="G291" s="18"/>
      <c r="P291" s="1"/>
      <c r="Q291" s="11"/>
      <c r="R291" s="5"/>
      <c r="T291" s="3"/>
      <c r="V291" s="1"/>
      <c r="W291" s="1"/>
      <c r="X291" s="1"/>
      <c r="Y291" s="1"/>
      <c r="Z291" s="1"/>
      <c r="AA291" s="1"/>
      <c r="AB291" s="1"/>
      <c r="AJ291"/>
      <c r="AK291"/>
    </row>
    <row r="292" spans="1:37" x14ac:dyDescent="0.2">
      <c r="A292" s="5"/>
      <c r="B292" s="5"/>
      <c r="C292" s="5"/>
      <c r="G292" s="18"/>
      <c r="P292" s="1"/>
      <c r="Q292" s="11"/>
      <c r="R292" s="5"/>
      <c r="T292" s="3"/>
      <c r="V292" s="1"/>
      <c r="W292" s="1"/>
      <c r="X292" s="1"/>
      <c r="Y292" s="1"/>
      <c r="Z292" s="1"/>
      <c r="AA292" s="1"/>
      <c r="AB292" s="1"/>
      <c r="AJ292"/>
      <c r="AK292"/>
    </row>
    <row r="293" spans="1:37" x14ac:dyDescent="0.2">
      <c r="A293" s="5"/>
      <c r="B293" s="5"/>
      <c r="C293" s="5"/>
      <c r="G293" s="18"/>
      <c r="P293" s="1"/>
      <c r="Q293" s="11"/>
      <c r="R293" s="5"/>
      <c r="T293" s="3"/>
      <c r="V293" s="1"/>
      <c r="W293" s="1"/>
      <c r="X293" s="1"/>
      <c r="Y293" s="1"/>
      <c r="Z293" s="1"/>
      <c r="AA293" s="1"/>
      <c r="AB293" s="1"/>
      <c r="AJ293"/>
      <c r="AK293"/>
    </row>
    <row r="294" spans="1:37" x14ac:dyDescent="0.2">
      <c r="A294" s="5"/>
      <c r="B294" s="5"/>
      <c r="C294" s="5"/>
      <c r="G294" s="18"/>
      <c r="P294" s="1"/>
      <c r="Q294" s="11"/>
      <c r="R294" s="5"/>
      <c r="T294" s="3"/>
      <c r="V294" s="1"/>
      <c r="W294" s="1"/>
      <c r="X294" s="1"/>
      <c r="Y294" s="1"/>
      <c r="Z294" s="1"/>
      <c r="AA294" s="1"/>
      <c r="AB294" s="1"/>
      <c r="AJ294"/>
      <c r="AK294"/>
    </row>
    <row r="295" spans="1:37" x14ac:dyDescent="0.2">
      <c r="A295" s="5"/>
      <c r="B295" s="5"/>
      <c r="C295" s="5"/>
      <c r="G295" s="18"/>
      <c r="P295" s="1"/>
      <c r="Q295" s="11"/>
      <c r="R295" s="5"/>
      <c r="T295" s="3"/>
      <c r="V295" s="1"/>
      <c r="W295" s="1"/>
      <c r="X295" s="1"/>
      <c r="Y295" s="1"/>
      <c r="Z295" s="1"/>
      <c r="AA295" s="1"/>
      <c r="AB295" s="1"/>
      <c r="AJ295"/>
      <c r="AK295"/>
    </row>
    <row r="296" spans="1:37" x14ac:dyDescent="0.2">
      <c r="A296" s="5"/>
      <c r="B296" s="5"/>
      <c r="C296" s="5"/>
      <c r="G296" s="18"/>
      <c r="P296" s="1"/>
      <c r="Q296" s="11"/>
      <c r="R296" s="5"/>
      <c r="T296" s="3"/>
      <c r="V296" s="1"/>
      <c r="W296" s="1"/>
      <c r="X296" s="1"/>
      <c r="Y296" s="1"/>
      <c r="Z296" s="1"/>
      <c r="AA296" s="1"/>
      <c r="AB296" s="1"/>
      <c r="AJ296"/>
      <c r="AK296"/>
    </row>
    <row r="297" spans="1:37" x14ac:dyDescent="0.2">
      <c r="A297" s="5"/>
      <c r="B297" s="5"/>
      <c r="C297" s="5"/>
      <c r="G297" s="18"/>
      <c r="P297" s="1"/>
      <c r="Q297" s="11"/>
      <c r="R297" s="5"/>
      <c r="T297" s="3"/>
      <c r="V297" s="1"/>
      <c r="W297" s="1"/>
      <c r="X297" s="1"/>
      <c r="Y297" s="1"/>
      <c r="Z297" s="1"/>
      <c r="AA297" s="1"/>
      <c r="AB297" s="1"/>
      <c r="AJ297"/>
      <c r="AK297"/>
    </row>
    <row r="298" spans="1:37" x14ac:dyDescent="0.2">
      <c r="A298" s="5"/>
      <c r="B298" s="5"/>
      <c r="C298" s="5"/>
      <c r="G298" s="18"/>
      <c r="P298" s="1"/>
      <c r="Q298" s="11"/>
      <c r="R298" s="5"/>
      <c r="T298" s="3"/>
      <c r="V298" s="1"/>
      <c r="W298" s="1"/>
      <c r="X298" s="1"/>
      <c r="Y298" s="1"/>
      <c r="Z298" s="1"/>
      <c r="AA298" s="1"/>
      <c r="AB298" s="1"/>
      <c r="AJ298"/>
      <c r="AK298"/>
    </row>
    <row r="299" spans="1:37" x14ac:dyDescent="0.2">
      <c r="A299" s="5"/>
      <c r="B299" s="5"/>
      <c r="C299" s="5"/>
      <c r="G299" s="18"/>
      <c r="P299" s="1"/>
      <c r="Q299" s="11"/>
      <c r="R299" s="5"/>
      <c r="T299" s="3"/>
      <c r="V299" s="1"/>
      <c r="W299" s="1"/>
      <c r="X299" s="1"/>
      <c r="Y299" s="1"/>
      <c r="Z299" s="1"/>
      <c r="AA299" s="1"/>
      <c r="AB299" s="1"/>
      <c r="AJ299"/>
      <c r="AK299"/>
    </row>
    <row r="300" spans="1:37" x14ac:dyDescent="0.2">
      <c r="A300" s="5"/>
      <c r="B300" s="5"/>
      <c r="C300" s="5"/>
      <c r="G300" s="18"/>
      <c r="P300" s="1"/>
      <c r="Q300" s="11"/>
      <c r="R300" s="5"/>
      <c r="T300" s="3"/>
      <c r="V300" s="1"/>
      <c r="W300" s="1"/>
      <c r="X300" s="1"/>
      <c r="Y300" s="1"/>
      <c r="Z300" s="1"/>
      <c r="AA300" s="1"/>
      <c r="AB300" s="1"/>
      <c r="AJ300"/>
      <c r="AK300"/>
    </row>
    <row r="301" spans="1:37" x14ac:dyDescent="0.2">
      <c r="A301" s="5"/>
      <c r="B301" s="5"/>
      <c r="C301" s="5"/>
      <c r="G301" s="18"/>
      <c r="P301" s="1"/>
      <c r="Q301" s="11"/>
      <c r="R301" s="5"/>
      <c r="T301" s="3"/>
      <c r="V301" s="1"/>
      <c r="W301" s="1"/>
      <c r="X301" s="1"/>
      <c r="Y301" s="1"/>
      <c r="Z301" s="1"/>
      <c r="AA301" s="1"/>
      <c r="AB301" s="1"/>
      <c r="AJ301"/>
      <c r="AK301"/>
    </row>
    <row r="302" spans="1:37" x14ac:dyDescent="0.2">
      <c r="A302" s="5"/>
      <c r="B302" s="5"/>
      <c r="C302" s="5"/>
      <c r="G302" s="18"/>
      <c r="P302" s="1"/>
      <c r="Q302" s="11"/>
      <c r="R302" s="5"/>
      <c r="T302" s="3"/>
      <c r="V302" s="1"/>
      <c r="W302" s="1"/>
      <c r="X302" s="1"/>
      <c r="Y302" s="1"/>
      <c r="Z302" s="1"/>
      <c r="AA302" s="1"/>
      <c r="AB302" s="1"/>
      <c r="AJ302"/>
      <c r="AK302"/>
    </row>
    <row r="303" spans="1:37" x14ac:dyDescent="0.2">
      <c r="A303" s="5"/>
      <c r="B303" s="5"/>
      <c r="C303" s="5"/>
      <c r="G303" s="18"/>
      <c r="P303" s="1"/>
      <c r="Q303" s="11"/>
      <c r="R303" s="5"/>
      <c r="T303" s="3"/>
      <c r="V303" s="1"/>
      <c r="W303" s="1"/>
      <c r="X303" s="1"/>
      <c r="Y303" s="1"/>
      <c r="Z303" s="1"/>
      <c r="AA303" s="1"/>
      <c r="AB303" s="1"/>
      <c r="AJ303"/>
      <c r="AK303"/>
    </row>
    <row r="304" spans="1:37" x14ac:dyDescent="0.2">
      <c r="A304" s="5"/>
      <c r="B304" s="5"/>
      <c r="C304" s="5"/>
      <c r="G304" s="18"/>
      <c r="P304" s="1"/>
      <c r="Q304" s="11"/>
      <c r="R304" s="5"/>
      <c r="T304" s="3"/>
      <c r="V304" s="1"/>
      <c r="W304" s="1"/>
      <c r="X304" s="1"/>
      <c r="Y304" s="1"/>
      <c r="Z304" s="1"/>
      <c r="AA304" s="1"/>
      <c r="AB304" s="1"/>
      <c r="AJ304"/>
      <c r="AK304"/>
    </row>
    <row r="305" spans="1:37" x14ac:dyDescent="0.2">
      <c r="A305" s="5"/>
      <c r="B305" s="5"/>
      <c r="C305" s="5"/>
      <c r="G305" s="18"/>
      <c r="P305" s="1"/>
      <c r="Q305" s="11"/>
      <c r="R305" s="5"/>
      <c r="T305" s="3"/>
      <c r="V305" s="1"/>
      <c r="W305" s="1"/>
      <c r="X305" s="1"/>
      <c r="Y305" s="1"/>
      <c r="Z305" s="1"/>
      <c r="AA305" s="1"/>
      <c r="AB305" s="1"/>
      <c r="AJ305"/>
      <c r="AK305"/>
    </row>
    <row r="306" spans="1:37" x14ac:dyDescent="0.2">
      <c r="A306" s="5"/>
      <c r="B306" s="5"/>
      <c r="C306" s="5"/>
      <c r="G306" s="18"/>
      <c r="P306" s="1"/>
      <c r="Q306" s="11"/>
      <c r="R306" s="5"/>
      <c r="T306" s="3"/>
      <c r="V306" s="1"/>
      <c r="W306" s="1"/>
      <c r="X306" s="1"/>
      <c r="Y306" s="1"/>
      <c r="Z306" s="1"/>
      <c r="AA306" s="1"/>
      <c r="AB306" s="1"/>
      <c r="AJ306"/>
      <c r="AK306"/>
    </row>
    <row r="307" spans="1:37" x14ac:dyDescent="0.2">
      <c r="A307" s="5"/>
      <c r="B307" s="5"/>
      <c r="C307" s="5"/>
      <c r="G307" s="18"/>
      <c r="P307" s="1"/>
      <c r="Q307" s="11"/>
      <c r="R307" s="5"/>
      <c r="T307" s="3"/>
      <c r="V307" s="1"/>
      <c r="W307" s="1"/>
      <c r="X307" s="1"/>
      <c r="Y307" s="1"/>
      <c r="Z307" s="1"/>
      <c r="AA307" s="1"/>
      <c r="AB307" s="1"/>
      <c r="AJ307"/>
      <c r="AK307"/>
    </row>
    <row r="308" spans="1:37" x14ac:dyDescent="0.2">
      <c r="A308" s="5"/>
      <c r="B308" s="5"/>
      <c r="C308" s="5"/>
      <c r="G308" s="18"/>
      <c r="P308" s="1"/>
      <c r="Q308" s="11"/>
      <c r="R308" s="5"/>
      <c r="T308" s="3"/>
      <c r="V308" s="1"/>
      <c r="W308" s="1"/>
      <c r="X308" s="1"/>
      <c r="Y308" s="1"/>
      <c r="Z308" s="1"/>
      <c r="AA308" s="1"/>
      <c r="AB308" s="1"/>
      <c r="AJ308"/>
      <c r="AK308"/>
    </row>
    <row r="309" spans="1:37" x14ac:dyDescent="0.2">
      <c r="A309" s="5"/>
      <c r="B309" s="5"/>
      <c r="C309" s="5"/>
      <c r="G309" s="18"/>
      <c r="P309" s="1"/>
      <c r="Q309" s="11"/>
      <c r="R309" s="5"/>
      <c r="T309" s="3"/>
      <c r="V309" s="1"/>
      <c r="W309" s="1"/>
      <c r="X309" s="1"/>
      <c r="Y309" s="1"/>
      <c r="Z309" s="1"/>
      <c r="AA309" s="1"/>
      <c r="AB309" s="1"/>
      <c r="AJ309"/>
      <c r="AK309"/>
    </row>
    <row r="310" spans="1:37" x14ac:dyDescent="0.2">
      <c r="A310" s="5"/>
      <c r="B310" s="5"/>
      <c r="C310" s="5"/>
      <c r="G310" s="18"/>
      <c r="P310" s="1"/>
      <c r="Q310" s="11"/>
      <c r="R310" s="5"/>
      <c r="T310" s="3"/>
      <c r="V310" s="1"/>
      <c r="W310" s="1"/>
      <c r="X310" s="1"/>
      <c r="Y310" s="1"/>
      <c r="Z310" s="1"/>
      <c r="AA310" s="1"/>
      <c r="AB310" s="1"/>
      <c r="AJ310"/>
      <c r="AK310"/>
    </row>
    <row r="311" spans="1:37" x14ac:dyDescent="0.2">
      <c r="A311" s="5"/>
      <c r="B311" s="5"/>
      <c r="C311" s="5"/>
      <c r="G311" s="18"/>
      <c r="P311" s="1"/>
      <c r="Q311" s="11"/>
      <c r="R311" s="5"/>
      <c r="T311" s="3"/>
      <c r="V311" s="1"/>
      <c r="W311" s="1"/>
      <c r="X311" s="1"/>
      <c r="Y311" s="1"/>
      <c r="Z311" s="1"/>
      <c r="AA311" s="1"/>
      <c r="AB311" s="1"/>
      <c r="AJ311"/>
      <c r="AK311"/>
    </row>
    <row r="312" spans="1:37" x14ac:dyDescent="0.2">
      <c r="A312" s="5"/>
      <c r="B312" s="5"/>
      <c r="C312" s="5"/>
      <c r="G312" s="18"/>
      <c r="P312" s="1"/>
      <c r="Q312" s="11"/>
      <c r="R312" s="5"/>
      <c r="T312" s="3"/>
      <c r="V312" s="1"/>
      <c r="W312" s="1"/>
      <c r="X312" s="1"/>
      <c r="Y312" s="1"/>
      <c r="Z312" s="1"/>
      <c r="AA312" s="1"/>
      <c r="AB312" s="1"/>
      <c r="AJ312"/>
      <c r="AK312"/>
    </row>
    <row r="313" spans="1:37" x14ac:dyDescent="0.2">
      <c r="A313" s="5"/>
      <c r="B313" s="5"/>
      <c r="C313" s="5"/>
      <c r="G313" s="18"/>
      <c r="P313" s="1"/>
      <c r="Q313" s="11"/>
      <c r="R313" s="5"/>
      <c r="T313" s="3"/>
      <c r="V313" s="1"/>
      <c r="W313" s="1"/>
      <c r="X313" s="1"/>
      <c r="Y313" s="1"/>
      <c r="Z313" s="1"/>
      <c r="AA313" s="1"/>
      <c r="AB313" s="1"/>
      <c r="AJ313"/>
      <c r="AK313"/>
    </row>
    <row r="314" spans="1:37" x14ac:dyDescent="0.2">
      <c r="A314" s="5"/>
      <c r="B314" s="5"/>
      <c r="C314" s="5"/>
      <c r="G314" s="18"/>
      <c r="P314" s="1"/>
      <c r="Q314" s="11"/>
      <c r="R314" s="5"/>
      <c r="T314" s="3"/>
      <c r="V314" s="1"/>
      <c r="W314" s="1"/>
      <c r="X314" s="1"/>
      <c r="Y314" s="1"/>
      <c r="Z314" s="1"/>
      <c r="AA314" s="1"/>
      <c r="AB314" s="1"/>
      <c r="AJ314"/>
      <c r="AK314"/>
    </row>
    <row r="315" spans="1:37" x14ac:dyDescent="0.2">
      <c r="A315" s="5"/>
      <c r="B315" s="5"/>
      <c r="C315" s="5"/>
      <c r="G315" s="18"/>
      <c r="P315" s="1"/>
      <c r="Q315" s="11"/>
      <c r="R315" s="5"/>
      <c r="T315" s="3"/>
      <c r="V315" s="1"/>
      <c r="W315" s="1"/>
      <c r="X315" s="1"/>
      <c r="Y315" s="1"/>
      <c r="Z315" s="1"/>
      <c r="AA315" s="1"/>
      <c r="AB315" s="1"/>
      <c r="AJ315"/>
      <c r="AK315"/>
    </row>
    <row r="316" spans="1:37" x14ac:dyDescent="0.2">
      <c r="A316" s="5"/>
      <c r="B316" s="5"/>
      <c r="C316" s="5"/>
      <c r="G316" s="18"/>
      <c r="P316" s="1"/>
      <c r="Q316" s="11"/>
      <c r="R316" s="5"/>
      <c r="T316" s="3"/>
      <c r="V316" s="1"/>
      <c r="W316" s="1"/>
      <c r="X316" s="1"/>
      <c r="Y316" s="1"/>
      <c r="Z316" s="1"/>
      <c r="AA316" s="1"/>
      <c r="AB316" s="1"/>
      <c r="AJ316"/>
      <c r="AK316"/>
    </row>
    <row r="317" spans="1:37" x14ac:dyDescent="0.2">
      <c r="A317" s="5"/>
      <c r="B317" s="5"/>
      <c r="C317" s="5"/>
      <c r="G317" s="18"/>
      <c r="P317" s="1"/>
      <c r="Q317" s="11"/>
      <c r="R317" s="5"/>
      <c r="T317" s="3"/>
      <c r="V317" s="1"/>
      <c r="W317" s="1"/>
      <c r="X317" s="1"/>
      <c r="Y317" s="1"/>
      <c r="Z317" s="1"/>
      <c r="AA317" s="1"/>
      <c r="AB317" s="1"/>
      <c r="AJ317"/>
      <c r="AK317"/>
    </row>
    <row r="318" spans="1:37" x14ac:dyDescent="0.2">
      <c r="A318" s="5"/>
      <c r="B318" s="5"/>
      <c r="C318" s="5"/>
      <c r="G318" s="18"/>
      <c r="P318" s="1"/>
      <c r="Q318" s="11"/>
      <c r="R318" s="5"/>
      <c r="T318" s="3"/>
      <c r="V318" s="1"/>
      <c r="W318" s="1"/>
      <c r="X318" s="1"/>
      <c r="Y318" s="1"/>
      <c r="Z318" s="1"/>
      <c r="AA318" s="1"/>
      <c r="AB318" s="1"/>
      <c r="AJ318"/>
      <c r="AK318"/>
    </row>
    <row r="319" spans="1:37" x14ac:dyDescent="0.2">
      <c r="A319" s="5"/>
      <c r="B319" s="5"/>
      <c r="C319" s="5"/>
      <c r="G319" s="18"/>
      <c r="P319" s="1"/>
      <c r="Q319" s="11"/>
      <c r="R319" s="5"/>
      <c r="T319" s="3"/>
      <c r="V319" s="1"/>
      <c r="W319" s="1"/>
      <c r="X319" s="1"/>
      <c r="Y319" s="1"/>
      <c r="Z319" s="1"/>
      <c r="AA319" s="1"/>
      <c r="AB319" s="1"/>
      <c r="AJ319"/>
      <c r="AK319"/>
    </row>
    <row r="320" spans="1:37" x14ac:dyDescent="0.2">
      <c r="A320" s="5"/>
      <c r="B320" s="5"/>
      <c r="C320" s="5"/>
      <c r="G320" s="18"/>
      <c r="P320" s="1"/>
      <c r="Q320" s="11"/>
      <c r="R320" s="5"/>
      <c r="T320" s="3"/>
      <c r="V320" s="1"/>
      <c r="W320" s="1"/>
      <c r="X320" s="1"/>
      <c r="Y320" s="1"/>
      <c r="Z320" s="1"/>
      <c r="AA320" s="1"/>
      <c r="AB320" s="1"/>
      <c r="AJ320"/>
      <c r="AK320"/>
    </row>
    <row r="321" spans="1:37" x14ac:dyDescent="0.2">
      <c r="A321" s="5"/>
      <c r="B321" s="5"/>
      <c r="C321" s="5"/>
      <c r="G321" s="18"/>
      <c r="P321" s="1"/>
      <c r="Q321" s="11"/>
      <c r="R321" s="5"/>
      <c r="T321" s="3"/>
      <c r="V321" s="1"/>
      <c r="W321" s="1"/>
      <c r="X321" s="1"/>
      <c r="Y321" s="1"/>
      <c r="Z321" s="1"/>
      <c r="AA321" s="1"/>
      <c r="AB321" s="1"/>
      <c r="AJ321"/>
      <c r="AK321"/>
    </row>
    <row r="322" spans="1:37" x14ac:dyDescent="0.2">
      <c r="A322" s="5"/>
      <c r="B322" s="5"/>
      <c r="C322" s="5"/>
      <c r="G322" s="18"/>
      <c r="P322" s="1"/>
      <c r="Q322" s="11"/>
      <c r="R322" s="5"/>
      <c r="T322" s="3"/>
      <c r="V322" s="1"/>
      <c r="W322" s="1"/>
      <c r="X322" s="1"/>
      <c r="Y322" s="1"/>
      <c r="Z322" s="1"/>
      <c r="AA322" s="1"/>
      <c r="AB322" s="1"/>
      <c r="AJ322"/>
      <c r="AK322"/>
    </row>
    <row r="323" spans="1:37" x14ac:dyDescent="0.2">
      <c r="A323" s="5"/>
      <c r="B323" s="5"/>
      <c r="C323" s="5"/>
      <c r="G323" s="18"/>
      <c r="P323" s="1"/>
      <c r="Q323" s="11"/>
      <c r="R323" s="5"/>
      <c r="T323" s="3"/>
      <c r="V323" s="1"/>
      <c r="W323" s="1"/>
      <c r="X323" s="1"/>
      <c r="Y323" s="1"/>
      <c r="Z323" s="1"/>
      <c r="AA323" s="1"/>
      <c r="AB323" s="1"/>
      <c r="AJ323"/>
      <c r="AK323"/>
    </row>
    <row r="324" spans="1:37" x14ac:dyDescent="0.2">
      <c r="A324" s="5"/>
      <c r="B324" s="5"/>
      <c r="C324" s="5"/>
      <c r="G324" s="18"/>
      <c r="P324" s="1"/>
      <c r="Q324" s="11"/>
      <c r="R324" s="5"/>
      <c r="T324" s="3"/>
      <c r="V324" s="1"/>
      <c r="W324" s="1"/>
      <c r="X324" s="1"/>
      <c r="Y324" s="1"/>
      <c r="Z324" s="1"/>
      <c r="AA324" s="1"/>
      <c r="AB324" s="1"/>
      <c r="AJ324"/>
      <c r="AK324"/>
    </row>
    <row r="325" spans="1:37" x14ac:dyDescent="0.2">
      <c r="A325" s="5"/>
      <c r="B325" s="5"/>
      <c r="C325" s="5"/>
      <c r="G325" s="18"/>
      <c r="P325" s="1"/>
      <c r="Q325" s="11"/>
      <c r="R325" s="5"/>
      <c r="T325" s="3"/>
      <c r="V325" s="1"/>
      <c r="W325" s="1"/>
      <c r="X325" s="1"/>
      <c r="Y325" s="1"/>
      <c r="Z325" s="1"/>
      <c r="AA325" s="1"/>
      <c r="AB325" s="1"/>
      <c r="AJ325"/>
      <c r="AK325"/>
    </row>
    <row r="326" spans="1:37" x14ac:dyDescent="0.2">
      <c r="A326" s="5"/>
      <c r="B326" s="5"/>
      <c r="C326" s="5"/>
      <c r="G326" s="18"/>
      <c r="P326" s="1"/>
      <c r="Q326" s="11"/>
      <c r="R326" s="5"/>
      <c r="T326" s="3"/>
      <c r="V326" s="1"/>
      <c r="W326" s="1"/>
      <c r="X326" s="1"/>
      <c r="Y326" s="1"/>
      <c r="Z326" s="1"/>
      <c r="AA326" s="1"/>
      <c r="AB326" s="1"/>
      <c r="AJ326"/>
      <c r="AK326"/>
    </row>
    <row r="327" spans="1:37" x14ac:dyDescent="0.2">
      <c r="A327" s="5"/>
      <c r="B327" s="5"/>
      <c r="C327" s="5"/>
      <c r="G327" s="18"/>
      <c r="P327" s="1"/>
      <c r="Q327" s="11"/>
      <c r="R327" s="5"/>
      <c r="T327" s="3"/>
      <c r="V327" s="1"/>
      <c r="W327" s="1"/>
      <c r="X327" s="1"/>
      <c r="Y327" s="1"/>
      <c r="Z327" s="1"/>
      <c r="AA327" s="1"/>
      <c r="AB327" s="1"/>
      <c r="AJ327"/>
      <c r="AK327"/>
    </row>
    <row r="328" spans="1:37" x14ac:dyDescent="0.2">
      <c r="A328" s="5"/>
      <c r="B328" s="5"/>
      <c r="C328" s="5"/>
      <c r="G328" s="18"/>
      <c r="P328" s="1"/>
      <c r="Q328" s="11"/>
      <c r="R328" s="5"/>
      <c r="T328" s="3"/>
      <c r="V328" s="1"/>
      <c r="W328" s="1"/>
      <c r="X328" s="1"/>
      <c r="Y328" s="1"/>
      <c r="Z328" s="1"/>
      <c r="AA328" s="1"/>
      <c r="AB328" s="1"/>
      <c r="AJ328"/>
      <c r="AK328"/>
    </row>
    <row r="329" spans="1:37" x14ac:dyDescent="0.2">
      <c r="A329" s="5"/>
      <c r="B329" s="5"/>
      <c r="C329" s="5"/>
      <c r="G329" s="18"/>
      <c r="P329" s="1"/>
      <c r="Q329" s="11"/>
      <c r="R329" s="5"/>
      <c r="T329" s="3"/>
      <c r="V329" s="1"/>
      <c r="W329" s="1"/>
      <c r="X329" s="1"/>
      <c r="Y329" s="1"/>
      <c r="Z329" s="1"/>
      <c r="AA329" s="1"/>
      <c r="AB329" s="1"/>
      <c r="AJ329"/>
      <c r="AK329"/>
    </row>
    <row r="330" spans="1:37" x14ac:dyDescent="0.2">
      <c r="A330" s="5"/>
      <c r="B330" s="5"/>
      <c r="C330" s="5"/>
      <c r="G330" s="18"/>
      <c r="P330" s="1"/>
      <c r="Q330" s="11"/>
      <c r="R330" s="5"/>
      <c r="T330" s="3"/>
      <c r="V330" s="1"/>
      <c r="W330" s="1"/>
      <c r="X330" s="1"/>
      <c r="Y330" s="1"/>
      <c r="Z330" s="1"/>
      <c r="AA330" s="1"/>
      <c r="AB330" s="1"/>
      <c r="AJ330"/>
      <c r="AK330"/>
    </row>
    <row r="331" spans="1:37" x14ac:dyDescent="0.2">
      <c r="A331" s="5"/>
      <c r="B331" s="5"/>
      <c r="C331" s="5"/>
      <c r="G331" s="18"/>
      <c r="P331" s="1"/>
      <c r="Q331" s="11"/>
      <c r="R331" s="5"/>
      <c r="T331" s="3"/>
      <c r="V331" s="1"/>
      <c r="W331" s="1"/>
      <c r="X331" s="1"/>
      <c r="Y331" s="1"/>
      <c r="Z331" s="1"/>
      <c r="AA331" s="1"/>
      <c r="AB331" s="1"/>
      <c r="AJ331"/>
      <c r="AK331"/>
    </row>
    <row r="332" spans="1:37" x14ac:dyDescent="0.2">
      <c r="A332" s="5"/>
      <c r="B332" s="5"/>
      <c r="C332" s="5"/>
      <c r="G332" s="18"/>
      <c r="P332" s="1"/>
      <c r="Q332" s="11"/>
      <c r="R332" s="5"/>
      <c r="T332" s="3"/>
      <c r="V332" s="1"/>
      <c r="W332" s="1"/>
      <c r="X332" s="1"/>
      <c r="Y332" s="1"/>
      <c r="Z332" s="1"/>
      <c r="AA332" s="1"/>
      <c r="AB332" s="1"/>
      <c r="AJ332"/>
      <c r="AK332"/>
    </row>
    <row r="333" spans="1:37" x14ac:dyDescent="0.2">
      <c r="A333" s="5"/>
      <c r="B333" s="5"/>
      <c r="C333" s="5"/>
      <c r="G333" s="18"/>
      <c r="P333" s="1"/>
      <c r="Q333" s="11"/>
      <c r="R333" s="5"/>
      <c r="T333" s="3"/>
      <c r="V333" s="1"/>
      <c r="W333" s="1"/>
      <c r="X333" s="1"/>
      <c r="Y333" s="1"/>
      <c r="Z333" s="1"/>
      <c r="AA333" s="1"/>
      <c r="AB333" s="1"/>
      <c r="AJ333"/>
      <c r="AK333"/>
    </row>
    <row r="334" spans="1:37" x14ac:dyDescent="0.2">
      <c r="A334" s="5"/>
      <c r="B334" s="5"/>
      <c r="C334" s="5"/>
      <c r="G334" s="18"/>
      <c r="P334" s="1"/>
      <c r="Q334" s="11"/>
      <c r="R334" s="5"/>
      <c r="T334" s="3"/>
      <c r="V334" s="1"/>
      <c r="W334" s="1"/>
      <c r="X334" s="1"/>
      <c r="Y334" s="1"/>
      <c r="Z334" s="1"/>
      <c r="AA334" s="1"/>
      <c r="AB334" s="1"/>
      <c r="AJ334"/>
      <c r="AK334"/>
    </row>
    <row r="335" spans="1:37" x14ac:dyDescent="0.2">
      <c r="A335" s="5"/>
      <c r="B335" s="5"/>
      <c r="C335" s="5"/>
      <c r="G335" s="18"/>
      <c r="P335" s="1"/>
      <c r="Q335" s="11"/>
      <c r="R335" s="5"/>
      <c r="T335" s="3"/>
      <c r="V335" s="1"/>
      <c r="W335" s="1"/>
      <c r="X335" s="1"/>
      <c r="Y335" s="1"/>
      <c r="Z335" s="1"/>
      <c r="AA335" s="1"/>
      <c r="AB335" s="1"/>
      <c r="AJ335"/>
      <c r="AK335"/>
    </row>
    <row r="336" spans="1:37" x14ac:dyDescent="0.2">
      <c r="A336" s="5"/>
      <c r="B336" s="5"/>
      <c r="C336" s="5"/>
      <c r="G336" s="18"/>
      <c r="P336" s="1"/>
      <c r="Q336" s="11"/>
      <c r="R336" s="5"/>
      <c r="T336" s="3"/>
      <c r="V336" s="1"/>
      <c r="W336" s="1"/>
      <c r="X336" s="1"/>
      <c r="Y336" s="1"/>
      <c r="Z336" s="1"/>
      <c r="AA336" s="1"/>
      <c r="AB336" s="1"/>
      <c r="AJ336"/>
      <c r="AK336"/>
    </row>
    <row r="337" spans="1:37" x14ac:dyDescent="0.2">
      <c r="A337" s="5"/>
      <c r="B337" s="5"/>
      <c r="C337" s="5"/>
      <c r="G337" s="18"/>
      <c r="P337" s="1"/>
      <c r="Q337" s="11"/>
      <c r="R337" s="5"/>
      <c r="T337" s="3"/>
      <c r="V337" s="1"/>
      <c r="W337" s="1"/>
      <c r="X337" s="1"/>
      <c r="Y337" s="1"/>
      <c r="Z337" s="1"/>
      <c r="AA337" s="1"/>
      <c r="AB337" s="1"/>
      <c r="AJ337"/>
      <c r="AK337"/>
    </row>
    <row r="338" spans="1:37" x14ac:dyDescent="0.2">
      <c r="A338" s="5"/>
      <c r="B338" s="5"/>
      <c r="C338" s="5"/>
      <c r="G338" s="18"/>
      <c r="P338" s="1"/>
      <c r="Q338" s="11"/>
      <c r="R338" s="5"/>
      <c r="T338" s="3"/>
      <c r="V338" s="1"/>
      <c r="W338" s="1"/>
      <c r="X338" s="1"/>
      <c r="Y338" s="1"/>
      <c r="Z338" s="1"/>
      <c r="AA338" s="1"/>
      <c r="AB338" s="1"/>
      <c r="AJ338"/>
      <c r="AK338"/>
    </row>
    <row r="339" spans="1:37" x14ac:dyDescent="0.2">
      <c r="A339" s="5"/>
      <c r="B339" s="5"/>
      <c r="C339" s="5"/>
      <c r="G339" s="18"/>
      <c r="P339" s="1"/>
      <c r="Q339" s="11"/>
      <c r="R339" s="5"/>
      <c r="T339" s="3"/>
      <c r="V339" s="1"/>
      <c r="W339" s="1"/>
      <c r="X339" s="1"/>
      <c r="Y339" s="1"/>
      <c r="Z339" s="1"/>
      <c r="AA339" s="1"/>
      <c r="AB339" s="1"/>
      <c r="AJ339"/>
      <c r="AK339"/>
    </row>
    <row r="340" spans="1:37" x14ac:dyDescent="0.2">
      <c r="A340" s="5"/>
      <c r="B340" s="5"/>
      <c r="C340" s="5"/>
      <c r="G340" s="18"/>
      <c r="P340" s="1"/>
      <c r="Q340" s="11"/>
      <c r="R340" s="5"/>
      <c r="T340" s="3"/>
      <c r="V340" s="1"/>
      <c r="W340" s="1"/>
      <c r="X340" s="1"/>
      <c r="Y340" s="1"/>
      <c r="Z340" s="1"/>
      <c r="AA340" s="1"/>
      <c r="AB340" s="1"/>
      <c r="AJ340"/>
      <c r="AK340"/>
    </row>
    <row r="341" spans="1:37" x14ac:dyDescent="0.2">
      <c r="A341" s="5"/>
      <c r="B341" s="5"/>
      <c r="C341" s="5"/>
      <c r="G341" s="18"/>
      <c r="P341" s="1"/>
      <c r="Q341" s="11"/>
      <c r="R341" s="5"/>
      <c r="T341" s="3"/>
      <c r="V341" s="1"/>
      <c r="W341" s="1"/>
      <c r="X341" s="1"/>
      <c r="Y341" s="1"/>
      <c r="Z341" s="1"/>
      <c r="AA341" s="1"/>
      <c r="AB341" s="1"/>
      <c r="AJ341"/>
      <c r="AK341"/>
    </row>
    <row r="342" spans="1:37" x14ac:dyDescent="0.2">
      <c r="A342" s="5"/>
      <c r="B342" s="5"/>
      <c r="C342" s="5"/>
      <c r="G342" s="18"/>
      <c r="P342" s="1"/>
      <c r="Q342" s="11"/>
      <c r="R342" s="5"/>
      <c r="T342" s="3"/>
      <c r="V342" s="1"/>
      <c r="W342" s="1"/>
      <c r="X342" s="1"/>
      <c r="Y342" s="1"/>
      <c r="Z342" s="1"/>
      <c r="AA342" s="1"/>
      <c r="AB342" s="1"/>
      <c r="AJ342"/>
      <c r="AK342"/>
    </row>
    <row r="343" spans="1:37" x14ac:dyDescent="0.2">
      <c r="A343" s="5"/>
      <c r="B343" s="5"/>
      <c r="C343" s="5"/>
      <c r="G343" s="18"/>
      <c r="P343" s="1"/>
      <c r="Q343" s="11"/>
      <c r="R343" s="5"/>
      <c r="T343" s="3"/>
      <c r="V343" s="1"/>
      <c r="W343" s="1"/>
      <c r="X343" s="1"/>
      <c r="Y343" s="1"/>
      <c r="Z343" s="1"/>
      <c r="AA343" s="1"/>
      <c r="AB343" s="1"/>
      <c r="AJ343"/>
      <c r="AK343"/>
    </row>
    <row r="344" spans="1:37" x14ac:dyDescent="0.2">
      <c r="A344" s="5"/>
      <c r="B344" s="5"/>
      <c r="C344" s="5"/>
      <c r="G344" s="18"/>
      <c r="P344" s="1"/>
      <c r="Q344" s="11"/>
      <c r="R344" s="5"/>
      <c r="T344" s="3"/>
      <c r="V344" s="1"/>
      <c r="W344" s="1"/>
      <c r="X344" s="1"/>
      <c r="Y344" s="1"/>
      <c r="Z344" s="1"/>
      <c r="AA344" s="1"/>
      <c r="AB344" s="1"/>
      <c r="AJ344"/>
      <c r="AK344"/>
    </row>
    <row r="345" spans="1:37" x14ac:dyDescent="0.2">
      <c r="A345" s="5"/>
      <c r="B345" s="5"/>
      <c r="C345" s="5"/>
      <c r="G345" s="18"/>
      <c r="P345" s="1"/>
      <c r="Q345" s="11"/>
      <c r="R345" s="5"/>
      <c r="T345" s="3"/>
      <c r="V345" s="1"/>
      <c r="W345" s="1"/>
      <c r="X345" s="1"/>
      <c r="Y345" s="1"/>
      <c r="Z345" s="1"/>
      <c r="AA345" s="1"/>
      <c r="AB345" s="1"/>
      <c r="AJ345"/>
      <c r="AK345"/>
    </row>
    <row r="346" spans="1:37" x14ac:dyDescent="0.2">
      <c r="A346" s="5"/>
      <c r="B346" s="5"/>
      <c r="C346" s="5"/>
      <c r="G346" s="18"/>
      <c r="P346" s="1"/>
      <c r="Q346" s="11"/>
      <c r="R346" s="5"/>
      <c r="T346" s="3"/>
      <c r="V346" s="1"/>
      <c r="W346" s="1"/>
      <c r="X346" s="1"/>
      <c r="Y346" s="1"/>
      <c r="Z346" s="1"/>
      <c r="AA346" s="1"/>
      <c r="AB346" s="1"/>
      <c r="AJ346"/>
      <c r="AK346"/>
    </row>
    <row r="347" spans="1:37" x14ac:dyDescent="0.2">
      <c r="A347" s="5"/>
      <c r="B347" s="5"/>
      <c r="C347" s="5"/>
      <c r="G347" s="18"/>
      <c r="P347" s="1"/>
      <c r="Q347" s="11"/>
      <c r="R347" s="5"/>
      <c r="T347" s="3"/>
      <c r="V347" s="1"/>
      <c r="W347" s="1"/>
      <c r="X347" s="1"/>
      <c r="Y347" s="1"/>
      <c r="Z347" s="1"/>
      <c r="AA347" s="1"/>
      <c r="AB347" s="1"/>
      <c r="AJ347"/>
      <c r="AK347"/>
    </row>
    <row r="348" spans="1:37" x14ac:dyDescent="0.2">
      <c r="A348" s="5"/>
      <c r="B348" s="5"/>
      <c r="C348" s="5"/>
      <c r="G348" s="18"/>
      <c r="P348" s="1"/>
      <c r="Q348" s="11"/>
      <c r="R348" s="5"/>
      <c r="T348" s="3"/>
      <c r="V348" s="1"/>
      <c r="W348" s="1"/>
      <c r="X348" s="1"/>
      <c r="Y348" s="1"/>
      <c r="Z348" s="1"/>
      <c r="AA348" s="1"/>
      <c r="AB348" s="1"/>
      <c r="AJ348"/>
      <c r="AK348"/>
    </row>
    <row r="349" spans="1:37" x14ac:dyDescent="0.2">
      <c r="A349" s="5"/>
      <c r="B349" s="5"/>
      <c r="C349" s="5"/>
      <c r="G349" s="18"/>
      <c r="P349" s="1"/>
      <c r="Q349" s="11"/>
      <c r="R349" s="5"/>
      <c r="T349" s="3"/>
      <c r="V349" s="1"/>
      <c r="W349" s="1"/>
      <c r="X349" s="1"/>
      <c r="Y349" s="1"/>
      <c r="Z349" s="1"/>
      <c r="AA349" s="1"/>
      <c r="AB349" s="1"/>
      <c r="AJ349"/>
      <c r="AK349"/>
    </row>
    <row r="350" spans="1:37" x14ac:dyDescent="0.2">
      <c r="A350" s="5"/>
      <c r="B350" s="5"/>
      <c r="C350" s="5"/>
      <c r="G350" s="18"/>
      <c r="P350" s="1"/>
      <c r="Q350" s="11"/>
      <c r="R350" s="5"/>
      <c r="T350" s="3"/>
      <c r="V350" s="1"/>
      <c r="W350" s="1"/>
      <c r="X350" s="1"/>
      <c r="Y350" s="1"/>
      <c r="Z350" s="1"/>
      <c r="AA350" s="1"/>
      <c r="AB350" s="1"/>
      <c r="AJ350"/>
      <c r="AK350"/>
    </row>
    <row r="351" spans="1:37" x14ac:dyDescent="0.2">
      <c r="A351" s="5"/>
      <c r="B351" s="5"/>
      <c r="C351" s="5"/>
      <c r="G351" s="18"/>
      <c r="P351" s="1"/>
      <c r="Q351" s="11"/>
      <c r="R351" s="5"/>
      <c r="T351" s="3"/>
      <c r="V351" s="1"/>
      <c r="W351" s="1"/>
      <c r="X351" s="1"/>
      <c r="Y351" s="1"/>
      <c r="Z351" s="1"/>
      <c r="AA351" s="1"/>
      <c r="AB351" s="1"/>
      <c r="AJ351"/>
      <c r="AK351"/>
    </row>
    <row r="352" spans="1:37" x14ac:dyDescent="0.2">
      <c r="A352" s="5"/>
      <c r="B352" s="5"/>
      <c r="C352" s="5"/>
      <c r="G352" s="18"/>
      <c r="P352" s="1"/>
      <c r="Q352" s="11"/>
      <c r="R352" s="5"/>
      <c r="T352" s="3"/>
      <c r="V352" s="1"/>
      <c r="W352" s="1"/>
      <c r="X352" s="1"/>
      <c r="Y352" s="1"/>
      <c r="Z352" s="1"/>
      <c r="AA352" s="1"/>
      <c r="AB352" s="1"/>
      <c r="AJ352"/>
      <c r="AK352"/>
    </row>
    <row r="353" spans="1:37" x14ac:dyDescent="0.2">
      <c r="A353" s="5"/>
      <c r="B353" s="5"/>
      <c r="C353" s="5"/>
      <c r="G353" s="18"/>
      <c r="P353" s="1"/>
      <c r="Q353" s="11"/>
      <c r="R353" s="5"/>
      <c r="T353" s="3"/>
      <c r="V353" s="1"/>
      <c r="W353" s="1"/>
      <c r="X353" s="1"/>
      <c r="Y353" s="1"/>
      <c r="Z353" s="1"/>
      <c r="AA353" s="1"/>
      <c r="AB353" s="1"/>
      <c r="AJ353"/>
      <c r="AK353"/>
    </row>
    <row r="354" spans="1:37" x14ac:dyDescent="0.2">
      <c r="A354" s="5"/>
      <c r="B354" s="5"/>
      <c r="C354" s="5"/>
      <c r="G354" s="18"/>
      <c r="P354" s="1"/>
      <c r="Q354" s="11"/>
      <c r="R354" s="5"/>
      <c r="T354" s="3"/>
      <c r="V354" s="1"/>
      <c r="W354" s="1"/>
      <c r="X354" s="1"/>
      <c r="Y354" s="1"/>
      <c r="Z354" s="1"/>
      <c r="AA354" s="1"/>
      <c r="AB354" s="1"/>
      <c r="AJ354"/>
      <c r="AK354"/>
    </row>
    <row r="355" spans="1:37" x14ac:dyDescent="0.2">
      <c r="A355" s="5"/>
      <c r="B355" s="5"/>
      <c r="C355" s="5"/>
      <c r="G355" s="18"/>
      <c r="P355" s="1"/>
      <c r="Q355" s="11"/>
      <c r="R355" s="5"/>
      <c r="T355" s="3"/>
      <c r="V355" s="1"/>
      <c r="W355" s="1"/>
      <c r="X355" s="1"/>
      <c r="Y355" s="1"/>
      <c r="Z355" s="1"/>
      <c r="AA355" s="1"/>
      <c r="AB355" s="1"/>
      <c r="AJ355"/>
      <c r="AK355"/>
    </row>
    <row r="356" spans="1:37" x14ac:dyDescent="0.2">
      <c r="A356" s="5"/>
      <c r="B356" s="5"/>
      <c r="C356" s="5"/>
      <c r="G356" s="18"/>
      <c r="P356" s="1"/>
      <c r="Q356" s="11"/>
      <c r="R356" s="5"/>
      <c r="T356" s="3"/>
      <c r="V356" s="1"/>
      <c r="W356" s="1"/>
      <c r="X356" s="1"/>
      <c r="Y356" s="1"/>
      <c r="Z356" s="1"/>
      <c r="AA356" s="1"/>
      <c r="AB356" s="1"/>
      <c r="AJ356"/>
      <c r="AK356"/>
    </row>
    <row r="357" spans="1:37" x14ac:dyDescent="0.2">
      <c r="A357" s="5"/>
      <c r="B357" s="5"/>
      <c r="C357" s="5"/>
      <c r="G357" s="18"/>
      <c r="P357" s="1"/>
      <c r="Q357" s="11"/>
      <c r="R357" s="5"/>
      <c r="T357" s="3"/>
      <c r="V357" s="1"/>
      <c r="W357" s="1"/>
      <c r="X357" s="1"/>
      <c r="Y357" s="1"/>
      <c r="Z357" s="1"/>
      <c r="AA357" s="1"/>
      <c r="AB357" s="1"/>
      <c r="AJ357"/>
      <c r="AK357"/>
    </row>
    <row r="358" spans="1:37" x14ac:dyDescent="0.2">
      <c r="A358" s="5"/>
      <c r="B358" s="5"/>
      <c r="C358" s="5"/>
      <c r="G358" s="18"/>
      <c r="P358" s="1"/>
      <c r="Q358" s="11"/>
      <c r="R358" s="5"/>
      <c r="T358" s="3"/>
      <c r="V358" s="1"/>
      <c r="W358" s="1"/>
      <c r="X358" s="1"/>
      <c r="Y358" s="1"/>
      <c r="Z358" s="1"/>
      <c r="AA358" s="1"/>
      <c r="AB358" s="1"/>
      <c r="AJ358"/>
      <c r="AK358"/>
    </row>
    <row r="359" spans="1:37" x14ac:dyDescent="0.2">
      <c r="A359" s="5"/>
      <c r="B359" s="5"/>
      <c r="C359" s="5"/>
      <c r="G359" s="18"/>
      <c r="P359" s="1"/>
      <c r="Q359" s="11"/>
      <c r="R359" s="5"/>
      <c r="T359" s="3"/>
      <c r="V359" s="1"/>
      <c r="W359" s="1"/>
      <c r="X359" s="1"/>
      <c r="Y359" s="1"/>
      <c r="Z359" s="1"/>
      <c r="AA359" s="1"/>
      <c r="AB359" s="1"/>
      <c r="AJ359"/>
      <c r="AK359"/>
    </row>
    <row r="360" spans="1:37" x14ac:dyDescent="0.2">
      <c r="A360" s="5"/>
      <c r="B360" s="5"/>
      <c r="C360" s="5"/>
      <c r="G360" s="18"/>
      <c r="P360" s="1"/>
      <c r="Q360" s="11"/>
      <c r="R360" s="5"/>
      <c r="T360" s="3"/>
      <c r="V360" s="1"/>
      <c r="W360" s="1"/>
      <c r="X360" s="1"/>
      <c r="Y360" s="1"/>
      <c r="Z360" s="1"/>
      <c r="AA360" s="1"/>
      <c r="AB360" s="1"/>
      <c r="AJ360"/>
      <c r="AK360"/>
    </row>
    <row r="361" spans="1:37" x14ac:dyDescent="0.2">
      <c r="A361" s="5"/>
      <c r="B361" s="5"/>
      <c r="C361" s="5"/>
      <c r="G361" s="18"/>
      <c r="P361" s="1"/>
      <c r="Q361" s="11"/>
      <c r="R361" s="5"/>
      <c r="T361" s="3"/>
      <c r="V361" s="1"/>
      <c r="W361" s="1"/>
      <c r="X361" s="1"/>
      <c r="Y361" s="1"/>
      <c r="Z361" s="1"/>
      <c r="AA361" s="1"/>
      <c r="AB361" s="1"/>
      <c r="AJ361"/>
      <c r="AK361"/>
    </row>
    <row r="362" spans="1:37" x14ac:dyDescent="0.2">
      <c r="A362" s="5"/>
      <c r="B362" s="5"/>
      <c r="C362" s="5"/>
      <c r="G362" s="18"/>
      <c r="P362" s="1"/>
      <c r="Q362" s="11"/>
      <c r="R362" s="5"/>
      <c r="T362" s="3"/>
      <c r="V362" s="1"/>
      <c r="W362" s="1"/>
      <c r="X362" s="1"/>
      <c r="Y362" s="1"/>
      <c r="Z362" s="1"/>
      <c r="AA362" s="1"/>
      <c r="AB362" s="1"/>
      <c r="AJ362"/>
      <c r="AK362"/>
    </row>
    <row r="363" spans="1:37" x14ac:dyDescent="0.2">
      <c r="A363" s="5"/>
      <c r="B363" s="5"/>
      <c r="C363" s="5"/>
      <c r="G363" s="18"/>
      <c r="P363" s="1"/>
      <c r="Q363" s="11"/>
      <c r="R363" s="5"/>
      <c r="T363" s="3"/>
      <c r="V363" s="1"/>
      <c r="W363" s="1"/>
      <c r="X363" s="1"/>
      <c r="Y363" s="1"/>
      <c r="Z363" s="1"/>
      <c r="AA363" s="1"/>
      <c r="AB363" s="1"/>
      <c r="AJ363"/>
      <c r="AK363"/>
    </row>
    <row r="364" spans="1:37" x14ac:dyDescent="0.2">
      <c r="A364" s="5"/>
      <c r="B364" s="5"/>
      <c r="C364" s="5"/>
      <c r="G364" s="18"/>
      <c r="P364" s="1"/>
      <c r="Q364" s="11"/>
      <c r="R364" s="5"/>
      <c r="T364" s="3"/>
      <c r="V364" s="1"/>
      <c r="W364" s="1"/>
      <c r="X364" s="1"/>
      <c r="Y364" s="1"/>
      <c r="Z364" s="1"/>
      <c r="AA364" s="1"/>
      <c r="AB364" s="1"/>
      <c r="AJ364"/>
      <c r="AK364"/>
    </row>
    <row r="365" spans="1:37" x14ac:dyDescent="0.2">
      <c r="A365" s="5"/>
      <c r="B365" s="5"/>
      <c r="C365" s="5"/>
      <c r="G365" s="18"/>
      <c r="P365" s="1"/>
      <c r="Q365" s="11"/>
      <c r="R365" s="5"/>
      <c r="T365" s="3"/>
      <c r="V365" s="1"/>
      <c r="W365" s="1"/>
      <c r="X365" s="1"/>
      <c r="Y365" s="1"/>
      <c r="Z365" s="1"/>
      <c r="AA365" s="1"/>
      <c r="AB365" s="1"/>
      <c r="AJ365"/>
      <c r="AK365"/>
    </row>
    <row r="366" spans="1:37" x14ac:dyDescent="0.2">
      <c r="A366" s="5"/>
      <c r="B366" s="5"/>
      <c r="C366" s="5"/>
      <c r="G366" s="18"/>
      <c r="P366" s="1"/>
      <c r="Q366" s="11"/>
      <c r="R366" s="5"/>
      <c r="T366" s="3"/>
      <c r="V366" s="1"/>
      <c r="W366" s="1"/>
      <c r="X366" s="1"/>
      <c r="Y366" s="1"/>
      <c r="Z366" s="1"/>
      <c r="AA366" s="1"/>
      <c r="AB366" s="1"/>
      <c r="AJ366"/>
      <c r="AK366"/>
    </row>
    <row r="367" spans="1:37" x14ac:dyDescent="0.2">
      <c r="A367" s="5"/>
      <c r="B367" s="5"/>
      <c r="C367" s="5"/>
      <c r="G367" s="18"/>
      <c r="P367" s="1"/>
      <c r="Q367" s="11"/>
      <c r="R367" s="5"/>
      <c r="T367" s="3"/>
      <c r="V367" s="1"/>
      <c r="W367" s="1"/>
      <c r="X367" s="1"/>
      <c r="Y367" s="1"/>
      <c r="Z367" s="1"/>
      <c r="AA367" s="1"/>
      <c r="AB367" s="1"/>
      <c r="AJ367"/>
      <c r="AK367"/>
    </row>
    <row r="368" spans="1:37" x14ac:dyDescent="0.2">
      <c r="A368" s="5"/>
      <c r="B368" s="5"/>
      <c r="C368" s="5"/>
      <c r="G368" s="18"/>
      <c r="P368" s="1"/>
      <c r="Q368" s="11"/>
      <c r="R368" s="5"/>
      <c r="T368" s="3"/>
      <c r="V368" s="1"/>
      <c r="W368" s="1"/>
      <c r="X368" s="1"/>
      <c r="Y368" s="1"/>
      <c r="Z368" s="1"/>
      <c r="AA368" s="1"/>
      <c r="AB368" s="1"/>
      <c r="AJ368"/>
      <c r="AK368"/>
    </row>
    <row r="369" spans="1:37" x14ac:dyDescent="0.2">
      <c r="A369" s="5"/>
      <c r="B369" s="5"/>
      <c r="C369" s="5"/>
      <c r="G369" s="18"/>
      <c r="P369" s="1"/>
      <c r="Q369" s="11"/>
      <c r="R369" s="5"/>
      <c r="T369" s="3"/>
      <c r="V369" s="1"/>
      <c r="W369" s="1"/>
      <c r="X369" s="1"/>
      <c r="Y369" s="1"/>
      <c r="Z369" s="1"/>
      <c r="AA369" s="1"/>
      <c r="AB369" s="1"/>
      <c r="AJ369"/>
      <c r="AK369"/>
    </row>
    <row r="370" spans="1:37" x14ac:dyDescent="0.2">
      <c r="A370" s="5"/>
      <c r="B370" s="5"/>
      <c r="C370" s="5"/>
      <c r="G370" s="18"/>
      <c r="P370" s="1"/>
      <c r="Q370" s="11"/>
      <c r="R370" s="5"/>
      <c r="T370" s="3"/>
      <c r="V370" s="1"/>
      <c r="W370" s="1"/>
      <c r="X370" s="1"/>
      <c r="Y370" s="1"/>
      <c r="Z370" s="1"/>
      <c r="AA370" s="1"/>
      <c r="AB370" s="1"/>
      <c r="AJ370"/>
      <c r="AK370"/>
    </row>
    <row r="371" spans="1:37" x14ac:dyDescent="0.2">
      <c r="A371" s="5"/>
      <c r="B371" s="5"/>
      <c r="C371" s="5"/>
      <c r="G371" s="18"/>
      <c r="P371" s="1"/>
      <c r="Q371" s="11"/>
      <c r="R371" s="5"/>
      <c r="T371" s="3"/>
      <c r="V371" s="1"/>
      <c r="W371" s="1"/>
      <c r="X371" s="1"/>
      <c r="Y371" s="1"/>
      <c r="Z371" s="1"/>
      <c r="AA371" s="1"/>
      <c r="AB371" s="1"/>
      <c r="AJ371"/>
      <c r="AK371"/>
    </row>
    <row r="372" spans="1:37" x14ac:dyDescent="0.2">
      <c r="A372" s="5"/>
      <c r="B372" s="5"/>
      <c r="C372" s="5"/>
      <c r="G372" s="18"/>
      <c r="P372" s="1"/>
      <c r="Q372" s="11"/>
      <c r="R372" s="5"/>
      <c r="T372" s="3"/>
      <c r="V372" s="1"/>
      <c r="W372" s="1"/>
      <c r="X372" s="1"/>
      <c r="Y372" s="1"/>
      <c r="Z372" s="1"/>
      <c r="AA372" s="1"/>
      <c r="AB372" s="1"/>
      <c r="AJ372"/>
      <c r="AK372"/>
    </row>
    <row r="373" spans="1:37" x14ac:dyDescent="0.2">
      <c r="A373" s="5"/>
      <c r="B373" s="5"/>
      <c r="C373" s="5"/>
      <c r="G373" s="18"/>
      <c r="P373" s="1"/>
      <c r="Q373" s="11"/>
      <c r="R373" s="5"/>
      <c r="T373" s="3"/>
      <c r="V373" s="1"/>
      <c r="W373" s="1"/>
      <c r="X373" s="1"/>
      <c r="Y373" s="1"/>
      <c r="Z373" s="1"/>
      <c r="AA373" s="1"/>
      <c r="AB373" s="1"/>
      <c r="AJ373"/>
      <c r="AK373"/>
    </row>
    <row r="374" spans="1:37" x14ac:dyDescent="0.2">
      <c r="A374" s="5"/>
      <c r="B374" s="5"/>
      <c r="C374" s="5"/>
      <c r="G374" s="18"/>
      <c r="P374" s="1"/>
      <c r="Q374" s="11"/>
      <c r="R374" s="5"/>
      <c r="T374" s="3"/>
      <c r="V374" s="1"/>
      <c r="W374" s="1"/>
      <c r="X374" s="1"/>
      <c r="Y374" s="1"/>
      <c r="Z374" s="1"/>
      <c r="AA374" s="1"/>
      <c r="AB374" s="1"/>
      <c r="AJ374"/>
      <c r="AK374"/>
    </row>
    <row r="375" spans="1:37" x14ac:dyDescent="0.2">
      <c r="A375" s="5"/>
      <c r="B375" s="5"/>
      <c r="C375" s="5"/>
      <c r="G375" s="18"/>
      <c r="P375" s="1"/>
      <c r="Q375" s="11"/>
      <c r="R375" s="5"/>
      <c r="T375" s="3"/>
      <c r="V375" s="1"/>
      <c r="W375" s="1"/>
      <c r="X375" s="1"/>
      <c r="Y375" s="1"/>
      <c r="Z375" s="1"/>
      <c r="AA375" s="1"/>
      <c r="AB375" s="1"/>
      <c r="AJ375"/>
      <c r="AK375"/>
    </row>
    <row r="376" spans="1:37" x14ac:dyDescent="0.2">
      <c r="A376" s="5"/>
      <c r="B376" s="5"/>
      <c r="C376" s="5"/>
      <c r="G376" s="18"/>
      <c r="P376" s="1"/>
      <c r="Q376" s="11"/>
      <c r="R376" s="5"/>
      <c r="T376" s="3"/>
      <c r="V376" s="1"/>
      <c r="W376" s="1"/>
      <c r="X376" s="1"/>
      <c r="Y376" s="1"/>
      <c r="Z376" s="1"/>
      <c r="AA376" s="1"/>
      <c r="AB376" s="1"/>
      <c r="AJ376"/>
      <c r="AK376"/>
    </row>
    <row r="377" spans="1:37" x14ac:dyDescent="0.2">
      <c r="A377" s="5"/>
      <c r="B377" s="5"/>
      <c r="C377" s="5"/>
      <c r="G377" s="18"/>
      <c r="P377" s="1"/>
      <c r="Q377" s="11"/>
      <c r="R377" s="5"/>
      <c r="T377" s="3"/>
      <c r="V377" s="1"/>
      <c r="W377" s="1"/>
      <c r="X377" s="1"/>
      <c r="Y377" s="1"/>
      <c r="Z377" s="1"/>
      <c r="AA377" s="1"/>
      <c r="AB377" s="1"/>
      <c r="AJ377"/>
      <c r="AK377"/>
    </row>
    <row r="378" spans="1:37" x14ac:dyDescent="0.2">
      <c r="A378" s="5"/>
      <c r="B378" s="5"/>
      <c r="C378" s="5"/>
      <c r="G378" s="18"/>
      <c r="P378" s="1"/>
      <c r="Q378" s="11"/>
      <c r="R378" s="5"/>
      <c r="T378" s="3"/>
      <c r="V378" s="1"/>
      <c r="W378" s="1"/>
      <c r="X378" s="1"/>
      <c r="Y378" s="1"/>
      <c r="Z378" s="1"/>
      <c r="AA378" s="1"/>
      <c r="AB378" s="1"/>
      <c r="AJ378"/>
      <c r="AK378"/>
    </row>
    <row r="379" spans="1:37" x14ac:dyDescent="0.2">
      <c r="A379" s="5"/>
      <c r="B379" s="5"/>
      <c r="C379" s="5"/>
      <c r="G379" s="18"/>
      <c r="P379" s="1"/>
      <c r="Q379" s="11"/>
      <c r="R379" s="5"/>
      <c r="T379" s="3"/>
      <c r="V379" s="1"/>
      <c r="W379" s="1"/>
      <c r="X379" s="1"/>
      <c r="Y379" s="1"/>
      <c r="Z379" s="1"/>
      <c r="AA379" s="1"/>
      <c r="AB379" s="1"/>
      <c r="AJ379"/>
      <c r="AK379"/>
    </row>
    <row r="380" spans="1:37" x14ac:dyDescent="0.2">
      <c r="A380" s="5"/>
      <c r="B380" s="5"/>
      <c r="C380" s="5"/>
      <c r="G380" s="18"/>
      <c r="P380" s="1"/>
      <c r="Q380" s="11"/>
      <c r="R380" s="5"/>
      <c r="T380" s="3"/>
      <c r="V380" s="1"/>
      <c r="W380" s="1"/>
      <c r="X380" s="1"/>
      <c r="Y380" s="1"/>
      <c r="Z380" s="1"/>
      <c r="AA380" s="1"/>
      <c r="AB380" s="1"/>
      <c r="AJ380"/>
      <c r="AK380"/>
    </row>
    <row r="381" spans="1:37" x14ac:dyDescent="0.2">
      <c r="A381" s="5"/>
      <c r="B381" s="5"/>
      <c r="C381" s="5"/>
      <c r="G381" s="18"/>
      <c r="P381" s="1"/>
      <c r="Q381" s="11"/>
      <c r="R381" s="5"/>
      <c r="T381" s="3"/>
      <c r="V381" s="1"/>
      <c r="W381" s="1"/>
      <c r="X381" s="1"/>
      <c r="Y381" s="1"/>
      <c r="Z381" s="1"/>
      <c r="AA381" s="1"/>
      <c r="AB381" s="1"/>
      <c r="AJ381"/>
      <c r="AK381"/>
    </row>
    <row r="382" spans="1:37" x14ac:dyDescent="0.2">
      <c r="A382" s="5"/>
      <c r="B382" s="5"/>
      <c r="C382" s="5"/>
      <c r="G382" s="18"/>
      <c r="P382" s="1"/>
      <c r="Q382" s="11"/>
      <c r="R382" s="5"/>
      <c r="T382" s="3"/>
      <c r="V382" s="1"/>
      <c r="W382" s="1"/>
      <c r="X382" s="1"/>
      <c r="Y382" s="1"/>
      <c r="Z382" s="1"/>
      <c r="AA382" s="1"/>
      <c r="AB382" s="1"/>
      <c r="AJ382"/>
      <c r="AK382"/>
    </row>
    <row r="383" spans="1:37" x14ac:dyDescent="0.2">
      <c r="A383" s="5"/>
      <c r="B383" s="5"/>
      <c r="C383" s="5"/>
      <c r="G383" s="18"/>
      <c r="P383" s="1"/>
      <c r="Q383" s="11"/>
      <c r="R383" s="5"/>
      <c r="T383" s="3"/>
      <c r="V383" s="1"/>
      <c r="W383" s="1"/>
      <c r="X383" s="1"/>
      <c r="Y383" s="1"/>
      <c r="Z383" s="1"/>
      <c r="AA383" s="1"/>
      <c r="AB383" s="1"/>
      <c r="AJ383"/>
      <c r="AK383"/>
    </row>
    <row r="384" spans="1:37" x14ac:dyDescent="0.2">
      <c r="A384" s="5"/>
      <c r="B384" s="5"/>
      <c r="C384" s="5"/>
      <c r="G384" s="18"/>
      <c r="P384" s="1"/>
      <c r="Q384" s="11"/>
      <c r="R384" s="5"/>
      <c r="T384" s="3"/>
      <c r="V384" s="1"/>
      <c r="W384" s="1"/>
      <c r="X384" s="1"/>
      <c r="Y384" s="1"/>
      <c r="Z384" s="1"/>
      <c r="AA384" s="1"/>
      <c r="AB384" s="1"/>
      <c r="AJ384"/>
      <c r="AK384"/>
    </row>
    <row r="385" spans="1:37" x14ac:dyDescent="0.2">
      <c r="A385" s="5"/>
      <c r="B385" s="5"/>
      <c r="C385" s="5"/>
      <c r="G385" s="18"/>
      <c r="P385" s="1"/>
      <c r="Q385" s="11"/>
      <c r="R385" s="5"/>
      <c r="T385" s="3"/>
      <c r="V385" s="1"/>
      <c r="W385" s="1"/>
      <c r="X385" s="1"/>
      <c r="Y385" s="1"/>
      <c r="Z385" s="1"/>
      <c r="AA385" s="1"/>
      <c r="AB385" s="1"/>
      <c r="AJ385"/>
      <c r="AK385"/>
    </row>
    <row r="386" spans="1:37" x14ac:dyDescent="0.2">
      <c r="A386" s="5"/>
      <c r="B386" s="5"/>
      <c r="C386" s="5"/>
      <c r="G386" s="18"/>
      <c r="P386" s="1"/>
      <c r="Q386" s="11"/>
      <c r="R386" s="5"/>
      <c r="T386" s="3"/>
      <c r="V386" s="1"/>
      <c r="W386" s="1"/>
      <c r="X386" s="1"/>
      <c r="Y386" s="1"/>
      <c r="Z386" s="1"/>
      <c r="AA386" s="1"/>
      <c r="AB386" s="1"/>
      <c r="AJ386"/>
      <c r="AK386"/>
    </row>
    <row r="387" spans="1:37" x14ac:dyDescent="0.2">
      <c r="A387" s="5"/>
      <c r="B387" s="5"/>
      <c r="C387" s="5"/>
      <c r="G387" s="18"/>
      <c r="P387" s="1"/>
      <c r="Q387" s="11"/>
      <c r="R387" s="5"/>
      <c r="T387" s="3"/>
      <c r="V387" s="1"/>
      <c r="W387" s="1"/>
      <c r="X387" s="1"/>
      <c r="Y387" s="1"/>
      <c r="Z387" s="1"/>
      <c r="AA387" s="1"/>
      <c r="AB387" s="1"/>
      <c r="AJ387"/>
      <c r="AK387"/>
    </row>
    <row r="388" spans="1:37" x14ac:dyDescent="0.2">
      <c r="A388" s="5"/>
      <c r="B388" s="5"/>
      <c r="C388" s="5"/>
      <c r="G388" s="18"/>
      <c r="P388" s="1"/>
      <c r="Q388" s="11"/>
      <c r="R388" s="5"/>
      <c r="T388" s="3"/>
      <c r="V388" s="1"/>
      <c r="W388" s="1"/>
      <c r="X388" s="1"/>
      <c r="Y388" s="1"/>
      <c r="Z388" s="1"/>
      <c r="AA388" s="1"/>
      <c r="AB388" s="1"/>
      <c r="AJ388"/>
      <c r="AK388"/>
    </row>
    <row r="389" spans="1:37" x14ac:dyDescent="0.2">
      <c r="A389" s="5"/>
      <c r="B389" s="5"/>
      <c r="C389" s="5"/>
      <c r="G389" s="18"/>
      <c r="P389" s="1"/>
      <c r="Q389" s="11"/>
      <c r="R389" s="5"/>
      <c r="T389" s="3"/>
      <c r="V389" s="1"/>
      <c r="W389" s="1"/>
      <c r="X389" s="1"/>
      <c r="Y389" s="1"/>
      <c r="Z389" s="1"/>
      <c r="AA389" s="1"/>
      <c r="AB389" s="1"/>
      <c r="AJ389"/>
      <c r="AK389"/>
    </row>
    <row r="390" spans="1:37" x14ac:dyDescent="0.2">
      <c r="A390" s="5"/>
      <c r="B390" s="5"/>
      <c r="C390" s="5"/>
      <c r="G390" s="18"/>
      <c r="P390" s="1"/>
      <c r="Q390" s="11"/>
      <c r="R390" s="5"/>
      <c r="T390" s="3"/>
      <c r="V390" s="1"/>
      <c r="W390" s="1"/>
      <c r="X390" s="1"/>
      <c r="Y390" s="1"/>
      <c r="Z390" s="1"/>
      <c r="AA390" s="1"/>
      <c r="AB390" s="1"/>
      <c r="AJ390"/>
      <c r="AK390"/>
    </row>
    <row r="391" spans="1:37" x14ac:dyDescent="0.2">
      <c r="A391" s="5"/>
      <c r="B391" s="5"/>
      <c r="C391" s="5"/>
      <c r="G391" s="18"/>
      <c r="P391" s="1"/>
      <c r="Q391" s="11"/>
      <c r="R391" s="5"/>
      <c r="T391" s="3"/>
      <c r="V391" s="1"/>
      <c r="W391" s="1"/>
      <c r="X391" s="1"/>
      <c r="Y391" s="1"/>
      <c r="Z391" s="1"/>
      <c r="AA391" s="1"/>
      <c r="AB391" s="1"/>
      <c r="AJ391"/>
      <c r="AK391"/>
    </row>
    <row r="392" spans="1:37" x14ac:dyDescent="0.2">
      <c r="A392" s="5"/>
      <c r="B392" s="5"/>
      <c r="C392" s="5"/>
      <c r="G392" s="18"/>
      <c r="P392" s="1"/>
      <c r="Q392" s="11"/>
      <c r="R392" s="5"/>
      <c r="T392" s="3"/>
      <c r="V392" s="1"/>
      <c r="W392" s="1"/>
      <c r="X392" s="1"/>
      <c r="Y392" s="1"/>
      <c r="Z392" s="1"/>
      <c r="AA392" s="1"/>
      <c r="AB392" s="1"/>
      <c r="AJ392"/>
      <c r="AK392"/>
    </row>
    <row r="393" spans="1:37" x14ac:dyDescent="0.2">
      <c r="A393" s="5"/>
      <c r="B393" s="5"/>
      <c r="C393" s="5"/>
      <c r="G393" s="18"/>
      <c r="P393" s="1"/>
      <c r="Q393" s="11"/>
      <c r="R393" s="5"/>
      <c r="T393" s="3"/>
      <c r="V393" s="1"/>
      <c r="W393" s="1"/>
      <c r="X393" s="1"/>
      <c r="Y393" s="1"/>
      <c r="Z393" s="1"/>
      <c r="AA393" s="1"/>
      <c r="AB393" s="1"/>
      <c r="AJ393"/>
      <c r="AK393"/>
    </row>
    <row r="394" spans="1:37" x14ac:dyDescent="0.2">
      <c r="A394" s="5"/>
      <c r="B394" s="5"/>
      <c r="C394" s="5"/>
      <c r="G394" s="18"/>
      <c r="P394" s="1"/>
      <c r="Q394" s="11"/>
      <c r="R394" s="5"/>
      <c r="T394" s="3"/>
      <c r="V394" s="1"/>
      <c r="W394" s="1"/>
      <c r="X394" s="1"/>
      <c r="Y394" s="1"/>
      <c r="Z394" s="1"/>
      <c r="AA394" s="1"/>
      <c r="AB394" s="1"/>
      <c r="AJ394"/>
      <c r="AK394"/>
    </row>
    <row r="395" spans="1:37" x14ac:dyDescent="0.2">
      <c r="A395" s="5"/>
      <c r="B395" s="5"/>
      <c r="C395" s="5"/>
      <c r="G395" s="18"/>
      <c r="P395" s="1"/>
      <c r="Q395" s="11"/>
      <c r="R395" s="5"/>
      <c r="T395" s="3"/>
      <c r="V395" s="1"/>
      <c r="W395" s="1"/>
      <c r="X395" s="1"/>
      <c r="Y395" s="1"/>
      <c r="Z395" s="1"/>
      <c r="AA395" s="1"/>
      <c r="AB395" s="1"/>
      <c r="AJ395"/>
      <c r="AK395"/>
    </row>
    <row r="396" spans="1:37" x14ac:dyDescent="0.2">
      <c r="A396" s="5"/>
      <c r="B396" s="5"/>
      <c r="C396" s="5"/>
      <c r="G396" s="18"/>
      <c r="P396" s="1"/>
      <c r="Q396" s="11"/>
      <c r="R396" s="5"/>
      <c r="T396" s="3"/>
      <c r="V396" s="1"/>
      <c r="W396" s="1"/>
      <c r="X396" s="1"/>
      <c r="Y396" s="1"/>
      <c r="Z396" s="1"/>
      <c r="AA396" s="1"/>
      <c r="AB396" s="1"/>
      <c r="AJ396"/>
      <c r="AK396"/>
    </row>
    <row r="397" spans="1:37" x14ac:dyDescent="0.2">
      <c r="A397" s="5"/>
      <c r="B397" s="5"/>
      <c r="C397" s="5"/>
      <c r="G397" s="18"/>
      <c r="P397" s="1"/>
      <c r="Q397" s="11"/>
      <c r="R397" s="5"/>
      <c r="T397" s="3"/>
      <c r="V397" s="1"/>
      <c r="W397" s="1"/>
      <c r="X397" s="1"/>
      <c r="Y397" s="1"/>
      <c r="Z397" s="1"/>
      <c r="AA397" s="1"/>
      <c r="AB397" s="1"/>
      <c r="AJ397"/>
      <c r="AK397"/>
    </row>
    <row r="398" spans="1:37" x14ac:dyDescent="0.2">
      <c r="A398" s="5"/>
      <c r="B398" s="5"/>
      <c r="C398" s="5"/>
      <c r="G398" s="18"/>
      <c r="P398" s="1"/>
      <c r="Q398" s="11"/>
      <c r="R398" s="5"/>
      <c r="T398" s="3"/>
      <c r="V398" s="1"/>
      <c r="W398" s="1"/>
      <c r="X398" s="1"/>
      <c r="Y398" s="1"/>
      <c r="Z398" s="1"/>
      <c r="AA398" s="1"/>
      <c r="AB398" s="1"/>
      <c r="AJ398"/>
      <c r="AK398"/>
    </row>
    <row r="399" spans="1:37" x14ac:dyDescent="0.2">
      <c r="A399" s="5"/>
      <c r="B399" s="5"/>
      <c r="C399" s="5"/>
      <c r="G399" s="18"/>
      <c r="P399" s="1"/>
      <c r="Q399" s="11"/>
      <c r="R399" s="5"/>
      <c r="T399" s="3"/>
      <c r="V399" s="1"/>
      <c r="W399" s="1"/>
      <c r="X399" s="1"/>
      <c r="Y399" s="1"/>
      <c r="Z399" s="1"/>
      <c r="AA399" s="1"/>
      <c r="AB399" s="1"/>
      <c r="AJ399"/>
      <c r="AK399"/>
    </row>
    <row r="400" spans="1:37" x14ac:dyDescent="0.2">
      <c r="A400" s="5"/>
      <c r="B400" s="5"/>
      <c r="C400" s="5"/>
      <c r="G400" s="18"/>
      <c r="P400" s="1"/>
      <c r="Q400" s="11"/>
      <c r="R400" s="5"/>
      <c r="T400" s="3"/>
      <c r="V400" s="1"/>
      <c r="W400" s="1"/>
      <c r="X400" s="1"/>
      <c r="Y400" s="1"/>
      <c r="Z400" s="1"/>
      <c r="AA400" s="1"/>
      <c r="AB400" s="1"/>
      <c r="AJ400"/>
      <c r="AK400"/>
    </row>
    <row r="401" spans="1:37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P401" s="3"/>
      <c r="Q401" s="5"/>
      <c r="R401" s="5"/>
      <c r="S401" s="1"/>
      <c r="U401" s="5"/>
      <c r="V401" s="11"/>
      <c r="W401" s="11"/>
      <c r="AJ401"/>
      <c r="AK401"/>
    </row>
    <row r="402" spans="1:37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P402" s="3"/>
      <c r="Q402" s="5"/>
      <c r="R402" s="5"/>
      <c r="S402" s="1"/>
      <c r="U402" s="5"/>
      <c r="V402" s="11"/>
      <c r="W402" s="11"/>
      <c r="AJ402"/>
      <c r="AK402"/>
    </row>
    <row r="403" spans="1:37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P403" s="3"/>
      <c r="Q403" s="5"/>
      <c r="R403" s="5"/>
      <c r="S403" s="1"/>
      <c r="U403" s="5"/>
      <c r="V403" s="11"/>
      <c r="W403" s="11"/>
      <c r="AJ403"/>
      <c r="AK403"/>
    </row>
    <row r="404" spans="1:37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P404" s="3"/>
      <c r="Q404" s="5"/>
      <c r="R404" s="5"/>
      <c r="S404" s="1"/>
      <c r="U404" s="5"/>
      <c r="V404" s="11"/>
      <c r="W404" s="11"/>
      <c r="AJ404"/>
      <c r="AK404"/>
    </row>
    <row r="405" spans="1:37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P405" s="3"/>
      <c r="Q405" s="5"/>
      <c r="R405" s="5"/>
      <c r="S405" s="1"/>
      <c r="U405" s="5"/>
      <c r="V405" s="11"/>
      <c r="W405" s="11"/>
      <c r="AJ405"/>
      <c r="AK405"/>
    </row>
    <row r="406" spans="1:37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P406" s="3"/>
      <c r="Q406" s="5"/>
      <c r="R406" s="5"/>
      <c r="S406" s="1"/>
      <c r="U406" s="5"/>
      <c r="V406" s="11"/>
      <c r="W406" s="11"/>
      <c r="AJ406"/>
      <c r="AK406"/>
    </row>
    <row r="407" spans="1:37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P407" s="3"/>
      <c r="Q407" s="5"/>
      <c r="R407" s="5"/>
      <c r="S407" s="1"/>
      <c r="U407" s="5"/>
      <c r="V407" s="11"/>
      <c r="W407" s="11"/>
      <c r="AJ407"/>
      <c r="AK407"/>
    </row>
    <row r="408" spans="1:37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P408" s="3"/>
      <c r="Q408" s="5"/>
      <c r="R408" s="5"/>
      <c r="S408" s="1"/>
      <c r="U408" s="5"/>
      <c r="V408" s="11"/>
      <c r="W408" s="11"/>
      <c r="AJ408"/>
      <c r="AK408"/>
    </row>
    <row r="409" spans="1:37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P409" s="3"/>
      <c r="Q409" s="5"/>
      <c r="R409" s="5"/>
      <c r="S409" s="1"/>
      <c r="U409" s="5"/>
      <c r="V409" s="11"/>
      <c r="W409" s="11"/>
      <c r="AJ409"/>
      <c r="AK409"/>
    </row>
    <row r="410" spans="1:37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P410" s="3"/>
      <c r="Q410" s="5"/>
      <c r="R410" s="5"/>
      <c r="S410" s="1"/>
      <c r="U410" s="5"/>
      <c r="V410" s="11"/>
      <c r="W410" s="11"/>
      <c r="AJ410"/>
      <c r="AK410"/>
    </row>
    <row r="411" spans="1:37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P411" s="3"/>
      <c r="Q411" s="5"/>
      <c r="R411" s="5"/>
      <c r="S411" s="1"/>
      <c r="U411" s="5"/>
      <c r="V411" s="11"/>
      <c r="W411" s="11"/>
      <c r="AJ411"/>
      <c r="AK411"/>
    </row>
    <row r="412" spans="1:37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P412" s="3"/>
      <c r="Q412" s="5"/>
      <c r="R412" s="5"/>
      <c r="S412" s="1"/>
      <c r="U412" s="5"/>
      <c r="V412" s="11"/>
      <c r="W412" s="11"/>
      <c r="AJ412"/>
      <c r="AK412"/>
    </row>
    <row r="413" spans="1:37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P413" s="3"/>
      <c r="Q413" s="5"/>
      <c r="R413" s="5"/>
      <c r="S413" s="1"/>
      <c r="U413" s="5"/>
      <c r="V413" s="11"/>
      <c r="W413" s="11"/>
      <c r="AJ413"/>
      <c r="AK413"/>
    </row>
    <row r="414" spans="1:37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P414" s="3"/>
      <c r="Q414" s="5"/>
      <c r="R414" s="5"/>
      <c r="S414" s="1"/>
      <c r="U414" s="5"/>
      <c r="V414" s="11"/>
      <c r="W414" s="11"/>
      <c r="AJ414"/>
      <c r="AK414"/>
    </row>
    <row r="415" spans="1:37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P415" s="3"/>
      <c r="Q415" s="5"/>
      <c r="R415" s="5"/>
      <c r="S415" s="1"/>
      <c r="U415" s="5"/>
      <c r="V415" s="11"/>
      <c r="W415" s="11"/>
      <c r="AJ415"/>
      <c r="AK415"/>
    </row>
    <row r="416" spans="1:37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P416" s="3"/>
      <c r="Q416" s="5"/>
      <c r="R416" s="5"/>
      <c r="S416" s="1"/>
      <c r="U416" s="5"/>
      <c r="V416" s="11"/>
      <c r="W416" s="11"/>
      <c r="AJ416"/>
      <c r="AK416"/>
    </row>
    <row r="417" spans="1:37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P417" s="3"/>
      <c r="Q417" s="5"/>
      <c r="R417" s="5"/>
      <c r="S417" s="1"/>
      <c r="U417" s="5"/>
      <c r="V417" s="11"/>
      <c r="W417" s="11"/>
      <c r="AJ417"/>
      <c r="AK417"/>
    </row>
    <row r="418" spans="1:37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P418" s="3"/>
      <c r="Q418" s="5"/>
      <c r="R418" s="5"/>
      <c r="S418" s="1"/>
      <c r="U418" s="5"/>
      <c r="V418" s="11"/>
      <c r="W418" s="11"/>
      <c r="AJ418"/>
      <c r="AK418"/>
    </row>
    <row r="419" spans="1:37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P419" s="3"/>
      <c r="Q419" s="5"/>
      <c r="R419" s="5"/>
      <c r="S419" s="1"/>
      <c r="U419" s="5"/>
      <c r="V419" s="11"/>
      <c r="W419" s="11"/>
      <c r="AJ419"/>
      <c r="AK419"/>
    </row>
    <row r="420" spans="1:37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P420" s="3"/>
      <c r="Q420" s="5"/>
      <c r="R420" s="5"/>
      <c r="S420" s="1"/>
      <c r="U420" s="5"/>
      <c r="V420" s="11"/>
      <c r="W420" s="11"/>
      <c r="AJ420"/>
      <c r="AK420"/>
    </row>
    <row r="421" spans="1:37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P421" s="3"/>
      <c r="Q421" s="5"/>
      <c r="R421" s="5"/>
      <c r="S421" s="1"/>
      <c r="U421" s="5"/>
      <c r="V421" s="11"/>
      <c r="W421" s="11"/>
      <c r="AJ421"/>
      <c r="AK421"/>
    </row>
    <row r="422" spans="1:37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P422" s="3"/>
      <c r="Q422" s="5"/>
      <c r="R422" s="5"/>
      <c r="S422" s="1"/>
      <c r="U422" s="5"/>
      <c r="V422" s="11"/>
      <c r="W422" s="11"/>
      <c r="AJ422"/>
      <c r="AK422"/>
    </row>
    <row r="423" spans="1:37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P423" s="3"/>
      <c r="Q423" s="5"/>
      <c r="R423" s="5"/>
      <c r="S423" s="1"/>
      <c r="U423" s="5"/>
      <c r="V423" s="11"/>
      <c r="W423" s="11"/>
      <c r="AJ423"/>
      <c r="AK423"/>
    </row>
    <row r="424" spans="1:37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P424" s="3"/>
      <c r="Q424" s="5"/>
      <c r="R424" s="5"/>
      <c r="S424" s="1"/>
      <c r="U424" s="5"/>
      <c r="V424" s="11"/>
      <c r="W424" s="11"/>
      <c r="AJ424"/>
      <c r="AK424"/>
    </row>
    <row r="425" spans="1:37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P425" s="3"/>
      <c r="Q425" s="5"/>
      <c r="R425" s="5"/>
      <c r="S425" s="1"/>
      <c r="U425" s="5"/>
      <c r="V425" s="11"/>
      <c r="W425" s="11"/>
      <c r="AJ425"/>
      <c r="AK425"/>
    </row>
    <row r="426" spans="1:37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P426" s="3"/>
      <c r="Q426" s="5"/>
      <c r="R426" s="5"/>
      <c r="S426" s="1"/>
      <c r="U426" s="5"/>
      <c r="V426" s="11"/>
      <c r="W426" s="11"/>
      <c r="AJ426"/>
      <c r="AK426"/>
    </row>
    <row r="427" spans="1:37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P427" s="3"/>
      <c r="Q427" s="5"/>
      <c r="R427" s="5"/>
      <c r="S427" s="1"/>
      <c r="U427" s="5"/>
      <c r="V427" s="11"/>
      <c r="W427" s="11"/>
      <c r="AJ427"/>
      <c r="AK427"/>
    </row>
    <row r="428" spans="1:37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P428" s="3"/>
      <c r="Q428" s="5"/>
      <c r="R428" s="5"/>
      <c r="S428" s="1"/>
      <c r="U428" s="5"/>
      <c r="V428" s="11"/>
      <c r="W428" s="11"/>
      <c r="AJ428"/>
      <c r="AK428"/>
    </row>
    <row r="429" spans="1:37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P429" s="3"/>
      <c r="Q429" s="5"/>
      <c r="R429" s="5"/>
      <c r="S429" s="1"/>
      <c r="U429" s="5"/>
      <c r="V429" s="11"/>
      <c r="W429" s="11"/>
      <c r="AJ429"/>
      <c r="AK429"/>
    </row>
    <row r="430" spans="1:37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P430" s="3"/>
      <c r="Q430" s="5"/>
      <c r="R430" s="5"/>
      <c r="S430" s="1"/>
      <c r="U430" s="5"/>
      <c r="V430" s="11"/>
      <c r="W430" s="11"/>
      <c r="AJ430"/>
      <c r="AK430"/>
    </row>
    <row r="431" spans="1:37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P431" s="3"/>
      <c r="Q431" s="5"/>
      <c r="R431" s="5"/>
      <c r="S431" s="1"/>
      <c r="U431" s="5"/>
      <c r="V431" s="11"/>
      <c r="W431" s="11"/>
      <c r="AJ431"/>
      <c r="AK431"/>
    </row>
    <row r="432" spans="1:37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P432" s="3"/>
      <c r="Q432" s="5"/>
      <c r="R432" s="5"/>
      <c r="S432" s="1"/>
      <c r="U432" s="5"/>
      <c r="V432" s="11"/>
      <c r="W432" s="11"/>
      <c r="AJ432"/>
      <c r="AK432"/>
    </row>
    <row r="433" spans="1:37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P433" s="3"/>
      <c r="Q433" s="5"/>
      <c r="R433" s="5"/>
      <c r="S433" s="1"/>
      <c r="U433" s="5"/>
      <c r="V433" s="11"/>
      <c r="W433" s="11"/>
      <c r="AJ433"/>
      <c r="AK433"/>
    </row>
    <row r="434" spans="1:37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P434" s="3"/>
      <c r="Q434" s="5"/>
      <c r="R434" s="5"/>
      <c r="S434" s="1"/>
      <c r="U434" s="5"/>
      <c r="V434" s="11"/>
      <c r="W434" s="11"/>
      <c r="AJ434"/>
      <c r="AK434"/>
    </row>
    <row r="435" spans="1:37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P435" s="3"/>
      <c r="Q435" s="5"/>
      <c r="R435" s="5"/>
      <c r="S435" s="1"/>
      <c r="U435" s="5"/>
      <c r="V435" s="11"/>
      <c r="W435" s="11"/>
      <c r="AJ435"/>
      <c r="AK435"/>
    </row>
    <row r="436" spans="1:37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P436" s="3"/>
      <c r="Q436" s="5"/>
      <c r="R436" s="5"/>
      <c r="S436" s="1"/>
      <c r="U436" s="5"/>
      <c r="V436" s="11"/>
      <c r="W436" s="11"/>
      <c r="AJ436"/>
      <c r="AK436"/>
    </row>
    <row r="437" spans="1:37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P437" s="3"/>
      <c r="Q437" s="5"/>
      <c r="R437" s="5"/>
      <c r="S437" s="1"/>
      <c r="U437" s="5"/>
      <c r="V437" s="11"/>
      <c r="W437" s="11"/>
      <c r="AJ437"/>
      <c r="AK437"/>
    </row>
    <row r="438" spans="1:37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P438" s="3"/>
      <c r="Q438" s="5"/>
      <c r="R438" s="5"/>
      <c r="S438" s="1"/>
      <c r="U438" s="5"/>
      <c r="V438" s="11"/>
      <c r="W438" s="11"/>
      <c r="AJ438"/>
      <c r="AK438"/>
    </row>
    <row r="439" spans="1:37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P439" s="3"/>
      <c r="Q439" s="5"/>
      <c r="R439" s="5"/>
      <c r="S439" s="1"/>
      <c r="U439" s="5"/>
      <c r="V439" s="11"/>
      <c r="W439" s="11"/>
      <c r="AJ439"/>
      <c r="AK439"/>
    </row>
    <row r="440" spans="1:37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P440" s="3"/>
      <c r="Q440" s="5"/>
      <c r="R440" s="5"/>
      <c r="S440" s="1"/>
      <c r="U440" s="5"/>
      <c r="V440" s="11"/>
      <c r="W440" s="11"/>
      <c r="AJ440"/>
      <c r="AK440"/>
    </row>
    <row r="441" spans="1:37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P441" s="3"/>
      <c r="Q441" s="5"/>
      <c r="R441" s="5"/>
      <c r="S441" s="1"/>
      <c r="U441" s="5"/>
      <c r="V441" s="11"/>
      <c r="W441" s="11"/>
      <c r="AJ441"/>
      <c r="AK441"/>
    </row>
    <row r="442" spans="1:37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P442" s="3"/>
      <c r="Q442" s="5"/>
      <c r="R442" s="5"/>
      <c r="S442" s="1"/>
      <c r="U442" s="5"/>
      <c r="V442" s="11"/>
      <c r="W442" s="11"/>
      <c r="AJ442"/>
      <c r="AK442"/>
    </row>
    <row r="443" spans="1:37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P443" s="3"/>
      <c r="Q443" s="5"/>
      <c r="R443" s="5"/>
      <c r="S443" s="1"/>
      <c r="U443" s="5"/>
      <c r="V443" s="11"/>
      <c r="W443" s="11"/>
      <c r="AJ443"/>
      <c r="AK443"/>
    </row>
    <row r="444" spans="1:37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P444" s="3"/>
      <c r="Q444" s="5"/>
      <c r="R444" s="5"/>
      <c r="S444" s="1"/>
      <c r="U444" s="5"/>
      <c r="V444" s="11"/>
      <c r="W444" s="11"/>
      <c r="AJ444"/>
      <c r="AK444"/>
    </row>
    <row r="445" spans="1:37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P445" s="3"/>
      <c r="Q445" s="5"/>
      <c r="R445" s="5"/>
      <c r="S445" s="1"/>
      <c r="U445" s="5"/>
      <c r="V445" s="11"/>
      <c r="W445" s="11"/>
      <c r="AJ445"/>
      <c r="AK445"/>
    </row>
    <row r="446" spans="1:37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P446" s="3"/>
      <c r="Q446" s="5"/>
      <c r="R446" s="5"/>
      <c r="S446" s="1"/>
      <c r="U446" s="5"/>
      <c r="V446" s="11"/>
      <c r="W446" s="11"/>
      <c r="AJ446"/>
      <c r="AK446"/>
    </row>
    <row r="447" spans="1:37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P447" s="3"/>
      <c r="Q447" s="5"/>
      <c r="R447" s="5"/>
      <c r="S447" s="1"/>
      <c r="U447" s="5"/>
      <c r="V447" s="11"/>
      <c r="W447" s="11"/>
      <c r="AJ447"/>
      <c r="AK447"/>
    </row>
    <row r="448" spans="1:37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P448" s="3"/>
      <c r="Q448" s="5"/>
      <c r="R448" s="5"/>
      <c r="S448" s="1"/>
      <c r="U448" s="5"/>
      <c r="V448" s="11"/>
      <c r="W448" s="11"/>
      <c r="AJ448"/>
      <c r="AK448"/>
    </row>
    <row r="449" spans="1:37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P449" s="3"/>
      <c r="Q449" s="5"/>
      <c r="R449" s="5"/>
      <c r="S449" s="1"/>
      <c r="U449" s="5"/>
      <c r="V449" s="11"/>
      <c r="W449" s="11"/>
      <c r="AJ449"/>
      <c r="AK449"/>
    </row>
    <row r="450" spans="1:37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P450" s="3"/>
      <c r="Q450" s="5"/>
      <c r="R450" s="5"/>
      <c r="S450" s="1"/>
      <c r="U450" s="5"/>
      <c r="V450" s="11"/>
      <c r="W450" s="11"/>
      <c r="AJ450"/>
      <c r="AK450"/>
    </row>
    <row r="451" spans="1:37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P451" s="3"/>
      <c r="Q451" s="5"/>
      <c r="R451" s="5"/>
      <c r="S451" s="1"/>
      <c r="U451" s="5"/>
      <c r="V451" s="11"/>
      <c r="W451" s="11"/>
      <c r="AJ451"/>
      <c r="AK451"/>
    </row>
    <row r="452" spans="1:37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P452" s="3"/>
      <c r="Q452" s="5"/>
      <c r="R452" s="5"/>
      <c r="S452" s="1"/>
      <c r="U452" s="5"/>
      <c r="V452" s="11"/>
      <c r="W452" s="11"/>
      <c r="AJ452"/>
      <c r="AK452"/>
    </row>
    <row r="453" spans="1:37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P453" s="3"/>
      <c r="Q453" s="5"/>
      <c r="R453" s="5"/>
      <c r="S453" s="1"/>
      <c r="U453" s="5"/>
      <c r="V453" s="11"/>
      <c r="W453" s="11"/>
      <c r="AJ453"/>
      <c r="AK453"/>
    </row>
    <row r="454" spans="1:37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P454" s="3"/>
      <c r="Q454" s="5"/>
      <c r="R454" s="5"/>
      <c r="S454" s="1"/>
      <c r="U454" s="5"/>
      <c r="V454" s="11"/>
      <c r="W454" s="11"/>
      <c r="AJ454"/>
      <c r="AK454"/>
    </row>
    <row r="455" spans="1:37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P455" s="3"/>
      <c r="Q455" s="5"/>
      <c r="R455" s="5"/>
      <c r="S455" s="1"/>
      <c r="U455" s="5"/>
      <c r="V455" s="11"/>
      <c r="W455" s="11"/>
      <c r="AJ455"/>
      <c r="AK455"/>
    </row>
    <row r="456" spans="1:37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P456" s="3"/>
      <c r="Q456" s="5"/>
      <c r="R456" s="5"/>
      <c r="S456" s="1"/>
      <c r="U456" s="5"/>
      <c r="V456" s="11"/>
      <c r="W456" s="11"/>
      <c r="AJ456"/>
      <c r="AK456"/>
    </row>
    <row r="457" spans="1:37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P457" s="3"/>
      <c r="Q457" s="5"/>
      <c r="R457" s="5"/>
      <c r="S457" s="1"/>
      <c r="U457" s="5"/>
      <c r="V457" s="11"/>
      <c r="W457" s="11"/>
      <c r="AJ457"/>
      <c r="AK457"/>
    </row>
    <row r="458" spans="1:37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P458" s="3"/>
      <c r="Q458" s="5"/>
      <c r="R458" s="5"/>
      <c r="S458" s="1"/>
      <c r="U458" s="5"/>
      <c r="V458" s="11"/>
      <c r="W458" s="11"/>
      <c r="AJ458"/>
      <c r="AK458"/>
    </row>
    <row r="459" spans="1:37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P459" s="3"/>
      <c r="Q459" s="5"/>
      <c r="R459" s="5"/>
      <c r="S459" s="1"/>
      <c r="U459" s="5"/>
      <c r="V459" s="11"/>
      <c r="W459" s="11"/>
      <c r="AJ459"/>
      <c r="AK459"/>
    </row>
    <row r="460" spans="1:37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P460" s="3"/>
      <c r="Q460" s="5"/>
      <c r="R460" s="5"/>
      <c r="S460" s="1"/>
      <c r="U460" s="5"/>
      <c r="V460" s="11"/>
      <c r="W460" s="11"/>
      <c r="AJ460"/>
      <c r="AK460"/>
    </row>
    <row r="461" spans="1:37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P461" s="3"/>
      <c r="Q461" s="5"/>
      <c r="R461" s="5"/>
      <c r="S461" s="1"/>
      <c r="U461" s="5"/>
      <c r="V461" s="11"/>
      <c r="W461" s="11"/>
      <c r="AJ461"/>
      <c r="AK461"/>
    </row>
    <row r="462" spans="1:37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P462" s="3"/>
      <c r="Q462" s="5"/>
      <c r="R462" s="5"/>
      <c r="S462" s="1"/>
      <c r="U462" s="5"/>
      <c r="V462" s="11"/>
      <c r="W462" s="11"/>
      <c r="AJ462"/>
      <c r="AK462"/>
    </row>
    <row r="463" spans="1:37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P463" s="3"/>
      <c r="Q463" s="5"/>
      <c r="R463" s="5"/>
      <c r="S463" s="1"/>
      <c r="U463" s="5"/>
      <c r="V463" s="11"/>
      <c r="W463" s="11"/>
      <c r="AJ463"/>
      <c r="AK463"/>
    </row>
    <row r="464" spans="1:37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P464" s="3"/>
      <c r="Q464" s="5"/>
      <c r="R464" s="5"/>
      <c r="S464" s="1"/>
      <c r="U464" s="5"/>
      <c r="V464" s="11"/>
      <c r="W464" s="11"/>
      <c r="AJ464"/>
      <c r="AK464"/>
    </row>
    <row r="465" spans="1:37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P465" s="3"/>
      <c r="Q465" s="5"/>
      <c r="R465" s="5"/>
      <c r="S465" s="1"/>
      <c r="U465" s="5"/>
      <c r="V465" s="11"/>
      <c r="W465" s="11"/>
      <c r="AJ465"/>
      <c r="AK465"/>
    </row>
    <row r="466" spans="1:37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P466" s="3"/>
      <c r="Q466" s="5"/>
      <c r="R466" s="5"/>
      <c r="S466" s="1"/>
      <c r="U466" s="5"/>
      <c r="V466" s="11"/>
      <c r="W466" s="11"/>
      <c r="AJ466"/>
      <c r="AK466"/>
    </row>
    <row r="467" spans="1:37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P467" s="3"/>
      <c r="Q467" s="5"/>
      <c r="R467" s="5"/>
      <c r="S467" s="1"/>
      <c r="U467" s="5"/>
      <c r="V467" s="11"/>
      <c r="W467" s="11"/>
      <c r="AJ467"/>
      <c r="AK467"/>
    </row>
    <row r="468" spans="1:37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P468" s="3"/>
      <c r="Q468" s="5"/>
      <c r="R468" s="5"/>
      <c r="S468" s="1"/>
      <c r="U468" s="5"/>
      <c r="V468" s="11"/>
      <c r="W468" s="11"/>
      <c r="AJ468"/>
      <c r="AK468"/>
    </row>
    <row r="469" spans="1:37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P469" s="3"/>
      <c r="Q469" s="5"/>
      <c r="R469" s="5"/>
      <c r="S469" s="1"/>
      <c r="U469" s="5"/>
      <c r="V469" s="11"/>
      <c r="W469" s="11"/>
      <c r="AJ469"/>
      <c r="AK469"/>
    </row>
    <row r="470" spans="1:37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P470" s="3"/>
      <c r="Q470" s="5"/>
      <c r="R470" s="5"/>
      <c r="S470" s="1"/>
      <c r="U470" s="5"/>
      <c r="V470" s="11"/>
      <c r="W470" s="11"/>
      <c r="AJ470"/>
      <c r="AK470"/>
    </row>
    <row r="471" spans="1:37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P471" s="3"/>
      <c r="Q471" s="5"/>
      <c r="R471" s="5"/>
      <c r="S471" s="1"/>
      <c r="U471" s="5"/>
      <c r="V471" s="11"/>
      <c r="W471" s="11"/>
      <c r="AJ471"/>
      <c r="AK471"/>
    </row>
    <row r="472" spans="1:37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P472" s="3"/>
      <c r="Q472" s="5"/>
      <c r="R472" s="5"/>
      <c r="S472" s="1"/>
      <c r="U472" s="5"/>
      <c r="V472" s="11"/>
      <c r="W472" s="11"/>
      <c r="AJ472"/>
      <c r="AK472"/>
    </row>
    <row r="473" spans="1:37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P473" s="3"/>
      <c r="Q473" s="5"/>
      <c r="R473" s="5"/>
      <c r="S473" s="1"/>
      <c r="U473" s="5"/>
      <c r="V473" s="11"/>
      <c r="W473" s="11"/>
      <c r="AJ473"/>
      <c r="AK473"/>
    </row>
    <row r="474" spans="1:37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P474" s="3"/>
      <c r="Q474" s="5"/>
      <c r="R474" s="5"/>
      <c r="S474" s="1"/>
      <c r="U474" s="5"/>
      <c r="V474" s="11"/>
      <c r="W474" s="11"/>
      <c r="AJ474"/>
      <c r="AK474"/>
    </row>
    <row r="475" spans="1:37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P475" s="3"/>
      <c r="Q475" s="5"/>
      <c r="R475" s="5"/>
      <c r="S475" s="1"/>
      <c r="U475" s="5"/>
      <c r="V475" s="11"/>
      <c r="W475" s="11"/>
      <c r="AJ475"/>
      <c r="AK475"/>
    </row>
    <row r="476" spans="1:37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P476" s="3"/>
      <c r="Q476" s="5"/>
      <c r="R476" s="5"/>
      <c r="S476" s="1"/>
      <c r="U476" s="5"/>
      <c r="V476" s="11"/>
      <c r="W476" s="11"/>
      <c r="AJ476"/>
      <c r="AK476"/>
    </row>
    <row r="477" spans="1:37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P477" s="3"/>
      <c r="Q477" s="5"/>
      <c r="R477" s="5"/>
      <c r="S477" s="1"/>
      <c r="U477" s="5"/>
      <c r="V477" s="11"/>
      <c r="W477" s="11"/>
      <c r="AJ477"/>
      <c r="AK477"/>
    </row>
    <row r="478" spans="1:37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P478" s="3"/>
      <c r="Q478" s="5"/>
      <c r="R478" s="5"/>
      <c r="S478" s="1"/>
      <c r="U478" s="5"/>
      <c r="V478" s="11"/>
      <c r="W478" s="11"/>
      <c r="AJ478"/>
      <c r="AK478"/>
    </row>
    <row r="479" spans="1:37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P479" s="3"/>
      <c r="Q479" s="5"/>
      <c r="R479" s="5"/>
      <c r="S479" s="1"/>
      <c r="U479" s="5"/>
      <c r="V479" s="11"/>
      <c r="W479" s="11"/>
      <c r="AJ479"/>
      <c r="AK479"/>
    </row>
    <row r="480" spans="1:37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P480" s="3"/>
      <c r="Q480" s="5"/>
      <c r="R480" s="5"/>
      <c r="S480" s="1"/>
      <c r="U480" s="5"/>
      <c r="V480" s="11"/>
      <c r="W480" s="11"/>
      <c r="AJ480"/>
      <c r="AK480"/>
    </row>
    <row r="481" spans="1:37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P481" s="3"/>
      <c r="Q481" s="5"/>
      <c r="R481" s="5"/>
      <c r="S481" s="1"/>
      <c r="U481" s="5"/>
      <c r="V481" s="11"/>
      <c r="W481" s="11"/>
      <c r="AJ481"/>
      <c r="AK481"/>
    </row>
    <row r="482" spans="1:37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P482" s="3"/>
      <c r="Q482" s="5"/>
      <c r="R482" s="5"/>
      <c r="S482" s="1"/>
      <c r="U482" s="5"/>
      <c r="V482" s="11"/>
      <c r="W482" s="11"/>
      <c r="AJ482"/>
      <c r="AK482"/>
    </row>
    <row r="483" spans="1:37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P483" s="3"/>
      <c r="Q483" s="5"/>
      <c r="R483" s="5"/>
      <c r="S483" s="1"/>
      <c r="U483" s="5"/>
      <c r="V483" s="11"/>
      <c r="W483" s="11"/>
      <c r="AJ483"/>
      <c r="AK483"/>
    </row>
    <row r="484" spans="1:37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P484" s="3"/>
      <c r="Q484" s="5"/>
      <c r="R484" s="5"/>
      <c r="S484" s="1"/>
      <c r="U484" s="5"/>
      <c r="V484" s="11"/>
      <c r="W484" s="11"/>
      <c r="AJ484"/>
      <c r="AK484"/>
    </row>
    <row r="485" spans="1:37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P485" s="3"/>
      <c r="Q485" s="5"/>
      <c r="R485" s="5"/>
      <c r="S485" s="1"/>
      <c r="U485" s="5"/>
      <c r="V485" s="11"/>
      <c r="W485" s="11"/>
      <c r="AJ485"/>
      <c r="AK485"/>
    </row>
    <row r="486" spans="1:37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P486" s="3"/>
      <c r="Q486" s="5"/>
      <c r="R486" s="5"/>
      <c r="S486" s="1"/>
      <c r="U486" s="5"/>
      <c r="V486" s="11"/>
      <c r="W486" s="11"/>
      <c r="AJ486"/>
      <c r="AK486"/>
    </row>
    <row r="487" spans="1:37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P487" s="3"/>
      <c r="Q487" s="5"/>
      <c r="R487" s="5"/>
      <c r="S487" s="1"/>
      <c r="U487" s="5"/>
      <c r="V487" s="11"/>
      <c r="W487" s="11"/>
      <c r="AJ487"/>
      <c r="AK487"/>
    </row>
    <row r="488" spans="1:37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P488" s="3"/>
      <c r="Q488" s="5"/>
      <c r="R488" s="5"/>
      <c r="S488" s="1"/>
      <c r="U488" s="5"/>
      <c r="V488" s="11"/>
      <c r="W488" s="11"/>
      <c r="AJ488"/>
      <c r="AK488"/>
    </row>
    <row r="489" spans="1:37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P489" s="3"/>
      <c r="Q489" s="5"/>
      <c r="R489" s="5"/>
      <c r="S489" s="1"/>
      <c r="U489" s="5"/>
      <c r="V489" s="11"/>
      <c r="W489" s="11"/>
      <c r="AJ489"/>
      <c r="AK489"/>
    </row>
    <row r="490" spans="1:37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P490" s="3"/>
      <c r="Q490" s="5"/>
      <c r="R490" s="5"/>
      <c r="S490" s="1"/>
      <c r="U490" s="5"/>
      <c r="V490" s="11"/>
      <c r="W490" s="11"/>
      <c r="AJ490"/>
      <c r="AK490"/>
    </row>
    <row r="491" spans="1:37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P491" s="3"/>
      <c r="Q491" s="5"/>
      <c r="R491" s="5"/>
      <c r="S491" s="1"/>
      <c r="U491" s="5"/>
      <c r="V491" s="11"/>
      <c r="W491" s="11"/>
      <c r="AJ491"/>
      <c r="AK491"/>
    </row>
    <row r="492" spans="1:37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P492" s="3"/>
      <c r="Q492" s="5"/>
      <c r="R492" s="5"/>
      <c r="S492" s="1"/>
      <c r="U492" s="5"/>
      <c r="V492" s="11"/>
      <c r="W492" s="11"/>
      <c r="AJ492"/>
      <c r="AK492"/>
    </row>
    <row r="493" spans="1:37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P493" s="3"/>
      <c r="Q493" s="5"/>
      <c r="R493" s="5"/>
      <c r="S493" s="1"/>
      <c r="U493" s="5"/>
      <c r="V493" s="11"/>
      <c r="W493" s="11"/>
      <c r="AJ493"/>
      <c r="AK493"/>
    </row>
    <row r="494" spans="1:37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P494" s="3"/>
      <c r="Q494" s="5"/>
      <c r="R494" s="5"/>
      <c r="S494" s="1"/>
      <c r="U494" s="5"/>
      <c r="V494" s="11"/>
      <c r="W494" s="11"/>
      <c r="AJ494"/>
      <c r="AK494"/>
    </row>
    <row r="495" spans="1:37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P495" s="3"/>
      <c r="Q495" s="5"/>
      <c r="R495" s="5"/>
      <c r="S495" s="1"/>
      <c r="U495" s="5"/>
      <c r="V495" s="11"/>
      <c r="W495" s="11"/>
      <c r="AJ495"/>
      <c r="AK495"/>
    </row>
    <row r="496" spans="1:37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P496" s="3"/>
      <c r="Q496" s="5"/>
      <c r="R496" s="5"/>
      <c r="S496" s="1"/>
      <c r="U496" s="5"/>
      <c r="V496" s="11"/>
      <c r="W496" s="11"/>
      <c r="AJ496"/>
      <c r="AK496"/>
    </row>
    <row r="497" spans="1:37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P497" s="3"/>
      <c r="Q497" s="5"/>
      <c r="R497" s="5"/>
      <c r="S497" s="1"/>
      <c r="U497" s="5"/>
      <c r="V497" s="11"/>
      <c r="W497" s="11"/>
      <c r="AJ497"/>
      <c r="AK497"/>
    </row>
    <row r="498" spans="1:37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P498" s="3"/>
      <c r="Q498" s="5"/>
      <c r="R498" s="5"/>
      <c r="S498" s="1"/>
      <c r="U498" s="5"/>
      <c r="V498" s="11"/>
      <c r="W498" s="11"/>
      <c r="AJ498"/>
      <c r="AK498"/>
    </row>
    <row r="499" spans="1:37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P499" s="3"/>
      <c r="Q499" s="5"/>
      <c r="R499" s="5"/>
      <c r="S499" s="1"/>
      <c r="U499" s="5"/>
      <c r="V499" s="11"/>
      <c r="W499" s="11"/>
      <c r="AJ499"/>
      <c r="AK499"/>
    </row>
    <row r="500" spans="1:37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P500" s="3"/>
      <c r="Q500" s="5"/>
      <c r="R500" s="5"/>
      <c r="S500" s="1"/>
      <c r="U500" s="5"/>
      <c r="V500" s="11"/>
      <c r="W500" s="11"/>
      <c r="AJ500"/>
      <c r="AK500"/>
    </row>
    <row r="501" spans="1:37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P501" s="3"/>
      <c r="Q501" s="5"/>
      <c r="R501" s="5"/>
      <c r="S501" s="1"/>
      <c r="U501" s="5"/>
      <c r="V501" s="11"/>
      <c r="W501" s="11"/>
      <c r="AJ501"/>
      <c r="AK501"/>
    </row>
    <row r="502" spans="1:37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P502" s="3"/>
      <c r="Q502" s="5"/>
      <c r="R502" s="5"/>
      <c r="S502" s="1"/>
      <c r="U502" s="5"/>
      <c r="V502" s="11"/>
      <c r="W502" s="11"/>
      <c r="AJ502"/>
      <c r="AK502"/>
    </row>
    <row r="503" spans="1:37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P503" s="3"/>
      <c r="Q503" s="5"/>
      <c r="R503" s="5"/>
      <c r="S503" s="1"/>
      <c r="U503" s="5"/>
      <c r="V503" s="11"/>
      <c r="W503" s="11"/>
      <c r="AJ503"/>
      <c r="AK503"/>
    </row>
    <row r="504" spans="1:37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P504" s="3"/>
      <c r="Q504" s="5"/>
      <c r="R504" s="5"/>
      <c r="S504" s="1"/>
      <c r="U504" s="5"/>
      <c r="V504" s="11"/>
      <c r="W504" s="11"/>
      <c r="AJ504"/>
      <c r="AK504"/>
    </row>
    <row r="505" spans="1:37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P505" s="3"/>
      <c r="Q505" s="5"/>
      <c r="R505" s="5"/>
      <c r="S505" s="1"/>
      <c r="U505" s="5"/>
      <c r="V505" s="11"/>
      <c r="W505" s="11"/>
      <c r="AJ505"/>
      <c r="AK505"/>
    </row>
    <row r="506" spans="1:37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P506" s="3"/>
      <c r="Q506" s="5"/>
      <c r="R506" s="5"/>
      <c r="S506" s="1"/>
      <c r="U506" s="5"/>
      <c r="V506" s="11"/>
      <c r="W506" s="11"/>
      <c r="AJ506"/>
      <c r="AK506"/>
    </row>
    <row r="507" spans="1:37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P507" s="3"/>
      <c r="Q507" s="5"/>
      <c r="R507" s="5"/>
      <c r="S507" s="1"/>
      <c r="U507" s="5"/>
      <c r="V507" s="11"/>
      <c r="W507" s="11"/>
      <c r="AJ507"/>
      <c r="AK507"/>
    </row>
    <row r="508" spans="1:37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P508" s="3"/>
      <c r="Q508" s="5"/>
      <c r="R508" s="5"/>
      <c r="S508" s="1"/>
      <c r="U508" s="5"/>
      <c r="V508" s="11"/>
      <c r="W508" s="11"/>
      <c r="AJ508"/>
      <c r="AK508"/>
    </row>
    <row r="509" spans="1:37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P509" s="3"/>
      <c r="Q509" s="5"/>
      <c r="R509" s="5"/>
      <c r="S509" s="1"/>
      <c r="U509" s="5"/>
      <c r="V509" s="11"/>
      <c r="W509" s="11"/>
      <c r="AJ509"/>
      <c r="AK509"/>
    </row>
    <row r="510" spans="1:37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P510" s="3"/>
      <c r="Q510" s="5"/>
      <c r="R510" s="5"/>
      <c r="S510" s="1"/>
      <c r="U510" s="5"/>
      <c r="V510" s="11"/>
      <c r="W510" s="11"/>
      <c r="AJ510"/>
      <c r="AK510"/>
    </row>
    <row r="511" spans="1:37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P511" s="3"/>
      <c r="Q511" s="5"/>
      <c r="R511" s="5"/>
      <c r="S511" s="1"/>
      <c r="U511" s="5"/>
      <c r="V511" s="11"/>
      <c r="W511" s="11"/>
      <c r="AJ511"/>
      <c r="AK511"/>
    </row>
    <row r="512" spans="1:37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P512" s="3"/>
      <c r="Q512" s="5"/>
      <c r="R512" s="5"/>
      <c r="S512" s="1"/>
      <c r="U512" s="5"/>
      <c r="V512" s="11"/>
      <c r="W512" s="11"/>
      <c r="AJ512"/>
      <c r="AK512"/>
    </row>
    <row r="513" spans="1:37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P513" s="3"/>
      <c r="Q513" s="5"/>
      <c r="R513" s="5"/>
      <c r="S513" s="1"/>
      <c r="U513" s="5"/>
      <c r="V513" s="11"/>
      <c r="W513" s="11"/>
      <c r="AJ513"/>
      <c r="AK513"/>
    </row>
    <row r="514" spans="1:37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P514" s="3"/>
      <c r="Q514" s="5"/>
      <c r="R514" s="5"/>
      <c r="S514" s="1"/>
      <c r="U514" s="5"/>
      <c r="V514" s="11"/>
      <c r="W514" s="11"/>
      <c r="AJ514"/>
      <c r="AK514"/>
    </row>
    <row r="515" spans="1:37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P515" s="3"/>
      <c r="Q515" s="5"/>
      <c r="R515" s="5"/>
      <c r="S515" s="1"/>
      <c r="U515" s="5"/>
      <c r="V515" s="11"/>
      <c r="W515" s="11"/>
      <c r="AJ515"/>
      <c r="AK515"/>
    </row>
    <row r="516" spans="1:37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P516" s="3"/>
      <c r="Q516" s="5"/>
      <c r="R516" s="5"/>
      <c r="S516" s="1"/>
      <c r="U516" s="5"/>
      <c r="V516" s="11"/>
      <c r="W516" s="11"/>
      <c r="AJ516"/>
      <c r="AK516"/>
    </row>
    <row r="517" spans="1:37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P517" s="3"/>
      <c r="Q517" s="5"/>
      <c r="R517" s="5"/>
      <c r="S517" s="1"/>
      <c r="U517" s="5"/>
      <c r="V517" s="11"/>
      <c r="W517" s="11"/>
      <c r="AJ517"/>
      <c r="AK517"/>
    </row>
    <row r="518" spans="1:37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P518" s="3"/>
      <c r="Q518" s="5"/>
      <c r="R518" s="5"/>
      <c r="S518" s="1"/>
      <c r="U518" s="5"/>
      <c r="V518" s="11"/>
      <c r="W518" s="11"/>
      <c r="AJ518"/>
      <c r="AK518"/>
    </row>
    <row r="519" spans="1:37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P519" s="3"/>
      <c r="Q519" s="5"/>
      <c r="R519" s="5"/>
      <c r="S519" s="1"/>
      <c r="U519" s="5"/>
      <c r="V519" s="11"/>
      <c r="W519" s="11"/>
      <c r="AJ519"/>
      <c r="AK519"/>
    </row>
    <row r="520" spans="1:37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P520" s="3"/>
      <c r="Q520" s="5"/>
      <c r="R520" s="5"/>
      <c r="S520" s="1"/>
      <c r="U520" s="5"/>
      <c r="V520" s="11"/>
      <c r="W520" s="11"/>
      <c r="AJ520"/>
      <c r="AK520"/>
    </row>
    <row r="521" spans="1:37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P521" s="3"/>
      <c r="Q521" s="5"/>
      <c r="R521" s="5"/>
      <c r="S521" s="1"/>
      <c r="U521" s="5"/>
      <c r="V521" s="11"/>
      <c r="W521" s="11"/>
      <c r="AJ521"/>
      <c r="AK521"/>
    </row>
    <row r="522" spans="1:37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P522" s="3"/>
      <c r="Q522" s="5"/>
      <c r="R522" s="5"/>
      <c r="S522" s="1"/>
      <c r="U522" s="5"/>
      <c r="V522" s="11"/>
      <c r="W522" s="11"/>
      <c r="AJ522"/>
      <c r="AK522"/>
    </row>
    <row r="523" spans="1:37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P523" s="3"/>
      <c r="Q523" s="5"/>
      <c r="R523" s="5"/>
      <c r="S523" s="1"/>
      <c r="U523" s="5"/>
      <c r="V523" s="11"/>
      <c r="W523" s="11"/>
      <c r="AJ523"/>
      <c r="AK523"/>
    </row>
    <row r="524" spans="1:37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P524" s="3"/>
      <c r="Q524" s="5"/>
      <c r="R524" s="5"/>
      <c r="S524" s="1"/>
      <c r="U524" s="5"/>
      <c r="V524" s="11"/>
      <c r="W524" s="11"/>
      <c r="AJ524"/>
      <c r="AK524"/>
    </row>
    <row r="525" spans="1:37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P525" s="3"/>
      <c r="Q525" s="5"/>
      <c r="R525" s="5"/>
      <c r="S525" s="1"/>
      <c r="U525" s="5"/>
      <c r="V525" s="11"/>
      <c r="W525" s="11"/>
      <c r="AJ525"/>
      <c r="AK525"/>
    </row>
    <row r="526" spans="1:37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P526" s="3"/>
      <c r="Q526" s="5"/>
      <c r="R526" s="5"/>
      <c r="S526" s="1"/>
      <c r="U526" s="5"/>
      <c r="V526" s="11"/>
      <c r="W526" s="11"/>
      <c r="AJ526"/>
      <c r="AK526"/>
    </row>
    <row r="527" spans="1:37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P527" s="3"/>
      <c r="Q527" s="5"/>
      <c r="R527" s="5"/>
      <c r="S527" s="1"/>
      <c r="U527" s="5"/>
      <c r="V527" s="11"/>
      <c r="W527" s="11"/>
      <c r="AJ527"/>
      <c r="AK527"/>
    </row>
    <row r="528" spans="1:37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P528" s="3"/>
      <c r="Q528" s="5"/>
      <c r="R528" s="5"/>
      <c r="S528" s="1"/>
      <c r="U528" s="5"/>
      <c r="V528" s="11"/>
      <c r="W528" s="11"/>
      <c r="AJ528"/>
      <c r="AK528"/>
    </row>
    <row r="529" spans="1:37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P529" s="3"/>
      <c r="Q529" s="5"/>
      <c r="R529" s="5"/>
      <c r="S529" s="1"/>
      <c r="U529" s="5"/>
      <c r="V529" s="11"/>
      <c r="W529" s="11"/>
      <c r="AJ529"/>
      <c r="AK529"/>
    </row>
    <row r="530" spans="1:37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P530" s="3"/>
      <c r="Q530" s="5"/>
      <c r="R530" s="5"/>
      <c r="S530" s="1"/>
      <c r="U530" s="5"/>
      <c r="V530" s="11"/>
      <c r="W530" s="11"/>
      <c r="AJ530"/>
      <c r="AK530"/>
    </row>
    <row r="531" spans="1:37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P531" s="3"/>
      <c r="Q531" s="5"/>
      <c r="R531" s="5"/>
      <c r="S531" s="1"/>
      <c r="U531" s="5"/>
      <c r="V531" s="11"/>
      <c r="W531" s="11"/>
      <c r="AJ531"/>
      <c r="AK531"/>
    </row>
    <row r="532" spans="1:37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P532" s="3"/>
      <c r="Q532" s="5"/>
      <c r="R532" s="5"/>
      <c r="S532" s="1"/>
      <c r="U532" s="5"/>
      <c r="V532" s="11"/>
      <c r="W532" s="11"/>
      <c r="AJ532"/>
      <c r="AK532"/>
    </row>
    <row r="533" spans="1:37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P533" s="3"/>
      <c r="Q533" s="5"/>
      <c r="R533" s="5"/>
      <c r="S533" s="1"/>
      <c r="U533" s="5"/>
      <c r="V533" s="11"/>
      <c r="W533" s="11"/>
      <c r="AJ533"/>
      <c r="AK533"/>
    </row>
    <row r="534" spans="1:37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P534" s="3"/>
      <c r="Q534" s="5"/>
      <c r="R534" s="5"/>
      <c r="S534" s="1"/>
      <c r="U534" s="5"/>
      <c r="V534" s="11"/>
      <c r="W534" s="11"/>
      <c r="AJ534"/>
      <c r="AK534"/>
    </row>
    <row r="535" spans="1:37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P535" s="3"/>
      <c r="Q535" s="5"/>
      <c r="R535" s="5"/>
      <c r="S535" s="1"/>
      <c r="U535" s="5"/>
      <c r="V535" s="11"/>
      <c r="W535" s="11"/>
      <c r="AJ535"/>
      <c r="AK535"/>
    </row>
    <row r="536" spans="1:37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P536" s="3"/>
      <c r="Q536" s="5"/>
      <c r="R536" s="5"/>
      <c r="S536" s="1"/>
      <c r="U536" s="5"/>
      <c r="V536" s="11"/>
      <c r="W536" s="11"/>
      <c r="AJ536"/>
      <c r="AK536"/>
    </row>
    <row r="537" spans="1:37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P537" s="3"/>
      <c r="Q537" s="5"/>
      <c r="R537" s="5"/>
      <c r="S537" s="1"/>
      <c r="U537" s="5"/>
      <c r="V537" s="11"/>
      <c r="W537" s="11"/>
      <c r="AJ537"/>
      <c r="AK537"/>
    </row>
    <row r="538" spans="1:37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P538" s="3"/>
      <c r="Q538" s="5"/>
      <c r="R538" s="5"/>
      <c r="S538" s="1"/>
      <c r="U538" s="5"/>
      <c r="V538" s="11"/>
      <c r="W538" s="11"/>
      <c r="AJ538"/>
      <c r="AK538"/>
    </row>
    <row r="539" spans="1:37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P539" s="3"/>
      <c r="Q539" s="5"/>
      <c r="R539" s="5"/>
      <c r="S539" s="1"/>
      <c r="U539" s="5"/>
      <c r="V539" s="11"/>
      <c r="W539" s="11"/>
      <c r="AJ539"/>
      <c r="AK539"/>
    </row>
    <row r="540" spans="1:37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P540" s="3"/>
      <c r="Q540" s="5"/>
      <c r="R540" s="5"/>
      <c r="S540" s="1"/>
      <c r="U540" s="5"/>
      <c r="V540" s="11"/>
      <c r="W540" s="11"/>
      <c r="AJ540"/>
      <c r="AK540"/>
    </row>
    <row r="541" spans="1:37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P541" s="3"/>
      <c r="Q541" s="5"/>
      <c r="R541" s="5"/>
      <c r="S541" s="1"/>
      <c r="U541" s="5"/>
      <c r="V541" s="11"/>
      <c r="W541" s="11"/>
      <c r="AJ541"/>
      <c r="AK541"/>
    </row>
    <row r="542" spans="1:37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P542" s="3"/>
      <c r="Q542" s="5"/>
      <c r="R542" s="5"/>
      <c r="S542" s="1"/>
      <c r="U542" s="5"/>
      <c r="V542" s="11"/>
      <c r="W542" s="11"/>
      <c r="AJ542"/>
      <c r="AK542"/>
    </row>
    <row r="543" spans="1:37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P543" s="3"/>
      <c r="Q543" s="5"/>
      <c r="R543" s="5"/>
      <c r="S543" s="1"/>
      <c r="U543" s="5"/>
      <c r="V543" s="11"/>
      <c r="W543" s="11"/>
      <c r="AJ543"/>
      <c r="AK543"/>
    </row>
    <row r="544" spans="1:37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P544" s="3"/>
      <c r="Q544" s="5"/>
      <c r="R544" s="5"/>
      <c r="S544" s="1"/>
      <c r="U544" s="5"/>
      <c r="V544" s="11"/>
      <c r="W544" s="11"/>
      <c r="AJ544"/>
      <c r="AK544"/>
    </row>
    <row r="545" spans="1:37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P545" s="3"/>
      <c r="Q545" s="5"/>
      <c r="R545" s="5"/>
      <c r="S545" s="1"/>
      <c r="U545" s="5"/>
      <c r="V545" s="11"/>
      <c r="W545" s="11"/>
      <c r="AJ545"/>
      <c r="AK545"/>
    </row>
    <row r="546" spans="1:37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P546" s="3"/>
      <c r="Q546" s="5"/>
      <c r="R546" s="5"/>
      <c r="S546" s="1"/>
      <c r="U546" s="5"/>
      <c r="V546" s="11"/>
      <c r="W546" s="11"/>
      <c r="AJ546"/>
      <c r="AK546"/>
    </row>
    <row r="547" spans="1:37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P547" s="3"/>
      <c r="Q547" s="5"/>
      <c r="R547" s="5"/>
      <c r="S547" s="1"/>
      <c r="U547" s="5"/>
      <c r="V547" s="11"/>
      <c r="W547" s="11"/>
      <c r="AJ547"/>
      <c r="AK547"/>
    </row>
    <row r="548" spans="1:37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P548" s="3"/>
      <c r="Q548" s="5"/>
      <c r="R548" s="5"/>
      <c r="S548" s="1"/>
      <c r="U548" s="5"/>
      <c r="V548" s="11"/>
      <c r="W548" s="11"/>
      <c r="AJ548"/>
      <c r="AK548"/>
    </row>
    <row r="549" spans="1:37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P549" s="3"/>
      <c r="Q549" s="5"/>
      <c r="R549" s="5"/>
      <c r="S549" s="1"/>
      <c r="U549" s="5"/>
      <c r="V549" s="11"/>
      <c r="W549" s="11"/>
      <c r="AJ549"/>
      <c r="AK549"/>
    </row>
    <row r="550" spans="1:37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P550" s="3"/>
      <c r="Q550" s="5"/>
      <c r="R550" s="5"/>
      <c r="S550" s="1"/>
      <c r="U550" s="5"/>
      <c r="V550" s="11"/>
      <c r="W550" s="11"/>
      <c r="AJ550"/>
      <c r="AK550"/>
    </row>
    <row r="551" spans="1:37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P551" s="3"/>
      <c r="Q551" s="5"/>
      <c r="R551" s="5"/>
      <c r="S551" s="1"/>
      <c r="U551" s="5"/>
      <c r="V551" s="11"/>
      <c r="W551" s="11"/>
      <c r="AJ551"/>
      <c r="AK551"/>
    </row>
    <row r="552" spans="1:37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P552" s="3"/>
      <c r="Q552" s="5"/>
      <c r="R552" s="5"/>
      <c r="S552" s="1"/>
      <c r="U552" s="5"/>
      <c r="V552" s="11"/>
      <c r="W552" s="11"/>
      <c r="AJ552"/>
      <c r="AK552"/>
    </row>
    <row r="553" spans="1:37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P553" s="3"/>
      <c r="Q553" s="5"/>
      <c r="R553" s="5"/>
      <c r="S553" s="1"/>
      <c r="U553" s="5"/>
      <c r="V553" s="11"/>
      <c r="W553" s="11"/>
      <c r="AJ553"/>
      <c r="AK553"/>
    </row>
    <row r="554" spans="1:37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P554" s="3"/>
      <c r="Q554" s="5"/>
      <c r="R554" s="5"/>
      <c r="S554" s="1"/>
      <c r="U554" s="5"/>
      <c r="V554" s="11"/>
      <c r="W554" s="11"/>
      <c r="AJ554"/>
      <c r="AK554"/>
    </row>
    <row r="555" spans="1:37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P555" s="3"/>
      <c r="Q555" s="5"/>
      <c r="R555" s="5"/>
      <c r="S555" s="1"/>
      <c r="U555" s="5"/>
      <c r="V555" s="11"/>
      <c r="W555" s="11"/>
      <c r="AJ555"/>
      <c r="AK555"/>
    </row>
    <row r="556" spans="1:37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P556" s="3"/>
      <c r="Q556" s="5"/>
      <c r="R556" s="5"/>
      <c r="S556" s="1"/>
      <c r="U556" s="5"/>
      <c r="V556" s="11"/>
      <c r="W556" s="11"/>
      <c r="AJ556"/>
      <c r="AK556"/>
    </row>
    <row r="557" spans="1:37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P557" s="3"/>
      <c r="Q557" s="5"/>
      <c r="R557" s="5"/>
      <c r="S557" s="1"/>
      <c r="U557" s="5"/>
      <c r="V557" s="11"/>
      <c r="W557" s="11"/>
      <c r="AJ557"/>
      <c r="AK557"/>
    </row>
    <row r="558" spans="1:37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P558" s="3"/>
      <c r="Q558" s="5"/>
      <c r="R558" s="5"/>
      <c r="S558" s="1"/>
      <c r="U558" s="5"/>
      <c r="V558" s="11"/>
      <c r="W558" s="11"/>
      <c r="AJ558"/>
      <c r="AK558"/>
    </row>
    <row r="559" spans="1:37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P559" s="3"/>
      <c r="Q559" s="5"/>
      <c r="R559" s="5"/>
      <c r="S559" s="1"/>
      <c r="U559" s="5"/>
      <c r="V559" s="11"/>
      <c r="W559" s="11"/>
      <c r="AJ559"/>
      <c r="AK559"/>
    </row>
    <row r="560" spans="1:37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P560" s="3"/>
      <c r="Q560" s="5"/>
      <c r="R560" s="5"/>
      <c r="S560" s="1"/>
      <c r="U560" s="5"/>
      <c r="V560" s="11"/>
      <c r="W560" s="11"/>
      <c r="AJ560"/>
      <c r="AK560"/>
    </row>
    <row r="561" spans="1:37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P561" s="3"/>
      <c r="Q561" s="5"/>
      <c r="R561" s="5"/>
      <c r="S561" s="1"/>
      <c r="U561" s="5"/>
      <c r="V561" s="11"/>
      <c r="W561" s="11"/>
      <c r="AJ561"/>
      <c r="AK561"/>
    </row>
    <row r="562" spans="1:37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P562" s="3"/>
      <c r="Q562" s="5"/>
      <c r="R562" s="5"/>
      <c r="S562" s="1"/>
      <c r="U562" s="5"/>
      <c r="V562" s="11"/>
      <c r="W562" s="11"/>
      <c r="AJ562"/>
      <c r="AK562"/>
    </row>
    <row r="563" spans="1:37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P563" s="3"/>
      <c r="Q563" s="5"/>
      <c r="R563" s="5"/>
      <c r="S563" s="1"/>
      <c r="U563" s="5"/>
      <c r="V563" s="11"/>
      <c r="W563" s="11"/>
      <c r="AJ563"/>
      <c r="AK563"/>
    </row>
    <row r="564" spans="1:37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P564" s="3"/>
      <c r="Q564" s="5"/>
      <c r="R564" s="5"/>
      <c r="S564" s="1"/>
      <c r="U564" s="5"/>
      <c r="V564" s="11"/>
      <c r="W564" s="11"/>
      <c r="AJ564"/>
      <c r="AK564"/>
    </row>
    <row r="565" spans="1:37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P565" s="3"/>
      <c r="Q565" s="5"/>
      <c r="R565" s="5"/>
      <c r="S565" s="1"/>
      <c r="U565" s="5"/>
      <c r="V565" s="11"/>
      <c r="W565" s="11"/>
      <c r="AJ565"/>
      <c r="AK565"/>
    </row>
    <row r="566" spans="1:37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P566" s="3"/>
      <c r="Q566" s="5"/>
      <c r="R566" s="5"/>
      <c r="S566" s="1"/>
      <c r="U566" s="5"/>
      <c r="V566" s="11"/>
      <c r="W566" s="11"/>
      <c r="AJ566"/>
      <c r="AK566"/>
    </row>
    <row r="567" spans="1:37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P567" s="3"/>
      <c r="Q567" s="5"/>
      <c r="R567" s="5"/>
      <c r="S567" s="1"/>
      <c r="U567" s="5"/>
      <c r="V567" s="11"/>
      <c r="W567" s="11"/>
      <c r="AJ567"/>
      <c r="AK567"/>
    </row>
    <row r="568" spans="1:37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P568" s="3"/>
      <c r="Q568" s="5"/>
      <c r="R568" s="5"/>
      <c r="S568" s="1"/>
      <c r="U568" s="5"/>
      <c r="V568" s="11"/>
      <c r="W568" s="11"/>
      <c r="AJ568"/>
      <c r="AK568"/>
    </row>
    <row r="569" spans="1:37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P569" s="3"/>
      <c r="Q569" s="5"/>
      <c r="R569" s="5"/>
      <c r="S569" s="1"/>
      <c r="U569" s="5"/>
      <c r="V569" s="11"/>
      <c r="W569" s="11"/>
      <c r="AJ569"/>
      <c r="AK569"/>
    </row>
    <row r="570" spans="1:37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P570" s="3"/>
      <c r="Q570" s="5"/>
      <c r="R570" s="5"/>
      <c r="S570" s="1"/>
      <c r="U570" s="5"/>
      <c r="V570" s="11"/>
      <c r="W570" s="11"/>
      <c r="AJ570"/>
      <c r="AK570"/>
    </row>
    <row r="571" spans="1:37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P571" s="3"/>
      <c r="Q571" s="5"/>
      <c r="R571" s="5"/>
      <c r="S571" s="1"/>
      <c r="U571" s="5"/>
      <c r="V571" s="11"/>
      <c r="W571" s="11"/>
      <c r="AJ571"/>
      <c r="AK571"/>
    </row>
    <row r="572" spans="1:37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P572" s="3"/>
      <c r="Q572" s="5"/>
      <c r="R572" s="5"/>
      <c r="S572" s="1"/>
      <c r="U572" s="5"/>
      <c r="V572" s="11"/>
      <c r="W572" s="11"/>
      <c r="AJ572"/>
      <c r="AK572"/>
    </row>
    <row r="573" spans="1:37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P573" s="3"/>
      <c r="Q573" s="5"/>
      <c r="R573" s="5"/>
      <c r="S573" s="1"/>
      <c r="U573" s="5"/>
      <c r="V573" s="11"/>
      <c r="W573" s="11"/>
      <c r="AJ573"/>
      <c r="AK573"/>
    </row>
    <row r="574" spans="1:37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P574" s="3"/>
      <c r="Q574" s="5"/>
      <c r="R574" s="5"/>
      <c r="S574" s="1"/>
      <c r="U574" s="5"/>
      <c r="V574" s="11"/>
      <c r="W574" s="11"/>
      <c r="AJ574"/>
      <c r="AK574"/>
    </row>
    <row r="575" spans="1:37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P575" s="3"/>
      <c r="Q575" s="5"/>
      <c r="R575" s="5"/>
      <c r="S575" s="1"/>
      <c r="U575" s="5"/>
      <c r="V575" s="11"/>
      <c r="W575" s="11"/>
      <c r="AJ575"/>
      <c r="AK575"/>
    </row>
    <row r="576" spans="1:37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P576" s="3"/>
      <c r="Q576" s="5"/>
      <c r="R576" s="5"/>
      <c r="S576" s="1"/>
      <c r="U576" s="5"/>
      <c r="V576" s="11"/>
      <c r="W576" s="11"/>
      <c r="AJ576"/>
      <c r="AK576"/>
    </row>
    <row r="577" spans="1:37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P577" s="3"/>
      <c r="Q577" s="5"/>
      <c r="R577" s="5"/>
      <c r="S577" s="1"/>
      <c r="U577" s="5"/>
      <c r="V577" s="11"/>
      <c r="W577" s="11"/>
      <c r="AJ577"/>
      <c r="AK577"/>
    </row>
    <row r="578" spans="1:37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P578" s="3"/>
      <c r="Q578" s="5"/>
      <c r="R578" s="5"/>
      <c r="S578" s="1"/>
      <c r="U578" s="5"/>
      <c r="V578" s="11"/>
      <c r="W578" s="11"/>
      <c r="AJ578"/>
      <c r="AK578"/>
    </row>
    <row r="579" spans="1:37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P579" s="3"/>
      <c r="Q579" s="5"/>
      <c r="R579" s="5"/>
      <c r="S579" s="1"/>
      <c r="U579" s="5"/>
      <c r="V579" s="11"/>
      <c r="W579" s="11"/>
      <c r="AJ579"/>
      <c r="AK579"/>
    </row>
    <row r="580" spans="1:37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P580" s="3"/>
      <c r="Q580" s="5"/>
      <c r="R580" s="5"/>
      <c r="S580" s="1"/>
      <c r="U580" s="5"/>
      <c r="V580" s="11"/>
      <c r="W580" s="11"/>
      <c r="AJ580"/>
      <c r="AK580"/>
    </row>
    <row r="581" spans="1:37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P581" s="3"/>
      <c r="Q581" s="5"/>
      <c r="R581" s="5"/>
      <c r="S581" s="1"/>
      <c r="U581" s="5"/>
      <c r="V581" s="11"/>
      <c r="W581" s="11"/>
      <c r="AJ581"/>
      <c r="AK581"/>
    </row>
    <row r="582" spans="1:37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P582" s="3"/>
      <c r="Q582" s="5"/>
      <c r="R582" s="5"/>
      <c r="S582" s="1"/>
      <c r="U582" s="5"/>
      <c r="V582" s="11"/>
      <c r="W582" s="11"/>
      <c r="AJ582"/>
      <c r="AK582"/>
    </row>
    <row r="583" spans="1:37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P583" s="3"/>
      <c r="Q583" s="5"/>
      <c r="R583" s="5"/>
      <c r="S583" s="1"/>
      <c r="U583" s="5"/>
      <c r="V583" s="11"/>
      <c r="W583" s="11"/>
      <c r="AJ583"/>
      <c r="AK583"/>
    </row>
    <row r="584" spans="1:37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P584" s="3"/>
      <c r="Q584" s="5"/>
      <c r="R584" s="5"/>
      <c r="S584" s="1"/>
      <c r="U584" s="5"/>
      <c r="V584" s="11"/>
      <c r="W584" s="11"/>
      <c r="AJ584"/>
      <c r="AK584"/>
    </row>
    <row r="585" spans="1:37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P585" s="3"/>
      <c r="Q585" s="5"/>
      <c r="R585" s="5"/>
      <c r="S585" s="1"/>
      <c r="U585" s="5"/>
      <c r="V585" s="11"/>
      <c r="W585" s="11"/>
      <c r="AJ585"/>
      <c r="AK585"/>
    </row>
    <row r="586" spans="1:37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P586" s="3"/>
      <c r="Q586" s="5"/>
      <c r="R586" s="5"/>
      <c r="S586" s="1"/>
      <c r="U586" s="5"/>
      <c r="V586" s="11"/>
      <c r="W586" s="11"/>
      <c r="AJ586"/>
      <c r="AK586"/>
    </row>
    <row r="587" spans="1:37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P587" s="3"/>
      <c r="Q587" s="5"/>
      <c r="R587" s="5"/>
      <c r="S587" s="1"/>
      <c r="U587" s="5"/>
      <c r="V587" s="11"/>
      <c r="W587" s="11"/>
      <c r="AJ587"/>
      <c r="AK587"/>
    </row>
    <row r="588" spans="1:37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P588" s="3"/>
      <c r="Q588" s="5"/>
      <c r="R588" s="5"/>
      <c r="S588" s="1"/>
      <c r="U588" s="5"/>
      <c r="V588" s="11"/>
      <c r="W588" s="11"/>
      <c r="AJ588"/>
      <c r="AK588"/>
    </row>
    <row r="589" spans="1:37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P589" s="3"/>
      <c r="Q589" s="5"/>
      <c r="R589" s="5"/>
      <c r="S589" s="1"/>
      <c r="U589" s="5"/>
      <c r="V589" s="11"/>
      <c r="W589" s="11"/>
      <c r="AJ589"/>
      <c r="AK589"/>
    </row>
    <row r="590" spans="1:37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P590" s="3"/>
      <c r="Q590" s="5"/>
      <c r="R590" s="5"/>
      <c r="S590" s="1"/>
      <c r="U590" s="5"/>
      <c r="V590" s="11"/>
      <c r="W590" s="11"/>
      <c r="AJ590"/>
      <c r="AK590"/>
    </row>
    <row r="591" spans="1:37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P591" s="3"/>
      <c r="Q591" s="5"/>
      <c r="R591" s="5"/>
      <c r="S591" s="1"/>
      <c r="U591" s="5"/>
      <c r="V591" s="11"/>
      <c r="W591" s="11"/>
      <c r="AJ591"/>
      <c r="AK591"/>
    </row>
    <row r="592" spans="1:37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P592" s="3"/>
      <c r="Q592" s="5"/>
      <c r="R592" s="5"/>
      <c r="S592" s="1"/>
      <c r="U592" s="5"/>
      <c r="V592" s="11"/>
      <c r="W592" s="11"/>
      <c r="AJ592"/>
      <c r="AK592"/>
    </row>
    <row r="593" spans="1:37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P593" s="3"/>
      <c r="Q593" s="5"/>
      <c r="R593" s="5"/>
      <c r="S593" s="1"/>
      <c r="U593" s="5"/>
      <c r="V593" s="11"/>
      <c r="W593" s="11"/>
      <c r="AJ593"/>
      <c r="AK593"/>
    </row>
    <row r="594" spans="1:37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P594" s="3"/>
      <c r="Q594" s="5"/>
      <c r="R594" s="5"/>
      <c r="S594" s="1"/>
      <c r="U594" s="5"/>
      <c r="V594" s="11"/>
      <c r="W594" s="11"/>
      <c r="AJ594"/>
      <c r="AK594"/>
    </row>
    <row r="595" spans="1:37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P595" s="3"/>
      <c r="Q595" s="5"/>
      <c r="R595" s="5"/>
      <c r="S595" s="1"/>
      <c r="U595" s="5"/>
      <c r="V595" s="11"/>
      <c r="W595" s="11"/>
      <c r="AJ595"/>
      <c r="AK595"/>
    </row>
    <row r="596" spans="1:37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P596" s="3"/>
      <c r="Q596" s="5"/>
      <c r="R596" s="5"/>
      <c r="S596" s="1"/>
      <c r="U596" s="5"/>
      <c r="V596" s="11"/>
      <c r="W596" s="11"/>
      <c r="AJ596"/>
      <c r="AK596"/>
    </row>
    <row r="597" spans="1:37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P597" s="3"/>
      <c r="Q597" s="5"/>
      <c r="R597" s="5"/>
      <c r="S597" s="1"/>
      <c r="U597" s="5"/>
      <c r="V597" s="11"/>
      <c r="W597" s="11"/>
      <c r="AJ597"/>
      <c r="AK597"/>
    </row>
    <row r="598" spans="1:37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P598" s="3"/>
      <c r="Q598" s="5"/>
      <c r="R598" s="5"/>
      <c r="S598" s="1"/>
      <c r="U598" s="5"/>
      <c r="V598" s="11"/>
      <c r="W598" s="11"/>
      <c r="AJ598"/>
      <c r="AK598"/>
    </row>
    <row r="599" spans="1:37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P599" s="3"/>
      <c r="Q599" s="5"/>
      <c r="R599" s="5"/>
      <c r="S599" s="1"/>
      <c r="U599" s="5"/>
      <c r="V599" s="11"/>
      <c r="W599" s="11"/>
      <c r="AJ599"/>
      <c r="AK599"/>
    </row>
    <row r="600" spans="1:37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P600" s="3"/>
      <c r="Q600" s="5"/>
      <c r="R600" s="5"/>
      <c r="S600" s="1"/>
      <c r="U600" s="5"/>
      <c r="V600" s="11"/>
      <c r="W600" s="11"/>
      <c r="AJ600"/>
      <c r="AK600"/>
    </row>
    <row r="601" spans="1:37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P601" s="3"/>
      <c r="Q601" s="5"/>
      <c r="R601" s="5"/>
      <c r="S601" s="1"/>
      <c r="U601" s="5"/>
      <c r="V601" s="11"/>
      <c r="W601" s="11"/>
      <c r="AJ601"/>
      <c r="AK601"/>
    </row>
    <row r="602" spans="1:37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P602" s="3"/>
      <c r="Q602" s="5"/>
      <c r="R602" s="5"/>
      <c r="S602" s="1"/>
      <c r="U602" s="5"/>
      <c r="V602" s="11"/>
      <c r="W602" s="11"/>
      <c r="AJ602"/>
      <c r="AK602"/>
    </row>
    <row r="603" spans="1:37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P603" s="3"/>
      <c r="Q603" s="5"/>
      <c r="R603" s="5"/>
      <c r="S603" s="1"/>
      <c r="U603" s="5"/>
      <c r="V603" s="11"/>
      <c r="W603" s="11"/>
      <c r="AJ603"/>
      <c r="AK603"/>
    </row>
    <row r="604" spans="1:37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P604" s="3"/>
      <c r="Q604" s="5"/>
      <c r="R604" s="5"/>
      <c r="S604" s="1"/>
      <c r="U604" s="5"/>
      <c r="V604" s="11"/>
      <c r="W604" s="11"/>
    </row>
    <row r="605" spans="1:37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P605" s="3"/>
      <c r="Q605" s="5"/>
      <c r="R605" s="5"/>
      <c r="S605" s="1"/>
      <c r="U605" s="5"/>
      <c r="V605" s="11"/>
      <c r="W605" s="11"/>
    </row>
    <row r="606" spans="1:37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P606" s="3"/>
      <c r="Q606" s="5"/>
      <c r="R606" s="5"/>
      <c r="S606" s="1"/>
      <c r="U606" s="5"/>
      <c r="V606" s="11"/>
      <c r="W606" s="11"/>
    </row>
    <row r="607" spans="1:37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P607" s="3"/>
      <c r="Q607" s="5"/>
      <c r="R607" s="5"/>
      <c r="S607" s="1"/>
      <c r="U607" s="5"/>
      <c r="V607" s="11"/>
      <c r="W607" s="11"/>
    </row>
    <row r="608" spans="1:37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P608" s="3"/>
      <c r="Q608" s="5"/>
      <c r="R608" s="5"/>
      <c r="S608" s="1"/>
      <c r="U608" s="5"/>
      <c r="V608" s="11"/>
      <c r="W608" s="11"/>
    </row>
    <row r="609" spans="16:23" s="5" customFormat="1" x14ac:dyDescent="0.2">
      <c r="P609" s="3"/>
      <c r="S609" s="1"/>
      <c r="T609" s="1"/>
      <c r="V609" s="11"/>
      <c r="W609" s="11"/>
    </row>
    <row r="610" spans="16:23" s="5" customFormat="1" x14ac:dyDescent="0.2">
      <c r="P610" s="3"/>
      <c r="S610" s="1"/>
      <c r="T610" s="1"/>
      <c r="V610" s="11"/>
      <c r="W610" s="11"/>
    </row>
    <row r="611" spans="16:23" s="5" customFormat="1" x14ac:dyDescent="0.2">
      <c r="P611" s="3"/>
      <c r="S611" s="1"/>
      <c r="T611" s="1"/>
      <c r="V611" s="11"/>
      <c r="W611" s="11"/>
    </row>
    <row r="612" spans="16:23" s="5" customFormat="1" x14ac:dyDescent="0.2">
      <c r="P612" s="3"/>
      <c r="S612" s="1"/>
      <c r="T612" s="1"/>
      <c r="V612" s="11"/>
      <c r="W612" s="11"/>
    </row>
    <row r="613" spans="16:23" s="5" customFormat="1" x14ac:dyDescent="0.2">
      <c r="P613" s="3"/>
      <c r="S613" s="1"/>
      <c r="T613" s="1"/>
      <c r="V613" s="11"/>
      <c r="W613" s="11"/>
    </row>
    <row r="614" spans="16:23" s="5" customFormat="1" x14ac:dyDescent="0.2">
      <c r="P614" s="3"/>
      <c r="S614" s="1"/>
      <c r="T614" s="1"/>
      <c r="V614" s="11"/>
      <c r="W614" s="11"/>
    </row>
    <row r="615" spans="16:23" s="5" customFormat="1" x14ac:dyDescent="0.2">
      <c r="P615" s="3"/>
      <c r="S615" s="1"/>
      <c r="T615" s="1"/>
      <c r="V615" s="11"/>
      <c r="W615" s="11"/>
    </row>
    <row r="616" spans="16:23" s="5" customFormat="1" x14ac:dyDescent="0.2">
      <c r="P616" s="3"/>
      <c r="S616" s="1"/>
      <c r="T616" s="1"/>
      <c r="V616" s="11"/>
      <c r="W616" s="11"/>
    </row>
    <row r="617" spans="16:23" s="5" customFormat="1" x14ac:dyDescent="0.2">
      <c r="P617" s="3"/>
      <c r="S617" s="1"/>
      <c r="T617" s="1"/>
      <c r="V617" s="11"/>
      <c r="W617" s="11"/>
    </row>
    <row r="618" spans="16:23" s="5" customFormat="1" x14ac:dyDescent="0.2">
      <c r="P618" s="3"/>
      <c r="S618" s="1"/>
      <c r="T618" s="1"/>
      <c r="V618" s="11"/>
      <c r="W618" s="11"/>
    </row>
    <row r="619" spans="16:23" s="5" customFormat="1" x14ac:dyDescent="0.2">
      <c r="P619" s="3"/>
      <c r="S619" s="1"/>
      <c r="T619" s="1"/>
      <c r="V619" s="11"/>
      <c r="W619" s="11"/>
    </row>
    <row r="620" spans="16:23" s="5" customFormat="1" x14ac:dyDescent="0.2">
      <c r="P620" s="3"/>
      <c r="S620" s="1"/>
      <c r="T620" s="1"/>
      <c r="V620" s="11"/>
      <c r="W620" s="11"/>
    </row>
    <row r="621" spans="16:23" s="5" customFormat="1" x14ac:dyDescent="0.2">
      <c r="P621" s="3"/>
      <c r="S621" s="1"/>
      <c r="T621" s="1"/>
      <c r="V621" s="11"/>
      <c r="W621" s="11"/>
    </row>
    <row r="622" spans="16:23" s="5" customFormat="1" x14ac:dyDescent="0.2">
      <c r="P622" s="3"/>
      <c r="S622" s="1"/>
      <c r="T622" s="1"/>
      <c r="V622" s="11"/>
      <c r="W622" s="11"/>
    </row>
    <row r="623" spans="16:23" s="5" customFormat="1" x14ac:dyDescent="0.2">
      <c r="P623" s="3"/>
      <c r="S623" s="1"/>
      <c r="T623" s="1"/>
      <c r="V623" s="11"/>
      <c r="W623" s="11"/>
    </row>
    <row r="624" spans="16:23" s="5" customFormat="1" x14ac:dyDescent="0.2">
      <c r="P624" s="3"/>
      <c r="S624" s="1"/>
      <c r="T624" s="1"/>
      <c r="V624" s="11"/>
      <c r="W624" s="11"/>
    </row>
    <row r="625" spans="16:23" s="5" customFormat="1" x14ac:dyDescent="0.2">
      <c r="P625" s="3"/>
      <c r="S625" s="1"/>
      <c r="T625" s="1"/>
      <c r="V625" s="11"/>
      <c r="W625" s="11"/>
    </row>
    <row r="626" spans="16:23" s="5" customFormat="1" x14ac:dyDescent="0.2">
      <c r="P626" s="3"/>
      <c r="S626" s="1"/>
      <c r="T626" s="1"/>
      <c r="V626" s="11"/>
      <c r="W626" s="11"/>
    </row>
    <row r="627" spans="16:23" s="5" customFormat="1" x14ac:dyDescent="0.2">
      <c r="P627" s="3"/>
      <c r="S627" s="1"/>
      <c r="T627" s="1"/>
      <c r="V627" s="11"/>
      <c r="W627" s="11"/>
    </row>
    <row r="628" spans="16:23" s="5" customFormat="1" x14ac:dyDescent="0.2">
      <c r="P628" s="3"/>
      <c r="S628" s="1"/>
      <c r="T628" s="1"/>
      <c r="V628" s="11"/>
      <c r="W628" s="11"/>
    </row>
    <row r="629" spans="16:23" s="5" customFormat="1" x14ac:dyDescent="0.2">
      <c r="P629" s="3"/>
      <c r="S629" s="1"/>
      <c r="T629" s="1"/>
      <c r="V629" s="11"/>
      <c r="W629" s="11"/>
    </row>
    <row r="630" spans="16:23" s="5" customFormat="1" x14ac:dyDescent="0.2">
      <c r="P630" s="3"/>
      <c r="S630" s="1"/>
      <c r="T630" s="1"/>
      <c r="V630" s="11"/>
      <c r="W630" s="11"/>
    </row>
    <row r="631" spans="16:23" s="5" customFormat="1" x14ac:dyDescent="0.2">
      <c r="P631" s="3"/>
      <c r="S631" s="1"/>
      <c r="T631" s="1"/>
      <c r="V631" s="11"/>
      <c r="W631" s="11"/>
    </row>
    <row r="632" spans="16:23" s="5" customFormat="1" x14ac:dyDescent="0.2">
      <c r="P632" s="3"/>
      <c r="S632" s="1"/>
      <c r="T632" s="1"/>
      <c r="V632" s="11"/>
      <c r="W632" s="11"/>
    </row>
    <row r="633" spans="16:23" s="5" customFormat="1" x14ac:dyDescent="0.2">
      <c r="P633" s="3"/>
      <c r="S633" s="1"/>
      <c r="T633" s="1"/>
      <c r="V633" s="11"/>
      <c r="W633" s="11"/>
    </row>
    <row r="634" spans="16:23" s="5" customFormat="1" x14ac:dyDescent="0.2">
      <c r="P634" s="3"/>
      <c r="S634" s="1"/>
      <c r="T634" s="1"/>
      <c r="V634" s="11"/>
      <c r="W634" s="11"/>
    </row>
    <row r="635" spans="16:23" s="5" customFormat="1" x14ac:dyDescent="0.2">
      <c r="P635" s="3"/>
      <c r="S635" s="1"/>
      <c r="T635" s="1"/>
      <c r="V635" s="11"/>
      <c r="W635" s="11"/>
    </row>
    <row r="636" spans="16:23" s="5" customFormat="1" x14ac:dyDescent="0.2">
      <c r="P636" s="3"/>
      <c r="S636" s="1"/>
      <c r="T636" s="1"/>
      <c r="V636" s="11"/>
      <c r="W636" s="11"/>
    </row>
    <row r="637" spans="16:23" s="5" customFormat="1" x14ac:dyDescent="0.2">
      <c r="P637" s="3"/>
      <c r="S637" s="1"/>
      <c r="T637" s="1"/>
      <c r="V637" s="11"/>
      <c r="W637" s="11"/>
    </row>
    <row r="638" spans="16:23" s="5" customFormat="1" x14ac:dyDescent="0.2">
      <c r="P638" s="3"/>
      <c r="S638" s="1"/>
      <c r="T638" s="1"/>
      <c r="V638" s="11"/>
      <c r="W638" s="11"/>
    </row>
    <row r="639" spans="16:23" s="5" customFormat="1" x14ac:dyDescent="0.2">
      <c r="P639" s="3"/>
      <c r="S639" s="1"/>
      <c r="T639" s="1"/>
      <c r="V639" s="11"/>
      <c r="W639" s="11"/>
    </row>
    <row r="640" spans="16:23" s="5" customFormat="1" x14ac:dyDescent="0.2">
      <c r="P640" s="3"/>
      <c r="S640" s="1"/>
      <c r="T640" s="1"/>
      <c r="V640" s="11"/>
      <c r="W640" s="11"/>
    </row>
    <row r="641" spans="16:23" s="5" customFormat="1" x14ac:dyDescent="0.2">
      <c r="P641" s="3"/>
      <c r="S641" s="1"/>
      <c r="T641" s="1"/>
      <c r="V641" s="11"/>
      <c r="W641" s="11"/>
    </row>
    <row r="642" spans="16:23" s="5" customFormat="1" x14ac:dyDescent="0.2">
      <c r="P642" s="3"/>
      <c r="S642" s="1"/>
      <c r="T642" s="1"/>
      <c r="V642" s="11"/>
      <c r="W642" s="11"/>
    </row>
    <row r="643" spans="16:23" s="5" customFormat="1" x14ac:dyDescent="0.2">
      <c r="P643" s="3"/>
      <c r="S643" s="1"/>
      <c r="T643" s="1"/>
      <c r="V643" s="11"/>
      <c r="W643" s="11"/>
    </row>
    <row r="644" spans="16:23" s="5" customFormat="1" x14ac:dyDescent="0.2">
      <c r="P644" s="3"/>
      <c r="S644" s="1"/>
      <c r="T644" s="1"/>
      <c r="V644" s="11"/>
      <c r="W644" s="11"/>
    </row>
    <row r="645" spans="16:23" s="5" customFormat="1" x14ac:dyDescent="0.2">
      <c r="P645" s="3"/>
      <c r="S645" s="1"/>
      <c r="T645" s="1"/>
      <c r="V645" s="11"/>
      <c r="W645" s="11"/>
    </row>
    <row r="646" spans="16:23" s="5" customFormat="1" x14ac:dyDescent="0.2">
      <c r="P646" s="3"/>
      <c r="S646" s="1"/>
      <c r="T646" s="1"/>
      <c r="V646" s="11"/>
      <c r="W646" s="11"/>
    </row>
    <row r="647" spans="16:23" s="5" customFormat="1" x14ac:dyDescent="0.2">
      <c r="P647" s="3"/>
      <c r="S647" s="1"/>
      <c r="T647" s="1"/>
      <c r="V647" s="11"/>
      <c r="W647" s="11"/>
    </row>
    <row r="648" spans="16:23" s="5" customFormat="1" x14ac:dyDescent="0.2">
      <c r="P648" s="3"/>
      <c r="S648" s="1"/>
      <c r="T648" s="1"/>
      <c r="V648" s="11"/>
      <c r="W648" s="11"/>
    </row>
    <row r="649" spans="16:23" s="5" customFormat="1" x14ac:dyDescent="0.2">
      <c r="P649" s="3"/>
      <c r="S649" s="1"/>
      <c r="T649" s="1"/>
      <c r="V649" s="11"/>
      <c r="W649" s="11"/>
    </row>
    <row r="650" spans="16:23" s="5" customFormat="1" x14ac:dyDescent="0.2">
      <c r="P650" s="3"/>
      <c r="S650" s="1"/>
      <c r="T650" s="1"/>
      <c r="V650" s="11"/>
      <c r="W650" s="11"/>
    </row>
    <row r="651" spans="16:23" s="5" customFormat="1" x14ac:dyDescent="0.2">
      <c r="P651" s="3"/>
      <c r="S651" s="1"/>
      <c r="T651" s="1"/>
      <c r="V651" s="11"/>
      <c r="W651" s="11"/>
    </row>
    <row r="652" spans="16:23" s="5" customFormat="1" x14ac:dyDescent="0.2">
      <c r="P652" s="3"/>
      <c r="S652" s="1"/>
      <c r="T652" s="1"/>
      <c r="V652" s="11"/>
      <c r="W652" s="11"/>
    </row>
    <row r="653" spans="16:23" s="5" customFormat="1" x14ac:dyDescent="0.2">
      <c r="P653" s="3"/>
      <c r="S653" s="1"/>
      <c r="T653" s="1"/>
      <c r="V653" s="11"/>
      <c r="W653" s="11"/>
    </row>
    <row r="654" spans="16:23" s="5" customFormat="1" x14ac:dyDescent="0.2">
      <c r="P654" s="3"/>
      <c r="S654" s="1"/>
      <c r="T654" s="1"/>
      <c r="V654" s="11"/>
      <c r="W654" s="11"/>
    </row>
    <row r="655" spans="16:23" s="5" customFormat="1" x14ac:dyDescent="0.2">
      <c r="P655" s="3"/>
      <c r="S655" s="1"/>
      <c r="T655" s="1"/>
      <c r="V655" s="11"/>
      <c r="W655" s="11"/>
    </row>
    <row r="656" spans="16:23" s="5" customFormat="1" x14ac:dyDescent="0.2">
      <c r="P656" s="3"/>
      <c r="S656" s="1"/>
      <c r="T656" s="1"/>
      <c r="V656" s="11"/>
      <c r="W656" s="11"/>
    </row>
    <row r="657" spans="16:23" s="5" customFormat="1" x14ac:dyDescent="0.2">
      <c r="P657" s="3"/>
      <c r="S657" s="1"/>
      <c r="T657" s="1"/>
      <c r="V657" s="11"/>
      <c r="W657" s="11"/>
    </row>
    <row r="658" spans="16:23" s="5" customFormat="1" x14ac:dyDescent="0.2">
      <c r="P658" s="3"/>
      <c r="S658" s="1"/>
      <c r="T658" s="1"/>
      <c r="V658" s="11"/>
      <c r="W658" s="11"/>
    </row>
    <row r="659" spans="16:23" s="5" customFormat="1" x14ac:dyDescent="0.2">
      <c r="P659" s="3"/>
      <c r="S659" s="1"/>
      <c r="T659" s="1"/>
      <c r="V659" s="11"/>
      <c r="W659" s="11"/>
    </row>
    <row r="660" spans="16:23" s="5" customFormat="1" x14ac:dyDescent="0.2">
      <c r="P660" s="3"/>
      <c r="S660" s="1"/>
      <c r="T660" s="1"/>
      <c r="V660" s="11"/>
      <c r="W660" s="11"/>
    </row>
    <row r="661" spans="16:23" s="5" customFormat="1" x14ac:dyDescent="0.2">
      <c r="P661" s="3"/>
      <c r="S661" s="1"/>
      <c r="T661" s="1"/>
      <c r="V661" s="11"/>
      <c r="W661" s="11"/>
    </row>
    <row r="662" spans="16:23" s="5" customFormat="1" x14ac:dyDescent="0.2">
      <c r="P662" s="3"/>
      <c r="S662" s="1"/>
      <c r="T662" s="1"/>
      <c r="V662" s="11"/>
      <c r="W662" s="11"/>
    </row>
    <row r="663" spans="16:23" s="5" customFormat="1" x14ac:dyDescent="0.2">
      <c r="P663" s="3"/>
      <c r="S663" s="1"/>
      <c r="T663" s="1"/>
      <c r="V663" s="11"/>
      <c r="W663" s="11"/>
    </row>
    <row r="664" spans="16:23" s="5" customFormat="1" x14ac:dyDescent="0.2">
      <c r="P664" s="3"/>
      <c r="S664" s="1"/>
      <c r="T664" s="1"/>
      <c r="V664" s="11"/>
      <c r="W664" s="11"/>
    </row>
    <row r="665" spans="16:23" s="5" customFormat="1" x14ac:dyDescent="0.2">
      <c r="P665" s="3"/>
      <c r="S665" s="1"/>
      <c r="T665" s="1"/>
      <c r="V665" s="11"/>
      <c r="W665" s="11"/>
    </row>
    <row r="666" spans="16:23" s="5" customFormat="1" x14ac:dyDescent="0.2">
      <c r="P666" s="3"/>
      <c r="S666" s="1"/>
      <c r="T666" s="1"/>
      <c r="V666" s="11"/>
      <c r="W666" s="11"/>
    </row>
    <row r="667" spans="16:23" s="5" customFormat="1" x14ac:dyDescent="0.2">
      <c r="P667" s="3"/>
      <c r="S667" s="1"/>
      <c r="T667" s="1"/>
      <c r="V667" s="11"/>
      <c r="W667" s="11"/>
    </row>
    <row r="668" spans="16:23" s="5" customFormat="1" x14ac:dyDescent="0.2">
      <c r="P668" s="3"/>
      <c r="S668" s="1"/>
      <c r="T668" s="1"/>
      <c r="V668" s="11"/>
      <c r="W668" s="11"/>
    </row>
    <row r="669" spans="16:23" s="5" customFormat="1" x14ac:dyDescent="0.2">
      <c r="P669" s="3"/>
      <c r="S669" s="1"/>
      <c r="T669" s="1"/>
      <c r="V669" s="11"/>
      <c r="W669" s="11"/>
    </row>
    <row r="670" spans="16:23" s="5" customFormat="1" x14ac:dyDescent="0.2">
      <c r="P670" s="3"/>
      <c r="S670" s="1"/>
      <c r="T670" s="1"/>
      <c r="V670" s="11"/>
      <c r="W670" s="11"/>
    </row>
    <row r="671" spans="16:23" s="5" customFormat="1" x14ac:dyDescent="0.2">
      <c r="P671" s="3"/>
      <c r="S671" s="1"/>
      <c r="T671" s="1"/>
      <c r="V671" s="11"/>
      <c r="W671" s="11"/>
    </row>
    <row r="672" spans="16:23" s="5" customFormat="1" x14ac:dyDescent="0.2">
      <c r="P672" s="3"/>
      <c r="S672" s="1"/>
      <c r="T672" s="1"/>
      <c r="V672" s="11"/>
      <c r="W672" s="11"/>
    </row>
    <row r="673" spans="16:23" s="5" customFormat="1" x14ac:dyDescent="0.2">
      <c r="P673" s="3"/>
      <c r="S673" s="1"/>
      <c r="T673" s="1"/>
      <c r="V673" s="11"/>
      <c r="W673" s="11"/>
    </row>
    <row r="674" spans="16:23" s="5" customFormat="1" x14ac:dyDescent="0.2">
      <c r="P674" s="3"/>
      <c r="S674" s="1"/>
      <c r="T674" s="1"/>
      <c r="V674" s="11"/>
      <c r="W674" s="11"/>
    </row>
    <row r="675" spans="16:23" s="5" customFormat="1" x14ac:dyDescent="0.2">
      <c r="P675" s="3"/>
      <c r="S675" s="1"/>
      <c r="T675" s="1"/>
      <c r="V675" s="11"/>
      <c r="W675" s="11"/>
    </row>
    <row r="676" spans="16:23" s="5" customFormat="1" x14ac:dyDescent="0.2">
      <c r="P676" s="3"/>
      <c r="S676" s="1"/>
      <c r="T676" s="1"/>
      <c r="V676" s="11"/>
      <c r="W676" s="11"/>
    </row>
    <row r="677" spans="16:23" s="5" customFormat="1" x14ac:dyDescent="0.2">
      <c r="P677" s="3"/>
      <c r="S677" s="1"/>
      <c r="T677" s="1"/>
      <c r="V677" s="11"/>
      <c r="W677" s="11"/>
    </row>
    <row r="678" spans="16:23" s="5" customFormat="1" x14ac:dyDescent="0.2">
      <c r="P678" s="3"/>
      <c r="S678" s="1"/>
      <c r="T678" s="1"/>
      <c r="V678" s="11"/>
      <c r="W678" s="11"/>
    </row>
    <row r="679" spans="16:23" s="5" customFormat="1" x14ac:dyDescent="0.2">
      <c r="P679" s="3"/>
      <c r="S679" s="1"/>
      <c r="T679" s="1"/>
      <c r="V679" s="11"/>
      <c r="W679" s="11"/>
    </row>
    <row r="680" spans="16:23" s="5" customFormat="1" x14ac:dyDescent="0.2">
      <c r="P680" s="3"/>
      <c r="S680" s="1"/>
      <c r="T680" s="1"/>
      <c r="V680" s="11"/>
      <c r="W680" s="11"/>
    </row>
    <row r="681" spans="16:23" s="5" customFormat="1" x14ac:dyDescent="0.2">
      <c r="P681" s="3"/>
      <c r="S681" s="1"/>
      <c r="T681" s="1"/>
      <c r="V681" s="11"/>
      <c r="W681" s="11"/>
    </row>
    <row r="682" spans="16:23" s="5" customFormat="1" x14ac:dyDescent="0.2">
      <c r="P682" s="3"/>
      <c r="S682" s="1"/>
      <c r="T682" s="1"/>
      <c r="V682" s="11"/>
      <c r="W682" s="11"/>
    </row>
    <row r="683" spans="16:23" s="5" customFormat="1" x14ac:dyDescent="0.2">
      <c r="P683" s="3"/>
      <c r="S683" s="1"/>
      <c r="T683" s="1"/>
      <c r="V683" s="11"/>
      <c r="W683" s="11"/>
    </row>
    <row r="684" spans="16:23" s="5" customFormat="1" x14ac:dyDescent="0.2">
      <c r="P684" s="3"/>
      <c r="S684" s="1"/>
      <c r="T684" s="1"/>
      <c r="V684" s="11"/>
      <c r="W684" s="11"/>
    </row>
    <row r="685" spans="16:23" s="5" customFormat="1" x14ac:dyDescent="0.2">
      <c r="P685" s="3"/>
      <c r="S685" s="1"/>
      <c r="T685" s="1"/>
      <c r="V685" s="11"/>
      <c r="W685" s="11"/>
    </row>
    <row r="686" spans="16:23" s="5" customFormat="1" x14ac:dyDescent="0.2">
      <c r="P686" s="3"/>
      <c r="S686" s="1"/>
      <c r="T686" s="1"/>
      <c r="V686" s="11"/>
      <c r="W686" s="11"/>
    </row>
    <row r="687" spans="16:23" s="5" customFormat="1" x14ac:dyDescent="0.2">
      <c r="P687" s="3"/>
      <c r="S687" s="1"/>
      <c r="T687" s="1"/>
      <c r="V687" s="11"/>
      <c r="W687" s="11"/>
    </row>
    <row r="688" spans="16:23" s="5" customFormat="1" x14ac:dyDescent="0.2">
      <c r="P688" s="3"/>
      <c r="S688" s="1"/>
      <c r="T688" s="1"/>
      <c r="V688" s="11"/>
      <c r="W688" s="11"/>
    </row>
    <row r="689" spans="16:23" s="5" customFormat="1" x14ac:dyDescent="0.2">
      <c r="P689" s="3"/>
      <c r="S689" s="1"/>
      <c r="T689" s="1"/>
      <c r="V689" s="11"/>
      <c r="W689" s="11"/>
    </row>
    <row r="690" spans="16:23" s="5" customFormat="1" x14ac:dyDescent="0.2">
      <c r="P690" s="3"/>
      <c r="S690" s="1"/>
      <c r="T690" s="1"/>
      <c r="V690" s="11"/>
      <c r="W690" s="11"/>
    </row>
    <row r="691" spans="16:23" s="5" customFormat="1" x14ac:dyDescent="0.2">
      <c r="P691" s="3"/>
      <c r="S691" s="1"/>
      <c r="T691" s="1"/>
      <c r="V691" s="11"/>
      <c r="W691" s="11"/>
    </row>
    <row r="692" spans="16:23" s="5" customFormat="1" x14ac:dyDescent="0.2">
      <c r="P692" s="3"/>
      <c r="S692" s="1"/>
      <c r="T692" s="1"/>
      <c r="V692" s="11"/>
      <c r="W692" s="11"/>
    </row>
    <row r="693" spans="16:23" s="5" customFormat="1" x14ac:dyDescent="0.2">
      <c r="P693" s="3"/>
      <c r="S693" s="1"/>
      <c r="T693" s="1"/>
      <c r="V693" s="11"/>
      <c r="W693" s="11"/>
    </row>
    <row r="694" spans="16:23" s="5" customFormat="1" x14ac:dyDescent="0.2">
      <c r="P694" s="3"/>
      <c r="S694" s="1"/>
      <c r="T694" s="1"/>
      <c r="V694" s="11"/>
      <c r="W694" s="11"/>
    </row>
    <row r="695" spans="16:23" s="5" customFormat="1" x14ac:dyDescent="0.2">
      <c r="P695" s="3"/>
      <c r="S695" s="1"/>
      <c r="T695" s="1"/>
      <c r="V695" s="11"/>
      <c r="W695" s="11"/>
    </row>
    <row r="696" spans="16:23" s="5" customFormat="1" x14ac:dyDescent="0.2">
      <c r="P696" s="3"/>
      <c r="S696" s="1"/>
      <c r="T696" s="1"/>
      <c r="V696" s="11"/>
      <c r="W696" s="11"/>
    </row>
    <row r="697" spans="16:23" s="5" customFormat="1" x14ac:dyDescent="0.2">
      <c r="P697" s="3"/>
      <c r="S697" s="1"/>
      <c r="T697" s="1"/>
      <c r="V697" s="11"/>
      <c r="W697" s="11"/>
    </row>
    <row r="698" spans="16:23" s="5" customFormat="1" x14ac:dyDescent="0.2">
      <c r="P698" s="3"/>
      <c r="S698" s="1"/>
      <c r="T698" s="1"/>
      <c r="V698" s="11"/>
      <c r="W698" s="11"/>
    </row>
    <row r="699" spans="16:23" s="5" customFormat="1" x14ac:dyDescent="0.2">
      <c r="P699" s="3"/>
      <c r="S699" s="1"/>
      <c r="T699" s="1"/>
      <c r="V699" s="11"/>
      <c r="W699" s="11"/>
    </row>
    <row r="700" spans="16:23" s="5" customFormat="1" x14ac:dyDescent="0.2">
      <c r="P700" s="3"/>
      <c r="S700" s="1"/>
      <c r="T700" s="1"/>
      <c r="V700" s="11"/>
      <c r="W700" s="11"/>
    </row>
    <row r="701" spans="16:23" s="5" customFormat="1" x14ac:dyDescent="0.2">
      <c r="P701" s="3"/>
      <c r="S701" s="1"/>
      <c r="T701" s="1"/>
      <c r="V701" s="11"/>
      <c r="W701" s="11"/>
    </row>
    <row r="702" spans="16:23" s="5" customFormat="1" x14ac:dyDescent="0.2">
      <c r="P702" s="3"/>
      <c r="S702" s="1"/>
      <c r="T702" s="1"/>
      <c r="V702" s="11"/>
      <c r="W702" s="11"/>
    </row>
    <row r="703" spans="16:23" s="5" customFormat="1" x14ac:dyDescent="0.2">
      <c r="P703" s="3"/>
      <c r="S703" s="1"/>
      <c r="T703" s="1"/>
      <c r="V703" s="11"/>
      <c r="W703" s="11"/>
    </row>
    <row r="704" spans="16:23" s="5" customFormat="1" x14ac:dyDescent="0.2">
      <c r="P704" s="3"/>
      <c r="S704" s="1"/>
      <c r="T704" s="1"/>
      <c r="V704" s="11"/>
      <c r="W704" s="11"/>
    </row>
    <row r="705" spans="16:23" s="5" customFormat="1" x14ac:dyDescent="0.2">
      <c r="P705" s="3"/>
      <c r="S705" s="1"/>
      <c r="T705" s="1"/>
      <c r="V705" s="11"/>
      <c r="W705" s="11"/>
    </row>
    <row r="706" spans="16:23" s="5" customFormat="1" x14ac:dyDescent="0.2">
      <c r="P706" s="3"/>
      <c r="S706" s="1"/>
      <c r="T706" s="1"/>
      <c r="V706" s="11"/>
      <c r="W706" s="11"/>
    </row>
    <row r="707" spans="16:23" s="5" customFormat="1" x14ac:dyDescent="0.2">
      <c r="P707" s="3"/>
      <c r="S707" s="1"/>
      <c r="T707" s="1"/>
      <c r="V707" s="11"/>
      <c r="W707" s="11"/>
    </row>
    <row r="708" spans="16:23" s="5" customFormat="1" x14ac:dyDescent="0.2">
      <c r="P708" s="3"/>
      <c r="S708" s="1"/>
      <c r="T708" s="1"/>
      <c r="V708" s="11"/>
      <c r="W708" s="11"/>
    </row>
    <row r="709" spans="16:23" s="5" customFormat="1" x14ac:dyDescent="0.2">
      <c r="P709" s="3"/>
      <c r="S709" s="1"/>
      <c r="T709" s="1"/>
      <c r="V709" s="11"/>
      <c r="W709" s="11"/>
    </row>
    <row r="710" spans="16:23" s="5" customFormat="1" x14ac:dyDescent="0.2">
      <c r="P710" s="3"/>
      <c r="S710" s="1"/>
      <c r="T710" s="1"/>
      <c r="V710" s="11"/>
      <c r="W710" s="11"/>
    </row>
    <row r="711" spans="16:23" s="5" customFormat="1" x14ac:dyDescent="0.2">
      <c r="P711" s="3"/>
      <c r="S711" s="1"/>
      <c r="T711" s="1"/>
      <c r="V711" s="11"/>
      <c r="W711" s="11"/>
    </row>
    <row r="712" spans="16:23" s="5" customFormat="1" x14ac:dyDescent="0.2">
      <c r="P712" s="3"/>
      <c r="S712" s="1"/>
      <c r="T712" s="1"/>
      <c r="V712" s="11"/>
      <c r="W712" s="11"/>
    </row>
    <row r="713" spans="16:23" s="5" customFormat="1" x14ac:dyDescent="0.2">
      <c r="P713" s="3"/>
      <c r="S713" s="1"/>
      <c r="T713" s="1"/>
      <c r="V713" s="11"/>
      <c r="W713" s="11"/>
    </row>
    <row r="714" spans="16:23" s="5" customFormat="1" x14ac:dyDescent="0.2">
      <c r="P714" s="3"/>
      <c r="S714" s="1"/>
      <c r="T714" s="1"/>
      <c r="V714" s="11"/>
      <c r="W714" s="11"/>
    </row>
    <row r="715" spans="16:23" s="5" customFormat="1" x14ac:dyDescent="0.2">
      <c r="P715" s="3"/>
      <c r="S715" s="1"/>
      <c r="T715" s="1"/>
      <c r="V715" s="11"/>
      <c r="W715" s="11"/>
    </row>
    <row r="716" spans="16:23" s="5" customFormat="1" x14ac:dyDescent="0.2">
      <c r="P716" s="3"/>
      <c r="S716" s="1"/>
      <c r="T716" s="1"/>
      <c r="V716" s="11"/>
      <c r="W716" s="11"/>
    </row>
    <row r="717" spans="16:23" s="5" customFormat="1" x14ac:dyDescent="0.2">
      <c r="P717" s="3"/>
      <c r="S717" s="1"/>
      <c r="T717" s="1"/>
      <c r="V717" s="11"/>
      <c r="W717" s="11"/>
    </row>
    <row r="718" spans="16:23" s="5" customFormat="1" x14ac:dyDescent="0.2">
      <c r="P718" s="3"/>
      <c r="S718" s="1"/>
      <c r="T718" s="1"/>
      <c r="V718" s="11"/>
      <c r="W718" s="11"/>
    </row>
    <row r="719" spans="16:23" s="5" customFormat="1" x14ac:dyDescent="0.2">
      <c r="P719" s="3"/>
      <c r="S719" s="1"/>
      <c r="T719" s="1"/>
      <c r="V719" s="11"/>
      <c r="W719" s="11"/>
    </row>
    <row r="720" spans="16:23" s="5" customFormat="1" x14ac:dyDescent="0.2">
      <c r="P720" s="3"/>
      <c r="S720" s="1"/>
      <c r="T720" s="1"/>
      <c r="V720" s="11"/>
      <c r="W720" s="11"/>
    </row>
    <row r="721" spans="16:23" s="5" customFormat="1" x14ac:dyDescent="0.2">
      <c r="P721" s="3"/>
      <c r="S721" s="1"/>
      <c r="T721" s="1"/>
      <c r="V721" s="11"/>
      <c r="W721" s="11"/>
    </row>
    <row r="722" spans="16:23" s="5" customFormat="1" x14ac:dyDescent="0.2">
      <c r="P722" s="3"/>
      <c r="S722" s="1"/>
      <c r="T722" s="1"/>
      <c r="V722" s="11"/>
      <c r="W722" s="11"/>
    </row>
    <row r="723" spans="16:23" s="5" customFormat="1" x14ac:dyDescent="0.2">
      <c r="P723" s="3"/>
      <c r="S723" s="1"/>
      <c r="T723" s="1"/>
      <c r="V723" s="11"/>
      <c r="W723" s="11"/>
    </row>
    <row r="724" spans="16:23" s="5" customFormat="1" x14ac:dyDescent="0.2">
      <c r="P724" s="3"/>
      <c r="S724" s="1"/>
      <c r="T724" s="1"/>
      <c r="V724" s="11"/>
      <c r="W724" s="11"/>
    </row>
    <row r="725" spans="16:23" s="5" customFormat="1" x14ac:dyDescent="0.2">
      <c r="P725" s="3"/>
      <c r="S725" s="1"/>
      <c r="T725" s="1"/>
      <c r="V725" s="11"/>
      <c r="W725" s="11"/>
    </row>
    <row r="726" spans="16:23" s="5" customFormat="1" x14ac:dyDescent="0.2">
      <c r="P726" s="3"/>
      <c r="S726" s="1"/>
      <c r="T726" s="1"/>
      <c r="V726" s="11"/>
      <c r="W726" s="11"/>
    </row>
    <row r="727" spans="16:23" s="5" customFormat="1" x14ac:dyDescent="0.2">
      <c r="P727" s="3"/>
      <c r="S727" s="1"/>
      <c r="T727" s="1"/>
      <c r="V727" s="11"/>
      <c r="W727" s="11"/>
    </row>
    <row r="728" spans="16:23" s="5" customFormat="1" x14ac:dyDescent="0.2">
      <c r="P728" s="3"/>
      <c r="S728" s="1"/>
      <c r="T728" s="1"/>
      <c r="V728" s="11"/>
      <c r="W728" s="11"/>
    </row>
    <row r="729" spans="16:23" s="5" customFormat="1" x14ac:dyDescent="0.2">
      <c r="P729" s="3"/>
      <c r="S729" s="1"/>
      <c r="T729" s="1"/>
      <c r="V729" s="11"/>
      <c r="W729" s="11"/>
    </row>
    <row r="730" spans="16:23" s="5" customFormat="1" x14ac:dyDescent="0.2">
      <c r="P730" s="3"/>
      <c r="S730" s="1"/>
      <c r="T730" s="1"/>
      <c r="V730" s="11"/>
      <c r="W730" s="11"/>
    </row>
    <row r="731" spans="16:23" s="5" customFormat="1" x14ac:dyDescent="0.2">
      <c r="P731" s="3"/>
      <c r="S731" s="1"/>
      <c r="T731" s="1"/>
      <c r="V731" s="11"/>
      <c r="W731" s="11"/>
    </row>
    <row r="732" spans="16:23" s="5" customFormat="1" x14ac:dyDescent="0.2">
      <c r="P732" s="3"/>
      <c r="S732" s="1"/>
      <c r="T732" s="1"/>
      <c r="V732" s="11"/>
      <c r="W732" s="11"/>
    </row>
    <row r="733" spans="16:23" s="5" customFormat="1" x14ac:dyDescent="0.2">
      <c r="P733" s="3"/>
      <c r="S733" s="1"/>
      <c r="T733" s="1"/>
      <c r="V733" s="11"/>
      <c r="W733" s="11"/>
    </row>
    <row r="734" spans="16:23" s="5" customFormat="1" x14ac:dyDescent="0.2">
      <c r="P734" s="3"/>
      <c r="S734" s="1"/>
      <c r="T734" s="1"/>
      <c r="V734" s="11"/>
      <c r="W734" s="11"/>
    </row>
    <row r="735" spans="16:23" s="5" customFormat="1" x14ac:dyDescent="0.2">
      <c r="P735" s="3"/>
      <c r="S735" s="1"/>
      <c r="T735" s="1"/>
      <c r="V735" s="11"/>
      <c r="W735" s="11"/>
    </row>
    <row r="736" spans="16:23" s="5" customFormat="1" x14ac:dyDescent="0.2">
      <c r="P736" s="3"/>
      <c r="S736" s="1"/>
      <c r="T736" s="1"/>
      <c r="V736" s="11"/>
      <c r="W736" s="11"/>
    </row>
    <row r="737" spans="16:23" s="5" customFormat="1" x14ac:dyDescent="0.2">
      <c r="P737" s="3"/>
      <c r="S737" s="1"/>
      <c r="T737" s="1"/>
      <c r="V737" s="11"/>
      <c r="W737" s="11"/>
    </row>
    <row r="738" spans="16:23" s="5" customFormat="1" x14ac:dyDescent="0.2">
      <c r="P738" s="3"/>
      <c r="S738" s="1"/>
      <c r="T738" s="1"/>
      <c r="V738" s="11"/>
      <c r="W738" s="11"/>
    </row>
    <row r="739" spans="16:23" s="5" customFormat="1" x14ac:dyDescent="0.2">
      <c r="P739" s="3"/>
      <c r="S739" s="1"/>
      <c r="T739" s="1"/>
      <c r="V739" s="11"/>
      <c r="W739" s="11"/>
    </row>
    <row r="740" spans="16:23" s="5" customFormat="1" x14ac:dyDescent="0.2">
      <c r="P740" s="3"/>
      <c r="S740" s="1"/>
      <c r="T740" s="1"/>
      <c r="V740" s="11"/>
      <c r="W740" s="11"/>
    </row>
    <row r="741" spans="16:23" s="5" customFormat="1" x14ac:dyDescent="0.2">
      <c r="P741" s="3"/>
      <c r="S741" s="1"/>
      <c r="T741" s="1"/>
      <c r="V741" s="11"/>
      <c r="W741" s="11"/>
    </row>
    <row r="742" spans="16:23" s="5" customFormat="1" x14ac:dyDescent="0.2">
      <c r="P742" s="3"/>
      <c r="S742" s="1"/>
      <c r="T742" s="1"/>
      <c r="V742" s="11"/>
      <c r="W742" s="11"/>
    </row>
    <row r="743" spans="16:23" s="5" customFormat="1" x14ac:dyDescent="0.2">
      <c r="P743" s="3"/>
      <c r="S743" s="1"/>
      <c r="T743" s="1"/>
      <c r="V743" s="11"/>
      <c r="W743" s="11"/>
    </row>
    <row r="744" spans="16:23" s="5" customFormat="1" x14ac:dyDescent="0.2">
      <c r="P744" s="3"/>
      <c r="S744" s="1"/>
      <c r="T744" s="1"/>
      <c r="V744" s="11"/>
      <c r="W744" s="11"/>
    </row>
    <row r="745" spans="16:23" s="5" customFormat="1" x14ac:dyDescent="0.2">
      <c r="P745" s="3"/>
      <c r="S745" s="1"/>
      <c r="T745" s="1"/>
      <c r="V745" s="11"/>
      <c r="W745" s="11"/>
    </row>
    <row r="746" spans="16:23" s="5" customFormat="1" x14ac:dyDescent="0.2">
      <c r="P746" s="3"/>
      <c r="S746" s="1"/>
      <c r="T746" s="1"/>
      <c r="V746" s="11"/>
      <c r="W746" s="11"/>
    </row>
    <row r="747" spans="16:23" s="5" customFormat="1" x14ac:dyDescent="0.2">
      <c r="P747" s="3"/>
      <c r="S747" s="1"/>
      <c r="T747" s="1"/>
      <c r="V747" s="11"/>
      <c r="W747" s="11"/>
    </row>
    <row r="748" spans="16:23" s="5" customFormat="1" x14ac:dyDescent="0.2">
      <c r="P748" s="3"/>
      <c r="S748" s="1"/>
      <c r="T748" s="1"/>
      <c r="V748" s="11"/>
      <c r="W748" s="11"/>
    </row>
    <row r="749" spans="16:23" s="5" customFormat="1" x14ac:dyDescent="0.2">
      <c r="P749" s="3"/>
      <c r="S749" s="1"/>
      <c r="T749" s="1"/>
      <c r="V749" s="11"/>
      <c r="W749" s="11"/>
    </row>
    <row r="750" spans="16:23" s="5" customFormat="1" x14ac:dyDescent="0.2">
      <c r="P750" s="3"/>
      <c r="S750" s="1"/>
      <c r="T750" s="1"/>
      <c r="V750" s="11"/>
      <c r="W750" s="11"/>
    </row>
    <row r="751" spans="16:23" s="5" customFormat="1" x14ac:dyDescent="0.2">
      <c r="P751" s="3"/>
      <c r="S751" s="1"/>
      <c r="T751" s="1"/>
      <c r="V751" s="11"/>
      <c r="W751" s="11"/>
    </row>
    <row r="752" spans="16:23" s="5" customFormat="1" x14ac:dyDescent="0.2">
      <c r="P752" s="3"/>
      <c r="S752" s="1"/>
      <c r="T752" s="1"/>
      <c r="V752" s="11"/>
      <c r="W752" s="11"/>
    </row>
    <row r="753" spans="16:23" s="5" customFormat="1" x14ac:dyDescent="0.2">
      <c r="P753" s="3"/>
      <c r="S753" s="1"/>
      <c r="T753" s="1"/>
      <c r="V753" s="11"/>
      <c r="W753" s="11"/>
    </row>
    <row r="754" spans="16:23" s="5" customFormat="1" x14ac:dyDescent="0.2">
      <c r="P754" s="3"/>
      <c r="S754" s="1"/>
      <c r="T754" s="1"/>
      <c r="V754" s="11"/>
      <c r="W754" s="11"/>
    </row>
    <row r="755" spans="16:23" s="5" customFormat="1" x14ac:dyDescent="0.2">
      <c r="P755" s="3"/>
      <c r="S755" s="1"/>
      <c r="T755" s="1"/>
      <c r="V755" s="11"/>
      <c r="W755" s="11"/>
    </row>
    <row r="756" spans="16:23" s="5" customFormat="1" x14ac:dyDescent="0.2">
      <c r="P756" s="3"/>
      <c r="S756" s="1"/>
      <c r="T756" s="1"/>
      <c r="V756" s="11"/>
      <c r="W756" s="11"/>
    </row>
    <row r="757" spans="16:23" s="5" customFormat="1" x14ac:dyDescent="0.2">
      <c r="P757" s="3"/>
      <c r="S757" s="1"/>
      <c r="T757" s="1"/>
      <c r="V757" s="11"/>
      <c r="W757" s="11"/>
    </row>
    <row r="758" spans="16:23" s="5" customFormat="1" x14ac:dyDescent="0.2">
      <c r="P758" s="3"/>
      <c r="S758" s="1"/>
      <c r="T758" s="1"/>
      <c r="V758" s="11"/>
      <c r="W758" s="11"/>
    </row>
    <row r="759" spans="16:23" s="5" customFormat="1" x14ac:dyDescent="0.2">
      <c r="P759" s="3"/>
      <c r="S759" s="1"/>
      <c r="T759" s="1"/>
      <c r="V759" s="11"/>
      <c r="W759" s="11"/>
    </row>
    <row r="760" spans="16:23" s="5" customFormat="1" x14ac:dyDescent="0.2">
      <c r="P760" s="3"/>
      <c r="S760" s="1"/>
      <c r="T760" s="1"/>
      <c r="V760" s="11"/>
      <c r="W760" s="11"/>
    </row>
    <row r="761" spans="16:23" s="5" customFormat="1" x14ac:dyDescent="0.2">
      <c r="P761" s="3"/>
      <c r="S761" s="1"/>
      <c r="T761" s="1"/>
      <c r="V761" s="11"/>
      <c r="W761" s="11"/>
    </row>
    <row r="762" spans="16:23" s="5" customFormat="1" x14ac:dyDescent="0.2">
      <c r="P762" s="3"/>
      <c r="S762" s="1"/>
      <c r="T762" s="1"/>
      <c r="V762" s="11"/>
      <c r="W762" s="11"/>
    </row>
    <row r="763" spans="16:23" s="5" customFormat="1" x14ac:dyDescent="0.2">
      <c r="P763" s="3"/>
      <c r="S763" s="1"/>
      <c r="T763" s="1"/>
      <c r="V763" s="11"/>
      <c r="W763" s="11"/>
    </row>
    <row r="764" spans="16:23" s="5" customFormat="1" x14ac:dyDescent="0.2">
      <c r="P764" s="3"/>
      <c r="S764" s="1"/>
      <c r="T764" s="1"/>
      <c r="V764" s="11"/>
      <c r="W764" s="11"/>
    </row>
    <row r="765" spans="16:23" s="5" customFormat="1" x14ac:dyDescent="0.2">
      <c r="P765" s="3"/>
      <c r="S765" s="1"/>
      <c r="T765" s="1"/>
      <c r="V765" s="11"/>
      <c r="W765" s="11"/>
    </row>
    <row r="766" spans="16:23" s="5" customFormat="1" x14ac:dyDescent="0.2">
      <c r="P766" s="3"/>
      <c r="S766" s="1"/>
      <c r="T766" s="1"/>
      <c r="V766" s="11"/>
      <c r="W766" s="11"/>
    </row>
    <row r="767" spans="16:23" s="5" customFormat="1" x14ac:dyDescent="0.2">
      <c r="P767" s="3"/>
      <c r="S767" s="1"/>
      <c r="T767" s="1"/>
      <c r="V767" s="11"/>
      <c r="W767" s="11"/>
    </row>
    <row r="768" spans="16:23" s="5" customFormat="1" x14ac:dyDescent="0.2">
      <c r="P768" s="3"/>
      <c r="S768" s="1"/>
      <c r="T768" s="1"/>
      <c r="V768" s="11"/>
      <c r="W768" s="11"/>
    </row>
    <row r="769" spans="16:23" s="5" customFormat="1" x14ac:dyDescent="0.2">
      <c r="P769" s="3"/>
      <c r="S769" s="1"/>
      <c r="T769" s="1"/>
      <c r="V769" s="11"/>
      <c r="W769" s="11"/>
    </row>
    <row r="770" spans="16:23" s="5" customFormat="1" x14ac:dyDescent="0.2">
      <c r="P770" s="3"/>
      <c r="S770" s="1"/>
      <c r="T770" s="1"/>
      <c r="V770" s="11"/>
      <c r="W770" s="11"/>
    </row>
    <row r="771" spans="16:23" s="5" customFormat="1" x14ac:dyDescent="0.2">
      <c r="P771" s="3"/>
      <c r="S771" s="1"/>
      <c r="T771" s="1"/>
      <c r="V771" s="11"/>
      <c r="W771" s="11"/>
    </row>
    <row r="772" spans="16:23" s="5" customFormat="1" x14ac:dyDescent="0.2">
      <c r="P772" s="3"/>
      <c r="S772" s="1"/>
      <c r="T772" s="1"/>
      <c r="V772" s="11"/>
      <c r="W772" s="11"/>
    </row>
    <row r="773" spans="16:23" s="5" customFormat="1" x14ac:dyDescent="0.2">
      <c r="P773" s="3"/>
      <c r="S773" s="1"/>
      <c r="T773" s="1"/>
      <c r="V773" s="11"/>
      <c r="W773" s="11"/>
    </row>
    <row r="774" spans="16:23" s="5" customFormat="1" x14ac:dyDescent="0.2">
      <c r="P774" s="3"/>
      <c r="S774" s="1"/>
      <c r="T774" s="1"/>
      <c r="V774" s="11"/>
      <c r="W774" s="11"/>
    </row>
    <row r="775" spans="16:23" s="5" customFormat="1" x14ac:dyDescent="0.2">
      <c r="P775" s="3"/>
      <c r="S775" s="1"/>
      <c r="T775" s="1"/>
      <c r="V775" s="11"/>
      <c r="W775" s="11"/>
    </row>
    <row r="776" spans="16:23" s="5" customFormat="1" x14ac:dyDescent="0.2">
      <c r="P776" s="3"/>
      <c r="S776" s="1"/>
      <c r="T776" s="1"/>
      <c r="V776" s="11"/>
      <c r="W776" s="11"/>
    </row>
    <row r="777" spans="16:23" s="5" customFormat="1" x14ac:dyDescent="0.2">
      <c r="P777" s="3"/>
      <c r="S777" s="1"/>
      <c r="T777" s="1"/>
      <c r="V777" s="11"/>
      <c r="W777" s="11"/>
    </row>
    <row r="778" spans="16:23" s="5" customFormat="1" x14ac:dyDescent="0.2">
      <c r="P778" s="3"/>
      <c r="S778" s="1"/>
      <c r="T778" s="1"/>
      <c r="V778" s="11"/>
      <c r="W778" s="11"/>
    </row>
    <row r="779" spans="16:23" s="5" customFormat="1" x14ac:dyDescent="0.2">
      <c r="P779" s="3"/>
      <c r="S779" s="1"/>
      <c r="T779" s="1"/>
      <c r="V779" s="11"/>
      <c r="W779" s="11"/>
    </row>
    <row r="780" spans="16:23" s="5" customFormat="1" x14ac:dyDescent="0.2">
      <c r="P780" s="3"/>
      <c r="S780" s="1"/>
      <c r="T780" s="1"/>
      <c r="V780" s="11"/>
      <c r="W780" s="11"/>
    </row>
    <row r="781" spans="16:23" s="5" customFormat="1" x14ac:dyDescent="0.2">
      <c r="P781" s="3"/>
      <c r="S781" s="1"/>
      <c r="T781" s="1"/>
      <c r="V781" s="11"/>
      <c r="W781" s="11"/>
    </row>
    <row r="782" spans="16:23" s="5" customFormat="1" x14ac:dyDescent="0.2">
      <c r="P782" s="3"/>
      <c r="S782" s="1"/>
      <c r="T782" s="1"/>
      <c r="V782" s="11"/>
      <c r="W782" s="11"/>
    </row>
    <row r="783" spans="16:23" s="5" customFormat="1" x14ac:dyDescent="0.2">
      <c r="P783" s="3"/>
      <c r="S783" s="1"/>
      <c r="T783" s="1"/>
      <c r="V783" s="11"/>
      <c r="W783" s="11"/>
    </row>
    <row r="784" spans="16:23" s="5" customFormat="1" x14ac:dyDescent="0.2">
      <c r="P784" s="3"/>
      <c r="S784" s="1"/>
      <c r="T784" s="1"/>
      <c r="V784" s="11"/>
      <c r="W784" s="11"/>
    </row>
    <row r="785" spans="16:23" s="5" customFormat="1" x14ac:dyDescent="0.2">
      <c r="P785" s="3"/>
      <c r="S785" s="1"/>
      <c r="T785" s="1"/>
      <c r="V785" s="11"/>
      <c r="W785" s="11"/>
    </row>
    <row r="786" spans="16:23" s="5" customFormat="1" x14ac:dyDescent="0.2">
      <c r="P786" s="3"/>
      <c r="S786" s="1"/>
      <c r="T786" s="1"/>
      <c r="V786" s="11"/>
      <c r="W786" s="11"/>
    </row>
    <row r="787" spans="16:23" s="5" customFormat="1" x14ac:dyDescent="0.2">
      <c r="P787" s="3"/>
      <c r="S787" s="1"/>
      <c r="T787" s="1"/>
      <c r="V787" s="11"/>
      <c r="W787" s="11"/>
    </row>
    <row r="788" spans="16:23" s="5" customFormat="1" x14ac:dyDescent="0.2">
      <c r="P788" s="3"/>
      <c r="S788" s="1"/>
      <c r="T788" s="1"/>
      <c r="V788" s="11"/>
      <c r="W788" s="11"/>
    </row>
    <row r="789" spans="16:23" s="5" customFormat="1" x14ac:dyDescent="0.2">
      <c r="P789" s="3"/>
      <c r="S789" s="1"/>
      <c r="T789" s="1"/>
      <c r="V789" s="11"/>
      <c r="W789" s="11"/>
    </row>
    <row r="790" spans="16:23" s="5" customFormat="1" x14ac:dyDescent="0.2">
      <c r="P790" s="3"/>
      <c r="S790" s="1"/>
      <c r="T790" s="1"/>
      <c r="V790" s="11"/>
      <c r="W790" s="11"/>
    </row>
    <row r="791" spans="16:23" s="5" customFormat="1" x14ac:dyDescent="0.2">
      <c r="P791" s="3"/>
      <c r="S791" s="1"/>
      <c r="T791" s="1"/>
      <c r="V791" s="11"/>
      <c r="W791" s="11"/>
    </row>
    <row r="792" spans="16:23" s="5" customFormat="1" x14ac:dyDescent="0.2">
      <c r="P792" s="3"/>
      <c r="S792" s="1"/>
      <c r="T792" s="1"/>
      <c r="V792" s="11"/>
      <c r="W792" s="11"/>
    </row>
    <row r="793" spans="16:23" s="5" customFormat="1" x14ac:dyDescent="0.2">
      <c r="P793" s="3"/>
      <c r="S793" s="1"/>
      <c r="T793" s="1"/>
      <c r="V793" s="11"/>
      <c r="W793" s="11"/>
    </row>
    <row r="794" spans="16:23" s="5" customFormat="1" x14ac:dyDescent="0.2">
      <c r="P794" s="3"/>
      <c r="S794" s="1"/>
      <c r="T794" s="1"/>
      <c r="V794" s="11"/>
      <c r="W794" s="11"/>
    </row>
    <row r="795" spans="16:23" s="5" customFormat="1" x14ac:dyDescent="0.2">
      <c r="P795" s="3"/>
      <c r="S795" s="1"/>
      <c r="T795" s="1"/>
      <c r="V795" s="11"/>
      <c r="W795" s="11"/>
    </row>
    <row r="796" spans="16:23" s="5" customFormat="1" x14ac:dyDescent="0.2">
      <c r="P796" s="3"/>
      <c r="S796" s="1"/>
      <c r="T796" s="1"/>
      <c r="V796" s="11"/>
      <c r="W796" s="11"/>
    </row>
    <row r="797" spans="16:23" s="5" customFormat="1" x14ac:dyDescent="0.2">
      <c r="P797" s="3"/>
      <c r="S797" s="1"/>
      <c r="T797" s="1"/>
      <c r="V797" s="11"/>
      <c r="W797" s="11"/>
    </row>
    <row r="798" spans="16:23" s="5" customFormat="1" x14ac:dyDescent="0.2">
      <c r="P798" s="3"/>
      <c r="S798" s="1"/>
      <c r="T798" s="1"/>
      <c r="V798" s="11"/>
      <c r="W798" s="11"/>
    </row>
    <row r="799" spans="16:23" s="5" customFormat="1" x14ac:dyDescent="0.2">
      <c r="P799" s="3"/>
      <c r="S799" s="1"/>
      <c r="T799" s="1"/>
      <c r="V799" s="11"/>
      <c r="W799" s="11"/>
    </row>
    <row r="800" spans="16:23" s="5" customFormat="1" x14ac:dyDescent="0.2">
      <c r="P800" s="3"/>
      <c r="S800" s="1"/>
      <c r="T800" s="1"/>
      <c r="V800" s="11"/>
      <c r="W800" s="11"/>
    </row>
    <row r="801" spans="16:23" s="5" customFormat="1" x14ac:dyDescent="0.2">
      <c r="P801" s="3"/>
      <c r="S801" s="1"/>
      <c r="T801" s="1"/>
      <c r="V801" s="11"/>
      <c r="W801" s="11"/>
    </row>
    <row r="802" spans="16:23" s="5" customFormat="1" x14ac:dyDescent="0.2">
      <c r="P802" s="3"/>
      <c r="S802" s="1"/>
      <c r="T802" s="1"/>
      <c r="V802" s="11"/>
      <c r="W802" s="11"/>
    </row>
    <row r="803" spans="16:23" s="5" customFormat="1" x14ac:dyDescent="0.2">
      <c r="P803" s="3"/>
      <c r="S803" s="1"/>
      <c r="T803" s="1"/>
      <c r="V803" s="11"/>
      <c r="W803" s="11"/>
    </row>
    <row r="804" spans="16:23" s="5" customFormat="1" x14ac:dyDescent="0.2">
      <c r="P804" s="3"/>
      <c r="S804" s="1"/>
      <c r="T804" s="1"/>
      <c r="V804" s="11"/>
      <c r="W804" s="11"/>
    </row>
    <row r="805" spans="16:23" s="5" customFormat="1" x14ac:dyDescent="0.2">
      <c r="P805" s="3"/>
      <c r="S805" s="1"/>
      <c r="T805" s="1"/>
      <c r="V805" s="11"/>
      <c r="W805" s="11"/>
    </row>
    <row r="806" spans="16:23" s="5" customFormat="1" x14ac:dyDescent="0.2">
      <c r="P806" s="3"/>
      <c r="S806" s="1"/>
      <c r="T806" s="1"/>
      <c r="V806" s="11"/>
      <c r="W806" s="11"/>
    </row>
    <row r="807" spans="16:23" s="5" customFormat="1" x14ac:dyDescent="0.2">
      <c r="P807" s="3"/>
      <c r="S807" s="1"/>
      <c r="T807" s="1"/>
      <c r="V807" s="11"/>
      <c r="W807" s="11"/>
    </row>
    <row r="808" spans="16:23" s="5" customFormat="1" x14ac:dyDescent="0.2">
      <c r="P808" s="3"/>
      <c r="S808" s="1"/>
      <c r="T808" s="1"/>
      <c r="V808" s="11"/>
      <c r="W808" s="11"/>
    </row>
    <row r="809" spans="16:23" s="5" customFormat="1" x14ac:dyDescent="0.2">
      <c r="P809" s="3"/>
      <c r="S809" s="1"/>
      <c r="T809" s="1"/>
      <c r="V809" s="11"/>
      <c r="W809" s="11"/>
    </row>
    <row r="810" spans="16:23" s="5" customFormat="1" x14ac:dyDescent="0.2">
      <c r="P810" s="3"/>
      <c r="S810" s="1"/>
      <c r="T810" s="1"/>
      <c r="V810" s="11"/>
      <c r="W810" s="11"/>
    </row>
    <row r="811" spans="16:23" s="5" customFormat="1" x14ac:dyDescent="0.2">
      <c r="P811" s="3"/>
      <c r="S811" s="1"/>
      <c r="T811" s="1"/>
      <c r="V811" s="11"/>
      <c r="W811" s="11"/>
    </row>
    <row r="812" spans="16:23" s="5" customFormat="1" x14ac:dyDescent="0.2">
      <c r="P812" s="3"/>
      <c r="S812" s="1"/>
      <c r="T812" s="1"/>
      <c r="V812" s="11"/>
      <c r="W812" s="11"/>
    </row>
    <row r="813" spans="16:23" s="5" customFormat="1" x14ac:dyDescent="0.2">
      <c r="P813" s="3"/>
      <c r="S813" s="1"/>
      <c r="T813" s="1"/>
      <c r="V813" s="11"/>
      <c r="W813" s="11"/>
    </row>
    <row r="814" spans="16:23" s="5" customFormat="1" x14ac:dyDescent="0.2">
      <c r="P814" s="3"/>
      <c r="S814" s="1"/>
      <c r="T814" s="1"/>
      <c r="V814" s="11"/>
      <c r="W814" s="11"/>
    </row>
    <row r="815" spans="16:23" s="5" customFormat="1" x14ac:dyDescent="0.2">
      <c r="P815" s="3"/>
      <c r="S815" s="1"/>
      <c r="T815" s="1"/>
      <c r="V815" s="11"/>
      <c r="W815" s="11"/>
    </row>
    <row r="816" spans="16:23" s="5" customFormat="1" x14ac:dyDescent="0.2">
      <c r="P816" s="3"/>
      <c r="S816" s="1"/>
      <c r="T816" s="1"/>
      <c r="V816" s="11"/>
      <c r="W816" s="11"/>
    </row>
    <row r="817" spans="16:23" s="5" customFormat="1" x14ac:dyDescent="0.2">
      <c r="P817" s="3"/>
      <c r="S817" s="1"/>
      <c r="T817" s="1"/>
      <c r="V817" s="11"/>
      <c r="W817" s="11"/>
    </row>
    <row r="818" spans="16:23" s="5" customFormat="1" x14ac:dyDescent="0.2">
      <c r="P818" s="3"/>
      <c r="S818" s="1"/>
      <c r="T818" s="1"/>
      <c r="V818" s="11"/>
      <c r="W818" s="11"/>
    </row>
    <row r="819" spans="16:23" s="5" customFormat="1" x14ac:dyDescent="0.2">
      <c r="P819" s="3"/>
      <c r="S819" s="1"/>
      <c r="T819" s="1"/>
      <c r="V819" s="11"/>
      <c r="W819" s="11"/>
    </row>
    <row r="820" spans="16:23" s="5" customFormat="1" x14ac:dyDescent="0.2">
      <c r="P820" s="3"/>
      <c r="S820" s="1"/>
      <c r="T820" s="1"/>
      <c r="V820" s="11"/>
      <c r="W820" s="11"/>
    </row>
    <row r="821" spans="16:23" s="5" customFormat="1" x14ac:dyDescent="0.2">
      <c r="P821" s="3"/>
      <c r="S821" s="1"/>
      <c r="T821" s="1"/>
      <c r="V821" s="11"/>
      <c r="W821" s="11"/>
    </row>
    <row r="822" spans="16:23" s="5" customFormat="1" x14ac:dyDescent="0.2">
      <c r="P822" s="3"/>
      <c r="S822" s="1"/>
      <c r="T822" s="1"/>
      <c r="V822" s="11"/>
      <c r="W822" s="11"/>
    </row>
    <row r="823" spans="16:23" s="5" customFormat="1" x14ac:dyDescent="0.2">
      <c r="P823" s="3"/>
      <c r="S823" s="1"/>
      <c r="T823" s="1"/>
      <c r="V823" s="11"/>
      <c r="W823" s="11"/>
    </row>
    <row r="824" spans="16:23" s="5" customFormat="1" x14ac:dyDescent="0.2">
      <c r="P824" s="3"/>
      <c r="S824" s="1"/>
      <c r="T824" s="1"/>
      <c r="V824" s="11"/>
      <c r="W824" s="11"/>
    </row>
    <row r="825" spans="16:23" s="5" customFormat="1" x14ac:dyDescent="0.2">
      <c r="P825" s="3"/>
      <c r="S825" s="1"/>
      <c r="T825" s="1"/>
      <c r="V825" s="11"/>
      <c r="W825" s="11"/>
    </row>
    <row r="826" spans="16:23" s="5" customFormat="1" x14ac:dyDescent="0.2">
      <c r="P826" s="3"/>
      <c r="S826" s="1"/>
      <c r="T826" s="1"/>
      <c r="V826" s="11"/>
      <c r="W826" s="11"/>
    </row>
    <row r="827" spans="16:23" s="5" customFormat="1" x14ac:dyDescent="0.2">
      <c r="P827" s="3"/>
      <c r="S827" s="1"/>
      <c r="T827" s="1"/>
      <c r="V827" s="11"/>
      <c r="W827" s="11"/>
    </row>
    <row r="828" spans="16:23" s="5" customFormat="1" x14ac:dyDescent="0.2">
      <c r="P828" s="3"/>
      <c r="S828" s="1"/>
      <c r="T828" s="1"/>
      <c r="V828" s="11"/>
      <c r="W828" s="11"/>
    </row>
    <row r="829" spans="16:23" s="5" customFormat="1" x14ac:dyDescent="0.2">
      <c r="P829" s="3"/>
      <c r="S829" s="1"/>
      <c r="T829" s="1"/>
      <c r="V829" s="11"/>
      <c r="W829" s="11"/>
    </row>
    <row r="830" spans="16:23" s="5" customFormat="1" x14ac:dyDescent="0.2">
      <c r="P830" s="3"/>
      <c r="S830" s="1"/>
      <c r="T830" s="1"/>
      <c r="V830" s="11"/>
      <c r="W830" s="11"/>
    </row>
    <row r="831" spans="16:23" s="5" customFormat="1" x14ac:dyDescent="0.2">
      <c r="P831" s="3"/>
      <c r="S831" s="1"/>
      <c r="T831" s="1"/>
      <c r="V831" s="11"/>
      <c r="W831" s="11"/>
    </row>
    <row r="832" spans="16:23" s="5" customFormat="1" x14ac:dyDescent="0.2">
      <c r="P832" s="3"/>
      <c r="S832" s="1"/>
      <c r="T832" s="1"/>
      <c r="V832" s="11"/>
      <c r="W832" s="11"/>
    </row>
    <row r="833" spans="16:23" s="5" customFormat="1" x14ac:dyDescent="0.2">
      <c r="P833" s="3"/>
      <c r="S833" s="1"/>
      <c r="T833" s="1"/>
      <c r="V833" s="11"/>
      <c r="W833" s="11"/>
    </row>
    <row r="834" spans="16:23" s="5" customFormat="1" x14ac:dyDescent="0.2">
      <c r="P834" s="3"/>
      <c r="S834" s="1"/>
      <c r="T834" s="1"/>
      <c r="V834" s="11"/>
      <c r="W834" s="11"/>
    </row>
    <row r="835" spans="16:23" s="5" customFormat="1" x14ac:dyDescent="0.2">
      <c r="P835" s="3"/>
      <c r="S835" s="1"/>
      <c r="T835" s="1"/>
      <c r="V835" s="11"/>
      <c r="W835" s="11"/>
    </row>
    <row r="836" spans="16:23" s="5" customFormat="1" x14ac:dyDescent="0.2">
      <c r="P836" s="3"/>
      <c r="S836" s="1"/>
      <c r="T836" s="1"/>
      <c r="V836" s="11"/>
      <c r="W836" s="11"/>
    </row>
    <row r="837" spans="16:23" s="5" customFormat="1" x14ac:dyDescent="0.2">
      <c r="P837" s="3"/>
      <c r="S837" s="1"/>
      <c r="T837" s="1"/>
      <c r="V837" s="11"/>
      <c r="W837" s="11"/>
    </row>
    <row r="838" spans="16:23" s="5" customFormat="1" x14ac:dyDescent="0.2">
      <c r="P838" s="3"/>
      <c r="S838" s="1"/>
      <c r="T838" s="1"/>
      <c r="V838" s="11"/>
      <c r="W838" s="11"/>
    </row>
    <row r="839" spans="16:23" s="5" customFormat="1" x14ac:dyDescent="0.2">
      <c r="P839" s="3"/>
      <c r="S839" s="1"/>
      <c r="T839" s="1"/>
      <c r="V839" s="11"/>
      <c r="W839" s="11"/>
    </row>
    <row r="840" spans="16:23" s="5" customFormat="1" x14ac:dyDescent="0.2">
      <c r="P840" s="3"/>
      <c r="S840" s="1"/>
      <c r="T840" s="1"/>
      <c r="V840" s="11"/>
      <c r="W840" s="11"/>
    </row>
    <row r="841" spans="16:23" s="5" customFormat="1" x14ac:dyDescent="0.2">
      <c r="P841" s="3"/>
      <c r="S841" s="1"/>
      <c r="T841" s="1"/>
      <c r="V841" s="11"/>
      <c r="W841" s="11"/>
    </row>
    <row r="842" spans="16:23" s="5" customFormat="1" x14ac:dyDescent="0.2">
      <c r="P842" s="3"/>
      <c r="S842" s="1"/>
      <c r="T842" s="1"/>
      <c r="V842" s="11"/>
      <c r="W842" s="11"/>
    </row>
    <row r="843" spans="16:23" s="5" customFormat="1" x14ac:dyDescent="0.2">
      <c r="P843" s="3"/>
      <c r="S843" s="1"/>
      <c r="T843" s="1"/>
      <c r="V843" s="11"/>
      <c r="W843" s="11"/>
    </row>
    <row r="844" spans="16:23" s="5" customFormat="1" x14ac:dyDescent="0.2">
      <c r="P844" s="3"/>
      <c r="S844" s="1"/>
      <c r="T844" s="1"/>
      <c r="V844" s="11"/>
      <c r="W844" s="11"/>
    </row>
    <row r="845" spans="16:23" s="5" customFormat="1" x14ac:dyDescent="0.2">
      <c r="P845" s="3"/>
      <c r="S845" s="1"/>
      <c r="T845" s="1"/>
      <c r="V845" s="11"/>
      <c r="W845" s="11"/>
    </row>
    <row r="846" spans="16:23" s="5" customFormat="1" x14ac:dyDescent="0.2">
      <c r="P846" s="3"/>
      <c r="S846" s="1"/>
      <c r="T846" s="1"/>
      <c r="V846" s="11"/>
      <c r="W846" s="11"/>
    </row>
    <row r="847" spans="16:23" s="5" customFormat="1" x14ac:dyDescent="0.2">
      <c r="P847" s="3"/>
      <c r="S847" s="1"/>
      <c r="T847" s="1"/>
      <c r="V847" s="11"/>
      <c r="W847" s="11"/>
    </row>
    <row r="848" spans="16:23" s="5" customFormat="1" x14ac:dyDescent="0.2">
      <c r="P848" s="3"/>
      <c r="S848" s="1"/>
      <c r="T848" s="1"/>
      <c r="V848" s="11"/>
      <c r="W848" s="11"/>
    </row>
    <row r="849" spans="16:23" s="5" customFormat="1" x14ac:dyDescent="0.2">
      <c r="P849" s="3"/>
      <c r="S849" s="1"/>
      <c r="T849" s="1"/>
      <c r="V849" s="11"/>
      <c r="W849" s="11"/>
    </row>
    <row r="850" spans="16:23" s="5" customFormat="1" x14ac:dyDescent="0.2">
      <c r="P850" s="3"/>
      <c r="S850" s="1"/>
      <c r="T850" s="1"/>
      <c r="V850" s="11"/>
      <c r="W850" s="11"/>
    </row>
    <row r="851" spans="16:23" s="5" customFormat="1" x14ac:dyDescent="0.2">
      <c r="P851" s="3"/>
      <c r="S851" s="1"/>
      <c r="T851" s="1"/>
      <c r="V851" s="11"/>
      <c r="W851" s="11"/>
    </row>
    <row r="852" spans="16:23" s="5" customFormat="1" x14ac:dyDescent="0.2">
      <c r="P852" s="3"/>
      <c r="S852" s="1"/>
      <c r="T852" s="1"/>
      <c r="V852" s="11"/>
      <c r="W852" s="11"/>
    </row>
    <row r="853" spans="16:23" s="5" customFormat="1" x14ac:dyDescent="0.2">
      <c r="P853" s="3"/>
      <c r="S853" s="1"/>
      <c r="T853" s="1"/>
      <c r="V853" s="11"/>
      <c r="W853" s="11"/>
    </row>
    <row r="854" spans="16:23" s="5" customFormat="1" x14ac:dyDescent="0.2">
      <c r="P854" s="3"/>
      <c r="S854" s="1"/>
      <c r="T854" s="1"/>
      <c r="V854" s="11"/>
      <c r="W854" s="11"/>
    </row>
    <row r="855" spans="16:23" s="5" customFormat="1" x14ac:dyDescent="0.2">
      <c r="P855" s="3"/>
      <c r="S855" s="1"/>
      <c r="T855" s="1"/>
      <c r="V855" s="11"/>
      <c r="W855" s="11"/>
    </row>
    <row r="856" spans="16:23" s="5" customFormat="1" x14ac:dyDescent="0.2">
      <c r="P856" s="3"/>
      <c r="S856" s="1"/>
      <c r="T856" s="1"/>
      <c r="V856" s="11"/>
      <c r="W856" s="11"/>
    </row>
    <row r="857" spans="16:23" s="5" customFormat="1" x14ac:dyDescent="0.2">
      <c r="P857" s="3"/>
      <c r="S857" s="1"/>
      <c r="T857" s="1"/>
      <c r="V857" s="11"/>
      <c r="W857" s="11"/>
    </row>
    <row r="858" spans="16:23" s="5" customFormat="1" x14ac:dyDescent="0.2">
      <c r="P858" s="3"/>
      <c r="S858" s="1"/>
      <c r="T858" s="1"/>
      <c r="V858" s="11"/>
      <c r="W858" s="11"/>
    </row>
    <row r="859" spans="16:23" s="5" customFormat="1" x14ac:dyDescent="0.2">
      <c r="P859" s="3"/>
      <c r="S859" s="1"/>
      <c r="T859" s="1"/>
      <c r="V859" s="11"/>
      <c r="W859" s="11"/>
    </row>
    <row r="860" spans="16:23" s="5" customFormat="1" x14ac:dyDescent="0.2">
      <c r="P860" s="3"/>
      <c r="S860" s="1"/>
      <c r="T860" s="1"/>
      <c r="V860" s="11"/>
      <c r="W860" s="11"/>
    </row>
    <row r="861" spans="16:23" s="5" customFormat="1" x14ac:dyDescent="0.2">
      <c r="P861" s="3"/>
      <c r="S861" s="1"/>
      <c r="T861" s="1"/>
      <c r="V861" s="11"/>
      <c r="W861" s="11"/>
    </row>
    <row r="862" spans="16:23" s="5" customFormat="1" x14ac:dyDescent="0.2">
      <c r="P862" s="3"/>
      <c r="S862" s="1"/>
      <c r="T862" s="1"/>
      <c r="V862" s="11"/>
      <c r="W862" s="11"/>
    </row>
    <row r="863" spans="16:23" s="5" customFormat="1" x14ac:dyDescent="0.2">
      <c r="P863" s="3"/>
      <c r="S863" s="1"/>
      <c r="T863" s="1"/>
      <c r="V863" s="11"/>
      <c r="W863" s="11"/>
    </row>
    <row r="864" spans="16:23" s="5" customFormat="1" x14ac:dyDescent="0.2">
      <c r="P864" s="3"/>
      <c r="S864" s="1"/>
      <c r="T864" s="1"/>
      <c r="V864" s="11"/>
      <c r="W864" s="11"/>
    </row>
    <row r="865" spans="16:23" s="5" customFormat="1" x14ac:dyDescent="0.2">
      <c r="P865" s="3"/>
      <c r="S865" s="1"/>
      <c r="T865" s="1"/>
      <c r="V865" s="11"/>
      <c r="W865" s="11"/>
    </row>
    <row r="866" spans="16:23" s="5" customFormat="1" x14ac:dyDescent="0.2">
      <c r="P866" s="3"/>
      <c r="S866" s="1"/>
      <c r="T866" s="1"/>
      <c r="V866" s="11"/>
      <c r="W866" s="11"/>
    </row>
    <row r="867" spans="16:23" s="5" customFormat="1" x14ac:dyDescent="0.2">
      <c r="P867" s="3"/>
      <c r="S867" s="1"/>
      <c r="T867" s="1"/>
      <c r="V867" s="11"/>
      <c r="W867" s="11"/>
    </row>
    <row r="868" spans="16:23" s="5" customFormat="1" x14ac:dyDescent="0.2">
      <c r="P868" s="3"/>
      <c r="S868" s="1"/>
      <c r="T868" s="1"/>
      <c r="V868" s="11"/>
      <c r="W868" s="11"/>
    </row>
    <row r="869" spans="16:23" s="5" customFormat="1" x14ac:dyDescent="0.2">
      <c r="P869" s="3"/>
      <c r="S869" s="1"/>
      <c r="T869" s="1"/>
      <c r="V869" s="11"/>
      <c r="W869" s="11"/>
    </row>
    <row r="870" spans="16:23" s="5" customFormat="1" x14ac:dyDescent="0.2">
      <c r="P870" s="3"/>
      <c r="S870" s="1"/>
      <c r="T870" s="1"/>
      <c r="V870" s="11"/>
      <c r="W870" s="11"/>
    </row>
    <row r="871" spans="16:23" s="5" customFormat="1" x14ac:dyDescent="0.2">
      <c r="P871" s="3"/>
      <c r="S871" s="1"/>
      <c r="T871" s="1"/>
      <c r="V871" s="11"/>
      <c r="W871" s="11"/>
    </row>
    <row r="872" spans="16:23" s="5" customFormat="1" x14ac:dyDescent="0.2">
      <c r="P872" s="3"/>
      <c r="S872" s="1"/>
      <c r="T872" s="1"/>
      <c r="V872" s="11"/>
      <c r="W872" s="11"/>
    </row>
    <row r="873" spans="16:23" s="5" customFormat="1" x14ac:dyDescent="0.2">
      <c r="P873" s="3"/>
      <c r="S873" s="1"/>
      <c r="T873" s="1"/>
      <c r="V873" s="11"/>
      <c r="W873" s="11"/>
    </row>
    <row r="874" spans="16:23" s="5" customFormat="1" x14ac:dyDescent="0.2">
      <c r="P874" s="3"/>
      <c r="S874" s="1"/>
      <c r="T874" s="1"/>
      <c r="V874" s="11"/>
      <c r="W874" s="11"/>
    </row>
    <row r="875" spans="16:23" s="5" customFormat="1" x14ac:dyDescent="0.2">
      <c r="P875" s="3"/>
      <c r="S875" s="1"/>
      <c r="T875" s="1"/>
      <c r="V875" s="11"/>
      <c r="W875" s="11"/>
    </row>
    <row r="876" spans="16:23" s="5" customFormat="1" x14ac:dyDescent="0.2">
      <c r="P876" s="3"/>
      <c r="S876" s="1"/>
      <c r="T876" s="1"/>
      <c r="V876" s="11"/>
      <c r="W876" s="11"/>
    </row>
    <row r="877" spans="16:23" s="5" customFormat="1" x14ac:dyDescent="0.2">
      <c r="P877" s="3"/>
      <c r="S877" s="1"/>
      <c r="T877" s="1"/>
      <c r="V877" s="11"/>
      <c r="W877" s="11"/>
    </row>
    <row r="878" spans="16:23" s="5" customFormat="1" x14ac:dyDescent="0.2">
      <c r="P878" s="3"/>
      <c r="S878" s="1"/>
      <c r="T878" s="1"/>
      <c r="V878" s="11"/>
      <c r="W878" s="11"/>
    </row>
    <row r="879" spans="16:23" s="5" customFormat="1" x14ac:dyDescent="0.2">
      <c r="P879" s="3"/>
      <c r="S879" s="1"/>
      <c r="T879" s="1"/>
      <c r="V879" s="11"/>
      <c r="W879" s="11"/>
    </row>
    <row r="880" spans="16:23" s="5" customFormat="1" x14ac:dyDescent="0.2">
      <c r="P880" s="3"/>
      <c r="S880" s="1"/>
      <c r="T880" s="1"/>
      <c r="V880" s="11"/>
      <c r="W880" s="11"/>
    </row>
    <row r="881" spans="16:23" s="5" customFormat="1" x14ac:dyDescent="0.2">
      <c r="P881" s="3"/>
      <c r="S881" s="1"/>
      <c r="T881" s="1"/>
      <c r="V881" s="11"/>
      <c r="W881" s="11"/>
    </row>
    <row r="882" spans="16:23" s="5" customFormat="1" x14ac:dyDescent="0.2">
      <c r="P882" s="3"/>
      <c r="S882" s="1"/>
      <c r="T882" s="1"/>
      <c r="V882" s="11"/>
      <c r="W882" s="11"/>
    </row>
    <row r="883" spans="16:23" s="5" customFormat="1" x14ac:dyDescent="0.2">
      <c r="P883" s="3"/>
      <c r="S883" s="1"/>
      <c r="T883" s="1"/>
      <c r="V883" s="11"/>
      <c r="W883" s="11"/>
    </row>
    <row r="884" spans="16:23" s="5" customFormat="1" x14ac:dyDescent="0.2">
      <c r="P884" s="3"/>
      <c r="S884" s="1"/>
      <c r="T884" s="1"/>
      <c r="V884" s="11"/>
      <c r="W884" s="11"/>
    </row>
    <row r="885" spans="16:23" s="5" customFormat="1" x14ac:dyDescent="0.2">
      <c r="P885" s="3"/>
      <c r="S885" s="1"/>
      <c r="T885" s="1"/>
      <c r="V885" s="11"/>
      <c r="W885" s="11"/>
    </row>
    <row r="886" spans="16:23" s="5" customFormat="1" x14ac:dyDescent="0.2">
      <c r="P886" s="3"/>
      <c r="S886" s="1"/>
      <c r="T886" s="1"/>
      <c r="V886" s="11"/>
      <c r="W886" s="11"/>
    </row>
    <row r="887" spans="16:23" s="5" customFormat="1" x14ac:dyDescent="0.2">
      <c r="P887" s="3"/>
      <c r="S887" s="1"/>
      <c r="T887" s="1"/>
      <c r="V887" s="11"/>
      <c r="W887" s="11"/>
    </row>
    <row r="888" spans="16:23" s="5" customFormat="1" x14ac:dyDescent="0.2">
      <c r="P888" s="3"/>
      <c r="S888" s="1"/>
      <c r="T888" s="1"/>
      <c r="V888" s="11"/>
      <c r="W888" s="11"/>
    </row>
    <row r="889" spans="16:23" s="5" customFormat="1" x14ac:dyDescent="0.2">
      <c r="P889" s="3"/>
      <c r="S889" s="1"/>
      <c r="T889" s="1"/>
      <c r="V889" s="11"/>
      <c r="W889" s="11"/>
    </row>
    <row r="890" spans="16:23" s="5" customFormat="1" x14ac:dyDescent="0.2">
      <c r="P890" s="3"/>
      <c r="S890" s="1"/>
      <c r="T890" s="1"/>
      <c r="V890" s="11"/>
      <c r="W890" s="11"/>
    </row>
    <row r="891" spans="16:23" s="5" customFormat="1" x14ac:dyDescent="0.2">
      <c r="P891" s="3"/>
      <c r="S891" s="1"/>
      <c r="T891" s="1"/>
      <c r="V891" s="11"/>
      <c r="W891" s="11"/>
    </row>
    <row r="892" spans="16:23" s="5" customFormat="1" x14ac:dyDescent="0.2">
      <c r="P892" s="3"/>
      <c r="S892" s="1"/>
      <c r="T892" s="1"/>
      <c r="V892" s="11"/>
      <c r="W892" s="11"/>
    </row>
    <row r="893" spans="16:23" s="5" customFormat="1" x14ac:dyDescent="0.2">
      <c r="P893" s="3"/>
      <c r="S893" s="1"/>
      <c r="T893" s="1"/>
      <c r="V893" s="11"/>
      <c r="W893" s="11"/>
    </row>
    <row r="894" spans="16:23" s="5" customFormat="1" x14ac:dyDescent="0.2">
      <c r="P894" s="3"/>
      <c r="S894" s="1"/>
      <c r="T894" s="1"/>
      <c r="V894" s="11"/>
      <c r="W894" s="11"/>
    </row>
    <row r="895" spans="16:23" s="5" customFormat="1" x14ac:dyDescent="0.2">
      <c r="P895" s="3"/>
      <c r="S895" s="1"/>
      <c r="T895" s="1"/>
      <c r="V895" s="11"/>
      <c r="W895" s="11"/>
    </row>
    <row r="896" spans="16:23" s="5" customFormat="1" x14ac:dyDescent="0.2">
      <c r="P896" s="3"/>
      <c r="S896" s="1"/>
      <c r="T896" s="1"/>
      <c r="V896" s="11"/>
      <c r="W896" s="11"/>
    </row>
    <row r="897" spans="16:23" s="5" customFormat="1" x14ac:dyDescent="0.2">
      <c r="P897" s="3"/>
      <c r="S897" s="1"/>
      <c r="T897" s="1"/>
      <c r="V897" s="11"/>
      <c r="W897" s="11"/>
    </row>
    <row r="898" spans="16:23" s="5" customFormat="1" x14ac:dyDescent="0.2">
      <c r="P898" s="3"/>
      <c r="S898" s="1"/>
      <c r="T898" s="1"/>
      <c r="V898" s="11"/>
      <c r="W898" s="11"/>
    </row>
    <row r="899" spans="16:23" s="5" customFormat="1" x14ac:dyDescent="0.2">
      <c r="P899" s="3"/>
      <c r="S899" s="1"/>
      <c r="T899" s="1"/>
      <c r="V899" s="11"/>
      <c r="W899" s="11"/>
    </row>
    <row r="900" spans="16:23" s="5" customFormat="1" x14ac:dyDescent="0.2">
      <c r="P900" s="3"/>
      <c r="S900" s="1"/>
      <c r="T900" s="1"/>
      <c r="V900" s="11"/>
      <c r="W900" s="11"/>
    </row>
    <row r="901" spans="16:23" s="5" customFormat="1" x14ac:dyDescent="0.2">
      <c r="P901" s="3"/>
      <c r="S901" s="1"/>
      <c r="T901" s="1"/>
      <c r="V901" s="11"/>
      <c r="W901" s="11"/>
    </row>
    <row r="902" spans="16:23" s="5" customFormat="1" x14ac:dyDescent="0.2">
      <c r="P902" s="3"/>
      <c r="S902" s="1"/>
      <c r="T902" s="1"/>
      <c r="V902" s="11"/>
      <c r="W902" s="11"/>
    </row>
    <row r="903" spans="16:23" s="5" customFormat="1" x14ac:dyDescent="0.2">
      <c r="P903" s="3"/>
      <c r="S903" s="1"/>
      <c r="T903" s="1"/>
      <c r="V903" s="11"/>
      <c r="W903" s="11"/>
    </row>
    <row r="904" spans="16:23" s="5" customFormat="1" x14ac:dyDescent="0.2">
      <c r="P904" s="3"/>
      <c r="S904" s="1"/>
      <c r="T904" s="1"/>
      <c r="V904" s="11"/>
      <c r="W904" s="11"/>
    </row>
    <row r="905" spans="16:23" s="5" customFormat="1" x14ac:dyDescent="0.2">
      <c r="P905" s="3"/>
      <c r="S905" s="1"/>
      <c r="T905" s="1"/>
      <c r="V905" s="11"/>
      <c r="W905" s="11"/>
    </row>
    <row r="906" spans="16:23" s="5" customFormat="1" x14ac:dyDescent="0.2">
      <c r="P906" s="3"/>
      <c r="S906" s="1"/>
      <c r="T906" s="1"/>
      <c r="V906" s="11"/>
      <c r="W906" s="11"/>
    </row>
    <row r="907" spans="16:23" s="5" customFormat="1" x14ac:dyDescent="0.2">
      <c r="P907" s="3"/>
      <c r="S907" s="1"/>
      <c r="T907" s="1"/>
      <c r="V907" s="11"/>
      <c r="W907" s="11"/>
    </row>
    <row r="908" spans="16:23" s="5" customFormat="1" x14ac:dyDescent="0.2">
      <c r="P908" s="3"/>
      <c r="S908" s="1"/>
      <c r="T908" s="1"/>
      <c r="V908" s="11"/>
      <c r="W908" s="11"/>
    </row>
    <row r="909" spans="16:23" s="5" customFormat="1" x14ac:dyDescent="0.2">
      <c r="P909" s="3"/>
      <c r="S909" s="1"/>
      <c r="T909" s="1"/>
      <c r="V909" s="11"/>
      <c r="W909" s="11"/>
    </row>
    <row r="910" spans="16:23" s="5" customFormat="1" x14ac:dyDescent="0.2">
      <c r="P910" s="3"/>
      <c r="S910" s="1"/>
      <c r="T910" s="1"/>
      <c r="V910" s="11"/>
      <c r="W910" s="11"/>
    </row>
    <row r="911" spans="16:23" s="5" customFormat="1" x14ac:dyDescent="0.2">
      <c r="P911" s="3"/>
      <c r="S911" s="1"/>
      <c r="T911" s="1"/>
      <c r="V911" s="11"/>
      <c r="W911" s="11"/>
    </row>
    <row r="912" spans="16:23" s="5" customFormat="1" x14ac:dyDescent="0.2">
      <c r="P912" s="3"/>
      <c r="S912" s="1"/>
      <c r="T912" s="1"/>
      <c r="V912" s="11"/>
      <c r="W912" s="11"/>
    </row>
    <row r="913" spans="16:23" s="5" customFormat="1" x14ac:dyDescent="0.2">
      <c r="P913" s="3"/>
      <c r="S913" s="1"/>
      <c r="T913" s="1"/>
      <c r="V913" s="11"/>
      <c r="W913" s="11"/>
    </row>
    <row r="914" spans="16:23" s="5" customFormat="1" x14ac:dyDescent="0.2">
      <c r="P914" s="3"/>
      <c r="S914" s="1"/>
      <c r="T914" s="1"/>
      <c r="V914" s="11"/>
      <c r="W914" s="11"/>
    </row>
    <row r="915" spans="16:23" s="5" customFormat="1" x14ac:dyDescent="0.2">
      <c r="P915" s="3"/>
      <c r="S915" s="1"/>
      <c r="T915" s="1"/>
      <c r="V915" s="11"/>
      <c r="W915" s="11"/>
    </row>
    <row r="916" spans="16:23" s="5" customFormat="1" x14ac:dyDescent="0.2">
      <c r="P916" s="3"/>
      <c r="S916" s="1"/>
      <c r="T916" s="1"/>
      <c r="V916" s="11"/>
      <c r="W916" s="11"/>
    </row>
    <row r="917" spans="16:23" s="5" customFormat="1" x14ac:dyDescent="0.2">
      <c r="P917" s="3"/>
      <c r="S917" s="1"/>
      <c r="T917" s="1"/>
      <c r="V917" s="11"/>
      <c r="W917" s="11"/>
    </row>
    <row r="918" spans="16:23" s="5" customFormat="1" x14ac:dyDescent="0.2">
      <c r="P918" s="3"/>
      <c r="S918" s="1"/>
      <c r="T918" s="1"/>
      <c r="V918" s="11"/>
      <c r="W918" s="11"/>
    </row>
    <row r="919" spans="16:23" s="5" customFormat="1" x14ac:dyDescent="0.2">
      <c r="P919" s="3"/>
      <c r="S919" s="1"/>
      <c r="T919" s="1"/>
      <c r="V919" s="11"/>
      <c r="W919" s="11"/>
    </row>
    <row r="920" spans="16:23" s="5" customFormat="1" x14ac:dyDescent="0.2">
      <c r="P920" s="3"/>
      <c r="S920" s="1"/>
      <c r="T920" s="1"/>
      <c r="V920" s="11"/>
      <c r="W920" s="11"/>
    </row>
    <row r="921" spans="16:23" s="5" customFormat="1" x14ac:dyDescent="0.2">
      <c r="P921" s="3"/>
      <c r="S921" s="1"/>
      <c r="T921" s="1"/>
      <c r="V921" s="11"/>
      <c r="W921" s="11"/>
    </row>
    <row r="922" spans="16:23" s="5" customFormat="1" x14ac:dyDescent="0.2">
      <c r="P922" s="3"/>
      <c r="S922" s="1"/>
      <c r="T922" s="1"/>
      <c r="V922" s="11"/>
      <c r="W922" s="11"/>
    </row>
    <row r="923" spans="16:23" s="5" customFormat="1" x14ac:dyDescent="0.2">
      <c r="P923" s="3"/>
      <c r="S923" s="1"/>
      <c r="T923" s="1"/>
      <c r="V923" s="11"/>
      <c r="W923" s="11"/>
    </row>
    <row r="924" spans="16:23" s="5" customFormat="1" x14ac:dyDescent="0.2">
      <c r="P924" s="3"/>
      <c r="S924" s="1"/>
      <c r="T924" s="1"/>
      <c r="V924" s="11"/>
      <c r="W924" s="11"/>
    </row>
    <row r="925" spans="16:23" s="5" customFormat="1" x14ac:dyDescent="0.2">
      <c r="P925" s="3"/>
      <c r="S925" s="1"/>
      <c r="T925" s="1"/>
      <c r="V925" s="11"/>
      <c r="W925" s="11"/>
    </row>
    <row r="926" spans="16:23" s="5" customFormat="1" x14ac:dyDescent="0.2">
      <c r="P926" s="3"/>
      <c r="S926" s="1"/>
      <c r="T926" s="1"/>
      <c r="V926" s="11"/>
      <c r="W926" s="11"/>
    </row>
    <row r="927" spans="16:23" s="5" customFormat="1" x14ac:dyDescent="0.2">
      <c r="P927" s="3"/>
      <c r="S927" s="1"/>
      <c r="T927" s="1"/>
      <c r="V927" s="11"/>
      <c r="W927" s="11"/>
    </row>
    <row r="928" spans="16:23" s="5" customFormat="1" x14ac:dyDescent="0.2">
      <c r="P928" s="3"/>
      <c r="S928" s="1"/>
      <c r="T928" s="1"/>
      <c r="V928" s="11"/>
      <c r="W928" s="11"/>
    </row>
    <row r="929" spans="16:23" s="5" customFormat="1" x14ac:dyDescent="0.2">
      <c r="P929" s="3"/>
      <c r="S929" s="1"/>
      <c r="T929" s="1"/>
      <c r="V929" s="11"/>
      <c r="W929" s="11"/>
    </row>
    <row r="930" spans="16:23" s="5" customFormat="1" x14ac:dyDescent="0.2">
      <c r="P930" s="3"/>
      <c r="S930" s="1"/>
      <c r="T930" s="1"/>
      <c r="V930" s="11"/>
      <c r="W930" s="11"/>
    </row>
    <row r="931" spans="16:23" s="5" customFormat="1" x14ac:dyDescent="0.2">
      <c r="P931" s="3"/>
      <c r="S931" s="1"/>
      <c r="T931" s="1"/>
      <c r="V931" s="11"/>
      <c r="W931" s="11"/>
    </row>
    <row r="932" spans="16:23" s="5" customFormat="1" x14ac:dyDescent="0.2">
      <c r="P932" s="3"/>
      <c r="S932" s="1"/>
      <c r="T932" s="1"/>
      <c r="V932" s="11"/>
      <c r="W932" s="11"/>
    </row>
    <row r="933" spans="16:23" s="5" customFormat="1" x14ac:dyDescent="0.2">
      <c r="P933" s="3"/>
      <c r="S933" s="1"/>
      <c r="T933" s="1"/>
      <c r="V933" s="11"/>
      <c r="W933" s="11"/>
    </row>
    <row r="934" spans="16:23" s="5" customFormat="1" x14ac:dyDescent="0.2">
      <c r="P934" s="3"/>
      <c r="S934" s="1"/>
      <c r="T934" s="1"/>
      <c r="V934" s="11"/>
      <c r="W934" s="11"/>
    </row>
    <row r="935" spans="16:23" s="5" customFormat="1" x14ac:dyDescent="0.2">
      <c r="P935" s="3"/>
      <c r="S935" s="1"/>
      <c r="T935" s="1"/>
      <c r="V935" s="11"/>
      <c r="W935" s="11"/>
    </row>
    <row r="936" spans="16:23" s="5" customFormat="1" x14ac:dyDescent="0.2">
      <c r="P936" s="3"/>
      <c r="S936" s="1"/>
      <c r="T936" s="1"/>
      <c r="V936" s="11"/>
      <c r="W936" s="11"/>
    </row>
    <row r="937" spans="16:23" s="5" customFormat="1" x14ac:dyDescent="0.2">
      <c r="P937" s="3"/>
      <c r="S937" s="1"/>
      <c r="T937" s="1"/>
      <c r="V937" s="11"/>
      <c r="W937" s="11"/>
    </row>
    <row r="938" spans="16:23" s="5" customFormat="1" x14ac:dyDescent="0.2">
      <c r="P938" s="3"/>
      <c r="S938" s="1"/>
      <c r="T938" s="1"/>
      <c r="V938" s="11"/>
      <c r="W938" s="11"/>
    </row>
    <row r="939" spans="16:23" s="5" customFormat="1" x14ac:dyDescent="0.2">
      <c r="P939" s="3"/>
      <c r="S939" s="1"/>
      <c r="T939" s="1"/>
      <c r="V939" s="11"/>
      <c r="W939" s="11"/>
    </row>
    <row r="940" spans="16:23" s="5" customFormat="1" x14ac:dyDescent="0.2">
      <c r="P940" s="3"/>
      <c r="S940" s="1"/>
      <c r="T940" s="1"/>
      <c r="V940" s="11"/>
      <c r="W940" s="11"/>
    </row>
    <row r="941" spans="16:23" s="5" customFormat="1" x14ac:dyDescent="0.2">
      <c r="P941" s="3"/>
      <c r="S941" s="1"/>
      <c r="T941" s="1"/>
      <c r="V941" s="11"/>
      <c r="W941" s="11"/>
    </row>
    <row r="942" spans="16:23" s="5" customFormat="1" x14ac:dyDescent="0.2">
      <c r="P942" s="3"/>
      <c r="S942" s="1"/>
      <c r="T942" s="1"/>
      <c r="V942" s="11"/>
      <c r="W942" s="11"/>
    </row>
    <row r="943" spans="16:23" s="5" customFormat="1" x14ac:dyDescent="0.2">
      <c r="P943" s="3"/>
      <c r="S943" s="1"/>
      <c r="T943" s="1"/>
      <c r="V943" s="11"/>
      <c r="W943" s="11"/>
    </row>
    <row r="944" spans="16:23" s="5" customFormat="1" x14ac:dyDescent="0.2">
      <c r="P944" s="3"/>
      <c r="S944" s="1"/>
      <c r="T944" s="1"/>
      <c r="V944" s="11"/>
      <c r="W944" s="11"/>
    </row>
    <row r="945" spans="16:23" s="5" customFormat="1" x14ac:dyDescent="0.2">
      <c r="P945" s="3"/>
      <c r="S945" s="1"/>
      <c r="T945" s="1"/>
      <c r="V945" s="11"/>
      <c r="W945" s="11"/>
    </row>
    <row r="946" spans="16:23" s="5" customFormat="1" x14ac:dyDescent="0.2">
      <c r="P946" s="3"/>
      <c r="S946" s="1"/>
      <c r="T946" s="1"/>
      <c r="V946" s="11"/>
      <c r="W946" s="11"/>
    </row>
    <row r="947" spans="16:23" s="5" customFormat="1" x14ac:dyDescent="0.2">
      <c r="P947" s="3"/>
      <c r="S947" s="1"/>
      <c r="T947" s="1"/>
      <c r="V947" s="11"/>
      <c r="W947" s="11"/>
    </row>
    <row r="948" spans="16:23" s="5" customFormat="1" x14ac:dyDescent="0.2">
      <c r="P948" s="3"/>
      <c r="S948" s="1"/>
      <c r="T948" s="1"/>
      <c r="V948" s="11"/>
      <c r="W948" s="11"/>
    </row>
    <row r="949" spans="16:23" s="5" customFormat="1" x14ac:dyDescent="0.2">
      <c r="P949" s="3"/>
      <c r="S949" s="1"/>
      <c r="T949" s="1"/>
      <c r="V949" s="11"/>
      <c r="W949" s="11"/>
    </row>
    <row r="950" spans="16:23" s="5" customFormat="1" x14ac:dyDescent="0.2">
      <c r="P950" s="3"/>
      <c r="S950" s="1"/>
      <c r="T950" s="1"/>
      <c r="V950" s="11"/>
      <c r="W950" s="11"/>
    </row>
    <row r="951" spans="16:23" s="5" customFormat="1" x14ac:dyDescent="0.2">
      <c r="P951" s="3"/>
      <c r="S951" s="1"/>
      <c r="T951" s="1"/>
      <c r="V951" s="11"/>
      <c r="W951" s="11"/>
    </row>
    <row r="952" spans="16:23" s="5" customFormat="1" x14ac:dyDescent="0.2">
      <c r="P952" s="3"/>
      <c r="S952" s="1"/>
      <c r="T952" s="1"/>
      <c r="V952" s="11"/>
      <c r="W952" s="11"/>
    </row>
    <row r="953" spans="16:23" s="5" customFormat="1" x14ac:dyDescent="0.2">
      <c r="P953" s="3"/>
      <c r="S953" s="1"/>
      <c r="T953" s="1"/>
      <c r="V953" s="11"/>
      <c r="W953" s="11"/>
    </row>
    <row r="954" spans="16:23" s="5" customFormat="1" x14ac:dyDescent="0.2">
      <c r="P954" s="3"/>
      <c r="S954" s="1"/>
      <c r="T954" s="1"/>
      <c r="V954" s="11"/>
      <c r="W954" s="11"/>
    </row>
    <row r="955" spans="16:23" s="5" customFormat="1" x14ac:dyDescent="0.2">
      <c r="P955" s="3"/>
      <c r="S955" s="1"/>
      <c r="T955" s="1"/>
      <c r="V955" s="11"/>
      <c r="W955" s="11"/>
    </row>
    <row r="956" spans="16:23" s="5" customFormat="1" x14ac:dyDescent="0.2">
      <c r="P956" s="3"/>
      <c r="S956" s="1"/>
      <c r="T956" s="1"/>
      <c r="V956" s="11"/>
      <c r="W956" s="11"/>
    </row>
    <row r="957" spans="16:23" s="5" customFormat="1" x14ac:dyDescent="0.2">
      <c r="P957" s="3"/>
      <c r="S957" s="1"/>
      <c r="T957" s="1"/>
      <c r="V957" s="11"/>
      <c r="W957" s="11"/>
    </row>
    <row r="958" spans="16:23" s="5" customFormat="1" x14ac:dyDescent="0.2">
      <c r="P958" s="3"/>
      <c r="S958" s="1"/>
      <c r="T958" s="1"/>
      <c r="V958" s="11"/>
      <c r="W958" s="11"/>
    </row>
    <row r="959" spans="16:23" s="5" customFormat="1" x14ac:dyDescent="0.2">
      <c r="P959" s="3"/>
      <c r="S959" s="1"/>
      <c r="T959" s="1"/>
      <c r="V959" s="11"/>
      <c r="W959" s="11"/>
    </row>
    <row r="960" spans="16:23" s="5" customFormat="1" x14ac:dyDescent="0.2">
      <c r="P960" s="3"/>
      <c r="S960" s="1"/>
      <c r="T960" s="1"/>
      <c r="V960" s="11"/>
      <c r="W960" s="11"/>
    </row>
    <row r="961" spans="16:23" s="5" customFormat="1" x14ac:dyDescent="0.2">
      <c r="P961" s="3"/>
      <c r="S961" s="1"/>
      <c r="T961" s="1"/>
      <c r="V961" s="11"/>
      <c r="W961" s="11"/>
    </row>
    <row r="962" spans="16:23" s="5" customFormat="1" x14ac:dyDescent="0.2">
      <c r="P962" s="3"/>
      <c r="S962" s="1"/>
      <c r="T962" s="1"/>
      <c r="V962" s="11"/>
      <c r="W962" s="11"/>
    </row>
    <row r="963" spans="16:23" s="5" customFormat="1" x14ac:dyDescent="0.2">
      <c r="P963" s="3"/>
      <c r="S963" s="1"/>
      <c r="T963" s="1"/>
      <c r="V963" s="11"/>
      <c r="W963" s="11"/>
    </row>
    <row r="964" spans="16:23" s="5" customFormat="1" x14ac:dyDescent="0.2">
      <c r="P964" s="3"/>
      <c r="S964" s="1"/>
      <c r="T964" s="1"/>
      <c r="V964" s="11"/>
      <c r="W964" s="11"/>
    </row>
    <row r="965" spans="16:23" s="5" customFormat="1" x14ac:dyDescent="0.2">
      <c r="P965" s="3"/>
      <c r="S965" s="1"/>
      <c r="T965" s="1"/>
      <c r="V965" s="11"/>
      <c r="W965" s="11"/>
    </row>
    <row r="966" spans="16:23" s="5" customFormat="1" x14ac:dyDescent="0.2">
      <c r="P966" s="3"/>
      <c r="S966" s="1"/>
      <c r="T966" s="1"/>
      <c r="V966" s="11"/>
      <c r="W966" s="11"/>
    </row>
    <row r="967" spans="16:23" s="5" customFormat="1" x14ac:dyDescent="0.2">
      <c r="P967" s="3"/>
      <c r="S967" s="1"/>
      <c r="T967" s="1"/>
      <c r="V967" s="11"/>
      <c r="W967" s="11"/>
    </row>
    <row r="968" spans="16:23" s="5" customFormat="1" x14ac:dyDescent="0.2">
      <c r="P968" s="3"/>
      <c r="S968" s="1"/>
      <c r="T968" s="1"/>
      <c r="V968" s="11"/>
      <c r="W968" s="11"/>
    </row>
    <row r="969" spans="16:23" s="5" customFormat="1" x14ac:dyDescent="0.2">
      <c r="P969" s="3"/>
      <c r="S969" s="1"/>
      <c r="T969" s="1"/>
      <c r="V969" s="11"/>
      <c r="W969" s="11"/>
    </row>
    <row r="970" spans="16:23" s="5" customFormat="1" x14ac:dyDescent="0.2">
      <c r="P970" s="3"/>
      <c r="S970" s="1"/>
      <c r="T970" s="1"/>
      <c r="V970" s="11"/>
      <c r="W970" s="11"/>
    </row>
    <row r="971" spans="16:23" s="5" customFormat="1" x14ac:dyDescent="0.2">
      <c r="P971" s="3"/>
      <c r="S971" s="1"/>
      <c r="T971" s="1"/>
      <c r="V971" s="11"/>
      <c r="W971" s="11"/>
    </row>
    <row r="972" spans="16:23" s="5" customFormat="1" x14ac:dyDescent="0.2">
      <c r="P972" s="3"/>
      <c r="S972" s="1"/>
      <c r="T972" s="1"/>
      <c r="V972" s="11"/>
      <c r="W972" s="11"/>
    </row>
    <row r="973" spans="16:23" s="5" customFormat="1" x14ac:dyDescent="0.2">
      <c r="P973" s="3"/>
      <c r="S973" s="1"/>
      <c r="T973" s="1"/>
      <c r="V973" s="11"/>
      <c r="W973" s="11"/>
    </row>
    <row r="974" spans="16:23" s="5" customFormat="1" x14ac:dyDescent="0.2">
      <c r="P974" s="3"/>
      <c r="S974" s="1"/>
      <c r="T974" s="1"/>
      <c r="V974" s="11"/>
      <c r="W974" s="11"/>
    </row>
    <row r="975" spans="16:23" s="5" customFormat="1" x14ac:dyDescent="0.2">
      <c r="P975" s="3"/>
      <c r="S975" s="1"/>
      <c r="T975" s="1"/>
      <c r="V975" s="11"/>
      <c r="W975" s="11"/>
    </row>
    <row r="976" spans="16:23" s="5" customFormat="1" x14ac:dyDescent="0.2">
      <c r="P976" s="3"/>
      <c r="S976" s="1"/>
      <c r="T976" s="1"/>
      <c r="V976" s="11"/>
      <c r="W976" s="11"/>
    </row>
    <row r="977" spans="16:23" s="5" customFormat="1" x14ac:dyDescent="0.2">
      <c r="P977" s="3"/>
      <c r="S977" s="1"/>
      <c r="T977" s="1"/>
      <c r="V977" s="11"/>
      <c r="W977" s="11"/>
    </row>
    <row r="978" spans="16:23" s="5" customFormat="1" x14ac:dyDescent="0.2">
      <c r="P978" s="3"/>
      <c r="S978" s="1"/>
      <c r="T978" s="1"/>
      <c r="V978" s="11"/>
      <c r="W978" s="11"/>
    </row>
    <row r="979" spans="16:23" s="5" customFormat="1" x14ac:dyDescent="0.2">
      <c r="P979" s="3"/>
      <c r="S979" s="1"/>
      <c r="T979" s="1"/>
      <c r="V979" s="11"/>
      <c r="W979" s="11"/>
    </row>
    <row r="980" spans="16:23" s="5" customFormat="1" x14ac:dyDescent="0.2">
      <c r="P980" s="3"/>
      <c r="S980" s="1"/>
      <c r="T980" s="1"/>
      <c r="V980" s="11"/>
      <c r="W980" s="11"/>
    </row>
    <row r="981" spans="16:23" s="5" customFormat="1" x14ac:dyDescent="0.2">
      <c r="P981" s="3"/>
      <c r="S981" s="1"/>
      <c r="T981" s="1"/>
      <c r="V981" s="11"/>
      <c r="W981" s="11"/>
    </row>
    <row r="982" spans="16:23" s="5" customFormat="1" x14ac:dyDescent="0.2">
      <c r="P982" s="3"/>
      <c r="S982" s="1"/>
      <c r="T982" s="1"/>
      <c r="V982" s="11"/>
      <c r="W982" s="11"/>
    </row>
    <row r="983" spans="16:23" s="5" customFormat="1" x14ac:dyDescent="0.2">
      <c r="P983" s="3"/>
      <c r="S983" s="1"/>
      <c r="T983" s="1"/>
      <c r="V983" s="11"/>
      <c r="W983" s="11"/>
    </row>
    <row r="984" spans="16:23" s="5" customFormat="1" x14ac:dyDescent="0.2">
      <c r="P984" s="3"/>
      <c r="S984" s="1"/>
      <c r="T984" s="1"/>
      <c r="V984" s="11"/>
      <c r="W984" s="11"/>
    </row>
    <row r="985" spans="16:23" s="5" customFormat="1" x14ac:dyDescent="0.2">
      <c r="P985" s="3"/>
      <c r="S985" s="1"/>
      <c r="T985" s="1"/>
      <c r="V985" s="11"/>
      <c r="W985" s="11"/>
    </row>
    <row r="986" spans="16:23" s="5" customFormat="1" x14ac:dyDescent="0.2">
      <c r="P986" s="3"/>
      <c r="S986" s="1"/>
      <c r="T986" s="1"/>
      <c r="V986" s="11"/>
      <c r="W986" s="11"/>
    </row>
    <row r="987" spans="16:23" s="5" customFormat="1" x14ac:dyDescent="0.2">
      <c r="P987" s="3"/>
      <c r="S987" s="1"/>
      <c r="T987" s="1"/>
      <c r="V987" s="11"/>
      <c r="W987" s="11"/>
    </row>
    <row r="988" spans="16:23" s="5" customFormat="1" x14ac:dyDescent="0.2">
      <c r="P988" s="3"/>
      <c r="S988" s="1"/>
      <c r="T988" s="1"/>
      <c r="V988" s="11"/>
      <c r="W988" s="11"/>
    </row>
    <row r="989" spans="16:23" s="5" customFormat="1" x14ac:dyDescent="0.2">
      <c r="P989" s="3"/>
      <c r="S989" s="1"/>
      <c r="T989" s="1"/>
      <c r="V989" s="11"/>
      <c r="W989" s="11"/>
    </row>
    <row r="990" spans="16:23" s="5" customFormat="1" x14ac:dyDescent="0.2">
      <c r="P990" s="3"/>
      <c r="S990" s="1"/>
      <c r="T990" s="1"/>
      <c r="V990" s="11"/>
      <c r="W990" s="11"/>
    </row>
    <row r="991" spans="16:23" s="5" customFormat="1" x14ac:dyDescent="0.2">
      <c r="P991" s="3"/>
      <c r="S991" s="1"/>
      <c r="T991" s="1"/>
      <c r="V991" s="11"/>
      <c r="W991" s="11"/>
    </row>
    <row r="992" spans="16:23" s="5" customFormat="1" x14ac:dyDescent="0.2">
      <c r="P992" s="3"/>
      <c r="S992" s="1"/>
      <c r="T992" s="1"/>
      <c r="V992" s="11"/>
      <c r="W992" s="11"/>
    </row>
    <row r="993" spans="16:23" s="5" customFormat="1" x14ac:dyDescent="0.2">
      <c r="P993" s="3"/>
      <c r="S993" s="1"/>
      <c r="T993" s="1"/>
      <c r="V993" s="11"/>
      <c r="W993" s="11"/>
    </row>
    <row r="994" spans="16:23" s="5" customFormat="1" x14ac:dyDescent="0.2">
      <c r="P994" s="3"/>
      <c r="S994" s="1"/>
      <c r="T994" s="1"/>
      <c r="V994" s="11"/>
      <c r="W994" s="11"/>
    </row>
    <row r="995" spans="16:23" s="5" customFormat="1" x14ac:dyDescent="0.2">
      <c r="P995" s="3"/>
      <c r="S995" s="1"/>
      <c r="T995" s="1"/>
      <c r="V995" s="11"/>
      <c r="W995" s="11"/>
    </row>
    <row r="996" spans="16:23" s="5" customFormat="1" x14ac:dyDescent="0.2">
      <c r="P996" s="3"/>
      <c r="S996" s="1"/>
      <c r="T996" s="1"/>
      <c r="V996" s="11"/>
      <c r="W996" s="11"/>
    </row>
    <row r="997" spans="16:23" s="5" customFormat="1" x14ac:dyDescent="0.2">
      <c r="P997" s="3"/>
      <c r="S997" s="1"/>
      <c r="T997" s="1"/>
      <c r="V997" s="11"/>
      <c r="W997" s="11"/>
    </row>
    <row r="998" spans="16:23" s="5" customFormat="1" x14ac:dyDescent="0.2">
      <c r="P998" s="3"/>
      <c r="S998" s="1"/>
      <c r="T998" s="1"/>
      <c r="V998" s="11"/>
      <c r="W998" s="11"/>
    </row>
    <row r="999" spans="16:23" s="5" customFormat="1" x14ac:dyDescent="0.2">
      <c r="P999" s="3"/>
      <c r="S999" s="1"/>
      <c r="T999" s="1"/>
      <c r="V999" s="11"/>
      <c r="W999" s="11"/>
    </row>
    <row r="1000" spans="16:23" s="5" customFormat="1" x14ac:dyDescent="0.2">
      <c r="P1000" s="3"/>
      <c r="S1000" s="1"/>
      <c r="T1000" s="1"/>
      <c r="V1000" s="11"/>
      <c r="W1000" s="11"/>
    </row>
    <row r="1001" spans="16:23" s="5" customFormat="1" x14ac:dyDescent="0.2">
      <c r="P1001" s="3"/>
      <c r="S1001" s="1"/>
      <c r="T1001" s="1"/>
      <c r="V1001" s="11"/>
      <c r="W1001" s="11"/>
    </row>
    <row r="1002" spans="16:23" s="5" customFormat="1" x14ac:dyDescent="0.2">
      <c r="P1002" s="3"/>
      <c r="S1002" s="1"/>
      <c r="T1002" s="1"/>
      <c r="V1002" s="11"/>
      <c r="W1002" s="11"/>
    </row>
    <row r="1003" spans="16:23" s="5" customFormat="1" x14ac:dyDescent="0.2">
      <c r="P1003" s="3"/>
      <c r="S1003" s="1"/>
      <c r="T1003" s="1"/>
      <c r="V1003" s="11"/>
      <c r="W1003" s="11"/>
    </row>
    <row r="1004" spans="16:23" s="5" customFormat="1" x14ac:dyDescent="0.2">
      <c r="P1004" s="3"/>
      <c r="S1004" s="1"/>
      <c r="T1004" s="1"/>
      <c r="V1004" s="11"/>
      <c r="W1004" s="11"/>
    </row>
    <row r="1005" spans="16:23" s="5" customFormat="1" x14ac:dyDescent="0.2">
      <c r="P1005" s="3"/>
      <c r="S1005" s="1"/>
      <c r="T1005" s="1"/>
      <c r="V1005" s="11"/>
      <c r="W1005" s="11"/>
    </row>
    <row r="1006" spans="16:23" s="5" customFormat="1" x14ac:dyDescent="0.2">
      <c r="P1006" s="3"/>
      <c r="S1006" s="1"/>
      <c r="T1006" s="1"/>
      <c r="V1006" s="11"/>
      <c r="W1006" s="11"/>
    </row>
    <row r="1007" spans="16:23" s="5" customFormat="1" x14ac:dyDescent="0.2">
      <c r="P1007" s="3"/>
      <c r="S1007" s="1"/>
      <c r="T1007" s="1"/>
      <c r="V1007" s="11"/>
      <c r="W1007" s="11"/>
    </row>
    <row r="1008" spans="16:23" s="5" customFormat="1" x14ac:dyDescent="0.2">
      <c r="P1008" s="3"/>
      <c r="S1008" s="1"/>
      <c r="T1008" s="1"/>
      <c r="V1008" s="11"/>
      <c r="W1008" s="11"/>
    </row>
    <row r="1009" spans="16:23" s="5" customFormat="1" x14ac:dyDescent="0.2">
      <c r="P1009" s="3"/>
      <c r="S1009" s="1"/>
      <c r="T1009" s="1"/>
      <c r="V1009" s="11"/>
      <c r="W1009" s="11"/>
    </row>
    <row r="1010" spans="16:23" s="5" customFormat="1" x14ac:dyDescent="0.2">
      <c r="P1010" s="3"/>
      <c r="S1010" s="1"/>
      <c r="T1010" s="1"/>
      <c r="V1010" s="11"/>
      <c r="W1010" s="11"/>
    </row>
    <row r="1011" spans="16:23" s="5" customFormat="1" x14ac:dyDescent="0.2">
      <c r="P1011" s="3"/>
      <c r="S1011" s="1"/>
      <c r="T1011" s="1"/>
      <c r="V1011" s="11"/>
      <c r="W1011" s="11"/>
    </row>
    <row r="1012" spans="16:23" s="5" customFormat="1" x14ac:dyDescent="0.2">
      <c r="P1012" s="3"/>
      <c r="S1012" s="1"/>
      <c r="T1012" s="1"/>
      <c r="V1012" s="11"/>
      <c r="W1012" s="11"/>
    </row>
    <row r="1013" spans="16:23" s="5" customFormat="1" x14ac:dyDescent="0.2">
      <c r="P1013" s="3"/>
      <c r="S1013" s="1"/>
      <c r="T1013" s="1"/>
      <c r="V1013" s="11"/>
      <c r="W1013" s="11"/>
    </row>
    <row r="1014" spans="16:23" s="5" customFormat="1" x14ac:dyDescent="0.2">
      <c r="P1014" s="3"/>
      <c r="S1014" s="1"/>
      <c r="T1014" s="1"/>
      <c r="V1014" s="11"/>
      <c r="W1014" s="11"/>
    </row>
    <row r="1015" spans="16:23" s="5" customFormat="1" x14ac:dyDescent="0.2">
      <c r="P1015" s="3"/>
      <c r="S1015" s="1"/>
      <c r="T1015" s="1"/>
      <c r="V1015" s="11"/>
      <c r="W1015" s="11"/>
    </row>
    <row r="1016" spans="16:23" s="5" customFormat="1" x14ac:dyDescent="0.2">
      <c r="P1016" s="3"/>
      <c r="S1016" s="1"/>
      <c r="T1016" s="1"/>
      <c r="V1016" s="11"/>
      <c r="W1016" s="11"/>
    </row>
    <row r="1017" spans="16:23" s="5" customFormat="1" x14ac:dyDescent="0.2">
      <c r="P1017" s="3"/>
      <c r="S1017" s="1"/>
      <c r="T1017" s="1"/>
      <c r="V1017" s="11"/>
      <c r="W1017" s="11"/>
    </row>
    <row r="1018" spans="16:23" s="5" customFormat="1" x14ac:dyDescent="0.2">
      <c r="P1018" s="3"/>
      <c r="S1018" s="1"/>
      <c r="T1018" s="1"/>
      <c r="V1018" s="11"/>
      <c r="W1018" s="11"/>
    </row>
    <row r="1019" spans="16:23" s="5" customFormat="1" x14ac:dyDescent="0.2">
      <c r="P1019" s="3"/>
      <c r="S1019" s="1"/>
      <c r="T1019" s="1"/>
      <c r="V1019" s="11"/>
      <c r="W1019" s="11"/>
    </row>
    <row r="1020" spans="16:23" s="5" customFormat="1" x14ac:dyDescent="0.2">
      <c r="P1020" s="3"/>
      <c r="S1020" s="1"/>
      <c r="T1020" s="1"/>
      <c r="V1020" s="11"/>
      <c r="W1020" s="11"/>
    </row>
    <row r="1021" spans="16:23" s="5" customFormat="1" x14ac:dyDescent="0.2">
      <c r="P1021" s="3"/>
      <c r="S1021" s="1"/>
      <c r="T1021" s="1"/>
      <c r="V1021" s="11"/>
      <c r="W1021" s="11"/>
    </row>
    <row r="1022" spans="16:23" s="5" customFormat="1" x14ac:dyDescent="0.2">
      <c r="P1022" s="3"/>
      <c r="S1022" s="1"/>
      <c r="T1022" s="1"/>
      <c r="V1022" s="11"/>
      <c r="W1022" s="11"/>
    </row>
    <row r="1023" spans="16:23" s="5" customFormat="1" x14ac:dyDescent="0.2">
      <c r="P1023" s="3"/>
      <c r="S1023" s="1"/>
      <c r="T1023" s="1"/>
      <c r="V1023" s="11"/>
      <c r="W1023" s="11"/>
    </row>
    <row r="1024" spans="16:23" s="5" customFormat="1" x14ac:dyDescent="0.2">
      <c r="P1024" s="3"/>
      <c r="S1024" s="1"/>
      <c r="T1024" s="1"/>
      <c r="V1024" s="11"/>
      <c r="W1024" s="11"/>
    </row>
    <row r="1025" spans="16:23" s="5" customFormat="1" x14ac:dyDescent="0.2">
      <c r="P1025" s="3"/>
      <c r="S1025" s="1"/>
      <c r="T1025" s="1"/>
      <c r="V1025" s="11"/>
      <c r="W1025" s="11"/>
    </row>
    <row r="1026" spans="16:23" s="5" customFormat="1" x14ac:dyDescent="0.2">
      <c r="P1026" s="3"/>
      <c r="S1026" s="1"/>
      <c r="T1026" s="1"/>
      <c r="V1026" s="11"/>
      <c r="W1026" s="11"/>
    </row>
    <row r="1027" spans="16:23" s="5" customFormat="1" x14ac:dyDescent="0.2">
      <c r="P1027" s="3"/>
      <c r="S1027" s="1"/>
      <c r="T1027" s="1"/>
      <c r="V1027" s="11"/>
      <c r="W1027" s="11"/>
    </row>
    <row r="1028" spans="16:23" s="5" customFormat="1" x14ac:dyDescent="0.2">
      <c r="P1028" s="3"/>
      <c r="S1028" s="1"/>
      <c r="T1028" s="1"/>
      <c r="V1028" s="11"/>
      <c r="W1028" s="11"/>
    </row>
    <row r="1029" spans="16:23" s="5" customFormat="1" x14ac:dyDescent="0.2">
      <c r="P1029" s="3"/>
      <c r="S1029" s="1"/>
      <c r="T1029" s="1"/>
      <c r="V1029" s="11"/>
      <c r="W1029" s="11"/>
    </row>
    <row r="1030" spans="16:23" s="5" customFormat="1" x14ac:dyDescent="0.2">
      <c r="P1030" s="3"/>
      <c r="S1030" s="1"/>
      <c r="T1030" s="1"/>
      <c r="V1030" s="11"/>
      <c r="W1030" s="11"/>
    </row>
    <row r="1031" spans="16:23" s="5" customFormat="1" x14ac:dyDescent="0.2">
      <c r="P1031" s="3"/>
      <c r="S1031" s="1"/>
      <c r="T1031" s="1"/>
      <c r="V1031" s="11"/>
      <c r="W1031" s="11"/>
    </row>
    <row r="1032" spans="16:23" s="5" customFormat="1" x14ac:dyDescent="0.2">
      <c r="P1032" s="3"/>
      <c r="S1032" s="1"/>
      <c r="T1032" s="1"/>
      <c r="V1032" s="11"/>
      <c r="W1032" s="11"/>
    </row>
    <row r="1033" spans="16:23" s="5" customFormat="1" x14ac:dyDescent="0.2">
      <c r="P1033" s="3"/>
      <c r="S1033" s="1"/>
      <c r="T1033" s="1"/>
      <c r="V1033" s="11"/>
      <c r="W1033" s="11"/>
    </row>
    <row r="1034" spans="16:23" s="5" customFormat="1" x14ac:dyDescent="0.2">
      <c r="P1034" s="3"/>
      <c r="S1034" s="1"/>
      <c r="T1034" s="1"/>
      <c r="V1034" s="11"/>
      <c r="W1034" s="11"/>
    </row>
    <row r="1035" spans="16:23" s="5" customFormat="1" x14ac:dyDescent="0.2">
      <c r="P1035" s="3"/>
      <c r="S1035" s="1"/>
      <c r="T1035" s="1"/>
      <c r="V1035" s="11"/>
      <c r="W1035" s="11"/>
    </row>
    <row r="1036" spans="16:23" s="5" customFormat="1" x14ac:dyDescent="0.2">
      <c r="P1036" s="3"/>
      <c r="S1036" s="1"/>
      <c r="T1036" s="1"/>
      <c r="V1036" s="11"/>
      <c r="W1036" s="11"/>
    </row>
    <row r="1037" spans="16:23" s="5" customFormat="1" x14ac:dyDescent="0.2">
      <c r="P1037" s="3"/>
      <c r="S1037" s="1"/>
      <c r="T1037" s="1"/>
      <c r="V1037" s="11"/>
      <c r="W1037" s="11"/>
    </row>
    <row r="1038" spans="16:23" s="5" customFormat="1" x14ac:dyDescent="0.2">
      <c r="P1038" s="3"/>
      <c r="S1038" s="1"/>
      <c r="T1038" s="1"/>
      <c r="V1038" s="11"/>
      <c r="W1038" s="11"/>
    </row>
    <row r="1039" spans="16:23" s="5" customFormat="1" x14ac:dyDescent="0.2">
      <c r="P1039" s="3"/>
      <c r="S1039" s="1"/>
      <c r="T1039" s="1"/>
      <c r="V1039" s="11"/>
      <c r="W1039" s="11"/>
    </row>
    <row r="1040" spans="16:23" s="5" customFormat="1" x14ac:dyDescent="0.2">
      <c r="P1040" s="3"/>
      <c r="S1040" s="1"/>
      <c r="T1040" s="1"/>
      <c r="V1040" s="11"/>
      <c r="W1040" s="11"/>
    </row>
    <row r="1041" spans="16:23" s="5" customFormat="1" x14ac:dyDescent="0.2">
      <c r="P1041" s="3"/>
      <c r="S1041" s="1"/>
      <c r="T1041" s="1"/>
      <c r="V1041" s="11"/>
      <c r="W1041" s="11"/>
    </row>
    <row r="1042" spans="16:23" s="5" customFormat="1" x14ac:dyDescent="0.2">
      <c r="P1042" s="3"/>
      <c r="S1042" s="1"/>
      <c r="T1042" s="1"/>
      <c r="V1042" s="11"/>
      <c r="W1042" s="11"/>
    </row>
    <row r="1043" spans="16:23" s="5" customFormat="1" x14ac:dyDescent="0.2">
      <c r="P1043" s="3"/>
      <c r="S1043" s="1"/>
      <c r="T1043" s="1"/>
      <c r="V1043" s="11"/>
      <c r="W1043" s="11"/>
    </row>
    <row r="1044" spans="16:23" s="5" customFormat="1" x14ac:dyDescent="0.2">
      <c r="P1044" s="3"/>
      <c r="S1044" s="1"/>
      <c r="T1044" s="1"/>
      <c r="V1044" s="11"/>
      <c r="W1044" s="11"/>
    </row>
    <row r="1045" spans="16:23" s="5" customFormat="1" x14ac:dyDescent="0.2">
      <c r="P1045" s="3"/>
      <c r="S1045" s="1"/>
      <c r="T1045" s="1"/>
      <c r="V1045" s="11"/>
      <c r="W1045" s="11"/>
    </row>
    <row r="1046" spans="16:23" s="5" customFormat="1" x14ac:dyDescent="0.2">
      <c r="P1046" s="3"/>
      <c r="S1046" s="1"/>
      <c r="T1046" s="1"/>
      <c r="V1046" s="11"/>
      <c r="W1046" s="11"/>
    </row>
    <row r="1047" spans="16:23" s="5" customFormat="1" x14ac:dyDescent="0.2">
      <c r="P1047" s="3"/>
      <c r="S1047" s="1"/>
      <c r="T1047" s="1"/>
      <c r="V1047" s="11"/>
      <c r="W1047" s="11"/>
    </row>
    <row r="1048" spans="16:23" s="5" customFormat="1" x14ac:dyDescent="0.2">
      <c r="P1048" s="3"/>
      <c r="S1048" s="1"/>
      <c r="T1048" s="1"/>
      <c r="V1048" s="11"/>
      <c r="W1048" s="11"/>
    </row>
    <row r="1049" spans="16:23" s="5" customFormat="1" x14ac:dyDescent="0.2">
      <c r="P1049" s="3"/>
      <c r="S1049" s="1"/>
      <c r="T1049" s="1"/>
      <c r="V1049" s="11"/>
      <c r="W1049" s="11"/>
    </row>
    <row r="1050" spans="16:23" s="5" customFormat="1" x14ac:dyDescent="0.2">
      <c r="P1050" s="3"/>
      <c r="S1050" s="1"/>
      <c r="T1050" s="1"/>
      <c r="V1050" s="11"/>
      <c r="W1050" s="11"/>
    </row>
    <row r="1051" spans="16:23" s="5" customFormat="1" x14ac:dyDescent="0.2">
      <c r="P1051" s="3"/>
      <c r="S1051" s="1"/>
      <c r="T1051" s="1"/>
      <c r="V1051" s="11"/>
      <c r="W1051" s="11"/>
    </row>
    <row r="1052" spans="16:23" s="5" customFormat="1" x14ac:dyDescent="0.2">
      <c r="P1052" s="3"/>
      <c r="S1052" s="1"/>
      <c r="T1052" s="1"/>
      <c r="V1052" s="11"/>
      <c r="W1052" s="11"/>
    </row>
    <row r="1053" spans="16:23" s="5" customFormat="1" x14ac:dyDescent="0.2">
      <c r="P1053" s="3"/>
      <c r="S1053" s="1"/>
      <c r="T1053" s="1"/>
      <c r="V1053" s="11"/>
      <c r="W1053" s="11"/>
    </row>
    <row r="1054" spans="16:23" s="5" customFormat="1" x14ac:dyDescent="0.2">
      <c r="P1054" s="3"/>
      <c r="S1054" s="1"/>
      <c r="T1054" s="1"/>
      <c r="V1054" s="11"/>
      <c r="W1054" s="11"/>
    </row>
    <row r="1055" spans="16:23" s="5" customFormat="1" x14ac:dyDescent="0.2">
      <c r="P1055" s="3"/>
      <c r="S1055" s="1"/>
      <c r="T1055" s="1"/>
      <c r="V1055" s="11"/>
      <c r="W1055" s="11"/>
    </row>
    <row r="1056" spans="16:23" s="5" customFormat="1" x14ac:dyDescent="0.2">
      <c r="P1056" s="3"/>
      <c r="S1056" s="1"/>
      <c r="T1056" s="1"/>
      <c r="V1056" s="11"/>
      <c r="W1056" s="11"/>
    </row>
    <row r="1057" spans="16:23" s="5" customFormat="1" x14ac:dyDescent="0.2">
      <c r="P1057" s="3"/>
      <c r="S1057" s="1"/>
      <c r="T1057" s="1"/>
      <c r="V1057" s="11"/>
      <c r="W1057" s="11"/>
    </row>
    <row r="1058" spans="16:23" s="5" customFormat="1" x14ac:dyDescent="0.2">
      <c r="P1058" s="3"/>
      <c r="S1058" s="1"/>
      <c r="T1058" s="1"/>
      <c r="V1058" s="11"/>
      <c r="W1058" s="11"/>
    </row>
    <row r="1059" spans="16:23" s="5" customFormat="1" x14ac:dyDescent="0.2">
      <c r="P1059" s="3"/>
      <c r="S1059" s="1"/>
      <c r="T1059" s="1"/>
      <c r="V1059" s="11"/>
      <c r="W1059" s="11"/>
    </row>
    <row r="1060" spans="16:23" s="5" customFormat="1" x14ac:dyDescent="0.2">
      <c r="P1060" s="3"/>
      <c r="S1060" s="1"/>
      <c r="T1060" s="1"/>
      <c r="V1060" s="11"/>
      <c r="W1060" s="11"/>
    </row>
    <row r="1061" spans="16:23" s="5" customFormat="1" x14ac:dyDescent="0.2">
      <c r="P1061" s="3"/>
      <c r="S1061" s="1"/>
      <c r="T1061" s="1"/>
      <c r="V1061" s="11"/>
      <c r="W1061" s="11"/>
    </row>
    <row r="1062" spans="16:23" s="5" customFormat="1" x14ac:dyDescent="0.2">
      <c r="P1062" s="3"/>
      <c r="S1062" s="1"/>
      <c r="T1062" s="1"/>
      <c r="V1062" s="11"/>
      <c r="W1062" s="11"/>
    </row>
    <row r="1063" spans="16:23" s="5" customFormat="1" x14ac:dyDescent="0.2">
      <c r="P1063" s="3"/>
      <c r="S1063" s="1"/>
      <c r="T1063" s="1"/>
      <c r="V1063" s="11"/>
      <c r="W1063" s="11"/>
    </row>
    <row r="1064" spans="16:23" s="5" customFormat="1" x14ac:dyDescent="0.2">
      <c r="P1064" s="3"/>
      <c r="S1064" s="1"/>
      <c r="T1064" s="1"/>
      <c r="V1064" s="11"/>
      <c r="W1064" s="11"/>
    </row>
    <row r="1065" spans="16:23" s="5" customFormat="1" x14ac:dyDescent="0.2">
      <c r="P1065" s="3"/>
      <c r="S1065" s="1"/>
      <c r="T1065" s="1"/>
      <c r="V1065" s="11"/>
      <c r="W1065" s="11"/>
    </row>
    <row r="1066" spans="16:23" s="5" customFormat="1" x14ac:dyDescent="0.2">
      <c r="P1066" s="3"/>
      <c r="S1066" s="1"/>
      <c r="T1066" s="1"/>
      <c r="V1066" s="11"/>
      <c r="W1066" s="11"/>
    </row>
    <row r="1067" spans="16:23" s="5" customFormat="1" x14ac:dyDescent="0.2">
      <c r="P1067" s="3"/>
      <c r="S1067" s="1"/>
      <c r="T1067" s="1"/>
      <c r="V1067" s="11"/>
      <c r="W1067" s="11"/>
    </row>
    <row r="1068" spans="16:23" s="5" customFormat="1" x14ac:dyDescent="0.2">
      <c r="P1068" s="3"/>
      <c r="S1068" s="1"/>
      <c r="T1068" s="1"/>
      <c r="V1068" s="11"/>
      <c r="W1068" s="11"/>
    </row>
    <row r="1069" spans="16:23" s="5" customFormat="1" x14ac:dyDescent="0.2">
      <c r="P1069" s="3"/>
      <c r="S1069" s="1"/>
      <c r="T1069" s="1"/>
      <c r="V1069" s="11"/>
      <c r="W1069" s="11"/>
    </row>
    <row r="1070" spans="16:23" s="5" customFormat="1" x14ac:dyDescent="0.2">
      <c r="P1070" s="3"/>
      <c r="S1070" s="1"/>
      <c r="T1070" s="1"/>
      <c r="V1070" s="11"/>
      <c r="W1070" s="11"/>
    </row>
    <row r="1071" spans="16:23" s="5" customFormat="1" x14ac:dyDescent="0.2">
      <c r="P1071" s="3"/>
      <c r="S1071" s="1"/>
      <c r="T1071" s="1"/>
      <c r="V1071" s="11"/>
      <c r="W1071" s="11"/>
    </row>
    <row r="1072" spans="16:23" s="5" customFormat="1" x14ac:dyDescent="0.2">
      <c r="P1072" s="3"/>
      <c r="S1072" s="1"/>
      <c r="T1072" s="1"/>
      <c r="V1072" s="11"/>
      <c r="W1072" s="11"/>
    </row>
    <row r="1073" spans="16:23" s="5" customFormat="1" x14ac:dyDescent="0.2">
      <c r="P1073" s="3"/>
      <c r="S1073" s="1"/>
      <c r="T1073" s="1"/>
      <c r="V1073" s="11"/>
      <c r="W1073" s="11"/>
    </row>
    <row r="1074" spans="16:23" s="5" customFormat="1" x14ac:dyDescent="0.2">
      <c r="P1074" s="3"/>
      <c r="S1074" s="1"/>
      <c r="T1074" s="1"/>
      <c r="V1074" s="11"/>
      <c r="W1074" s="11"/>
    </row>
    <row r="1075" spans="16:23" s="5" customFormat="1" x14ac:dyDescent="0.2">
      <c r="P1075" s="3"/>
      <c r="S1075" s="1"/>
      <c r="T1075" s="1"/>
      <c r="V1075" s="11"/>
      <c r="W1075" s="11"/>
    </row>
    <row r="1076" spans="16:23" s="5" customFormat="1" x14ac:dyDescent="0.2">
      <c r="P1076" s="3"/>
      <c r="S1076" s="1"/>
      <c r="T1076" s="1"/>
      <c r="V1076" s="11"/>
      <c r="W1076" s="11"/>
    </row>
    <row r="1077" spans="16:23" s="5" customFormat="1" x14ac:dyDescent="0.2">
      <c r="P1077" s="3"/>
      <c r="S1077" s="1"/>
      <c r="T1077" s="1"/>
      <c r="V1077" s="11"/>
      <c r="W1077" s="11"/>
    </row>
    <row r="1078" spans="16:23" s="5" customFormat="1" x14ac:dyDescent="0.2">
      <c r="P1078" s="3"/>
      <c r="S1078" s="1"/>
      <c r="T1078" s="1"/>
      <c r="V1078" s="11"/>
      <c r="W1078" s="11"/>
    </row>
    <row r="1079" spans="16:23" s="5" customFormat="1" x14ac:dyDescent="0.2">
      <c r="P1079" s="3"/>
      <c r="S1079" s="1"/>
      <c r="T1079" s="1"/>
      <c r="V1079" s="11"/>
      <c r="W1079" s="11"/>
    </row>
    <row r="1080" spans="16:23" s="5" customFormat="1" x14ac:dyDescent="0.2">
      <c r="P1080" s="3"/>
      <c r="S1080" s="1"/>
      <c r="T1080" s="1"/>
      <c r="V1080" s="11"/>
      <c r="W1080" s="11"/>
    </row>
    <row r="1081" spans="16:23" s="5" customFormat="1" x14ac:dyDescent="0.2">
      <c r="P1081" s="3"/>
      <c r="S1081" s="1"/>
      <c r="T1081" s="1"/>
      <c r="V1081" s="11"/>
      <c r="W1081" s="11"/>
    </row>
    <row r="1082" spans="16:23" s="5" customFormat="1" x14ac:dyDescent="0.2">
      <c r="P1082" s="3"/>
      <c r="S1082" s="1"/>
      <c r="T1082" s="1"/>
      <c r="V1082" s="11"/>
      <c r="W1082" s="11"/>
    </row>
    <row r="1083" spans="16:23" s="5" customFormat="1" x14ac:dyDescent="0.2">
      <c r="P1083" s="3"/>
      <c r="S1083" s="1"/>
      <c r="T1083" s="1"/>
      <c r="V1083" s="11"/>
      <c r="W1083" s="11"/>
    </row>
    <row r="1084" spans="16:23" s="5" customFormat="1" x14ac:dyDescent="0.2">
      <c r="P1084" s="3"/>
      <c r="S1084" s="1"/>
      <c r="T1084" s="1"/>
      <c r="V1084" s="11"/>
      <c r="W1084" s="11"/>
    </row>
    <row r="1085" spans="16:23" s="5" customFormat="1" x14ac:dyDescent="0.2">
      <c r="P1085" s="3"/>
      <c r="S1085" s="1"/>
      <c r="T1085" s="1"/>
      <c r="V1085" s="11"/>
      <c r="W1085" s="11"/>
    </row>
    <row r="1086" spans="16:23" s="5" customFormat="1" x14ac:dyDescent="0.2">
      <c r="P1086" s="3"/>
      <c r="S1086" s="1"/>
      <c r="T1086" s="1"/>
      <c r="V1086" s="11"/>
      <c r="W1086" s="11"/>
    </row>
    <row r="1087" spans="16:23" s="5" customFormat="1" x14ac:dyDescent="0.2">
      <c r="P1087" s="3"/>
      <c r="S1087" s="1"/>
      <c r="T1087" s="1"/>
      <c r="V1087" s="11"/>
      <c r="W1087" s="11"/>
    </row>
    <row r="1088" spans="16:23" s="5" customFormat="1" x14ac:dyDescent="0.2">
      <c r="P1088" s="3"/>
      <c r="S1088" s="1"/>
      <c r="T1088" s="1"/>
      <c r="V1088" s="11"/>
      <c r="W1088" s="11"/>
    </row>
    <row r="1089" spans="16:23" s="5" customFormat="1" x14ac:dyDescent="0.2">
      <c r="P1089" s="3"/>
      <c r="S1089" s="1"/>
      <c r="T1089" s="1"/>
      <c r="V1089" s="11"/>
      <c r="W1089" s="11"/>
    </row>
    <row r="1090" spans="16:23" s="5" customFormat="1" x14ac:dyDescent="0.2">
      <c r="P1090" s="3"/>
      <c r="S1090" s="1"/>
      <c r="T1090" s="1"/>
      <c r="V1090" s="11"/>
      <c r="W1090" s="11"/>
    </row>
    <row r="1091" spans="16:23" s="5" customFormat="1" x14ac:dyDescent="0.2">
      <c r="P1091" s="3"/>
      <c r="S1091" s="1"/>
      <c r="T1091" s="1"/>
      <c r="V1091" s="11"/>
      <c r="W1091" s="11"/>
    </row>
    <row r="1092" spans="16:23" s="5" customFormat="1" x14ac:dyDescent="0.2">
      <c r="P1092" s="3"/>
      <c r="S1092" s="1"/>
      <c r="T1092" s="1"/>
      <c r="V1092" s="11"/>
      <c r="W1092" s="11"/>
    </row>
    <row r="1093" spans="16:23" s="5" customFormat="1" x14ac:dyDescent="0.2">
      <c r="P1093" s="3"/>
      <c r="S1093" s="1"/>
      <c r="T1093" s="1"/>
      <c r="V1093" s="11"/>
      <c r="W1093" s="11"/>
    </row>
    <row r="1094" spans="16:23" s="5" customFormat="1" x14ac:dyDescent="0.2">
      <c r="P1094" s="3"/>
      <c r="S1094" s="1"/>
      <c r="T1094" s="1"/>
      <c r="V1094" s="11"/>
      <c r="W1094" s="11"/>
    </row>
    <row r="1095" spans="16:23" s="5" customFormat="1" x14ac:dyDescent="0.2">
      <c r="P1095" s="3"/>
      <c r="S1095" s="1"/>
      <c r="T1095" s="1"/>
      <c r="V1095" s="11"/>
      <c r="W1095" s="11"/>
    </row>
    <row r="1096" spans="16:23" s="5" customFormat="1" x14ac:dyDescent="0.2">
      <c r="P1096" s="3"/>
      <c r="S1096" s="1"/>
      <c r="T1096" s="1"/>
      <c r="V1096" s="11"/>
      <c r="W1096" s="11"/>
    </row>
    <row r="1097" spans="16:23" s="5" customFormat="1" x14ac:dyDescent="0.2">
      <c r="P1097" s="3"/>
      <c r="S1097" s="1"/>
      <c r="T1097" s="1"/>
      <c r="V1097" s="11"/>
      <c r="W1097" s="11"/>
    </row>
    <row r="1098" spans="16:23" s="5" customFormat="1" x14ac:dyDescent="0.2">
      <c r="P1098" s="3"/>
      <c r="S1098" s="1"/>
      <c r="T1098" s="1"/>
      <c r="V1098" s="11"/>
      <c r="W1098" s="11"/>
    </row>
    <row r="1099" spans="16:23" s="5" customFormat="1" x14ac:dyDescent="0.2">
      <c r="P1099" s="3"/>
      <c r="S1099" s="1"/>
      <c r="T1099" s="1"/>
      <c r="V1099" s="11"/>
      <c r="W1099" s="11"/>
    </row>
    <row r="1100" spans="16:23" s="5" customFormat="1" x14ac:dyDescent="0.2">
      <c r="P1100" s="3"/>
      <c r="S1100" s="1"/>
      <c r="T1100" s="1"/>
      <c r="V1100" s="11"/>
      <c r="W1100" s="11"/>
    </row>
    <row r="1101" spans="16:23" s="5" customFormat="1" x14ac:dyDescent="0.2">
      <c r="P1101" s="3"/>
      <c r="S1101" s="1"/>
      <c r="T1101" s="1"/>
      <c r="V1101" s="11"/>
      <c r="W1101" s="11"/>
    </row>
    <row r="1102" spans="16:23" s="5" customFormat="1" x14ac:dyDescent="0.2">
      <c r="P1102" s="3"/>
      <c r="S1102" s="1"/>
      <c r="T1102" s="1"/>
      <c r="V1102" s="11"/>
      <c r="W1102" s="11"/>
    </row>
    <row r="1103" spans="16:23" s="5" customFormat="1" x14ac:dyDescent="0.2">
      <c r="P1103" s="3"/>
      <c r="S1103" s="1"/>
      <c r="T1103" s="1"/>
      <c r="V1103" s="11"/>
      <c r="W1103" s="11"/>
    </row>
    <row r="1104" spans="16:23" s="5" customFormat="1" x14ac:dyDescent="0.2">
      <c r="P1104" s="3"/>
      <c r="S1104" s="1"/>
      <c r="T1104" s="1"/>
      <c r="V1104" s="11"/>
      <c r="W1104" s="11"/>
    </row>
    <row r="1105" spans="16:23" s="5" customFormat="1" x14ac:dyDescent="0.2">
      <c r="P1105" s="3"/>
      <c r="S1105" s="1"/>
      <c r="T1105" s="1"/>
      <c r="V1105" s="11"/>
      <c r="W1105" s="11"/>
    </row>
    <row r="1106" spans="16:23" s="5" customFormat="1" x14ac:dyDescent="0.2">
      <c r="P1106" s="3"/>
      <c r="S1106" s="1"/>
      <c r="T1106" s="1"/>
      <c r="V1106" s="11"/>
      <c r="W1106" s="11"/>
    </row>
    <row r="1107" spans="16:23" s="5" customFormat="1" x14ac:dyDescent="0.2">
      <c r="P1107" s="3"/>
      <c r="S1107" s="1"/>
      <c r="T1107" s="1"/>
      <c r="V1107" s="11"/>
      <c r="W1107" s="11"/>
    </row>
    <row r="1108" spans="16:23" s="5" customFormat="1" x14ac:dyDescent="0.2">
      <c r="P1108" s="3"/>
      <c r="S1108" s="1"/>
      <c r="T1108" s="1"/>
      <c r="V1108" s="11"/>
      <c r="W1108" s="11"/>
    </row>
    <row r="1109" spans="16:23" s="5" customFormat="1" x14ac:dyDescent="0.2">
      <c r="P1109" s="3"/>
      <c r="S1109" s="1"/>
      <c r="T1109" s="1"/>
      <c r="V1109" s="11"/>
      <c r="W1109" s="11"/>
    </row>
    <row r="1110" spans="16:23" s="5" customFormat="1" x14ac:dyDescent="0.2">
      <c r="P1110" s="3"/>
      <c r="S1110" s="1"/>
      <c r="T1110" s="1"/>
      <c r="V1110" s="11"/>
      <c r="W1110" s="11"/>
    </row>
    <row r="1111" spans="16:23" s="5" customFormat="1" x14ac:dyDescent="0.2">
      <c r="P1111" s="3"/>
      <c r="S1111" s="1"/>
      <c r="T1111" s="1"/>
      <c r="V1111" s="11"/>
      <c r="W1111" s="11"/>
    </row>
    <row r="1112" spans="16:23" s="5" customFormat="1" x14ac:dyDescent="0.2">
      <c r="P1112" s="3"/>
      <c r="S1112" s="1"/>
      <c r="T1112" s="1"/>
      <c r="V1112" s="11"/>
      <c r="W1112" s="11"/>
    </row>
    <row r="1113" spans="16:23" s="5" customFormat="1" x14ac:dyDescent="0.2">
      <c r="P1113" s="3"/>
      <c r="S1113" s="1"/>
      <c r="T1113" s="1"/>
      <c r="V1113" s="11"/>
      <c r="W1113" s="11"/>
    </row>
    <row r="1114" spans="16:23" s="5" customFormat="1" x14ac:dyDescent="0.2">
      <c r="P1114" s="3"/>
      <c r="S1114" s="1"/>
      <c r="T1114" s="1"/>
      <c r="V1114" s="11"/>
      <c r="W1114" s="11"/>
    </row>
    <row r="1115" spans="16:23" s="5" customFormat="1" x14ac:dyDescent="0.2">
      <c r="P1115" s="3"/>
      <c r="S1115" s="1"/>
      <c r="T1115" s="1"/>
      <c r="V1115" s="11"/>
      <c r="W1115" s="11"/>
    </row>
    <row r="1116" spans="16:23" s="5" customFormat="1" x14ac:dyDescent="0.2">
      <c r="P1116" s="3"/>
      <c r="S1116" s="1"/>
      <c r="T1116" s="1"/>
      <c r="V1116" s="11"/>
      <c r="W1116" s="11"/>
    </row>
    <row r="1117" spans="16:23" s="5" customFormat="1" x14ac:dyDescent="0.2">
      <c r="P1117" s="3"/>
      <c r="S1117" s="1"/>
      <c r="T1117" s="1"/>
      <c r="V1117" s="11"/>
      <c r="W1117" s="11"/>
    </row>
    <row r="1118" spans="16:23" s="5" customFormat="1" x14ac:dyDescent="0.2">
      <c r="P1118" s="3"/>
      <c r="S1118" s="1"/>
      <c r="T1118" s="1"/>
      <c r="V1118" s="11"/>
      <c r="W1118" s="11"/>
    </row>
    <row r="1119" spans="16:23" s="5" customFormat="1" x14ac:dyDescent="0.2">
      <c r="P1119" s="3"/>
      <c r="S1119" s="1"/>
      <c r="T1119" s="1"/>
      <c r="V1119" s="11"/>
      <c r="W1119" s="11"/>
    </row>
    <row r="1120" spans="16:23" s="5" customFormat="1" x14ac:dyDescent="0.2">
      <c r="P1120" s="3"/>
      <c r="S1120" s="1"/>
      <c r="T1120" s="1"/>
      <c r="V1120" s="11"/>
      <c r="W1120" s="11"/>
    </row>
    <row r="1121" spans="16:23" s="5" customFormat="1" x14ac:dyDescent="0.2">
      <c r="P1121" s="3"/>
      <c r="S1121" s="1"/>
      <c r="T1121" s="1"/>
      <c r="V1121" s="11"/>
      <c r="W1121" s="11"/>
    </row>
    <row r="1122" spans="16:23" s="5" customFormat="1" x14ac:dyDescent="0.2">
      <c r="P1122" s="3"/>
      <c r="S1122" s="1"/>
      <c r="T1122" s="1"/>
      <c r="V1122" s="11"/>
      <c r="W1122" s="11"/>
    </row>
    <row r="1123" spans="16:23" s="5" customFormat="1" x14ac:dyDescent="0.2">
      <c r="P1123" s="3"/>
      <c r="S1123" s="1"/>
      <c r="T1123" s="1"/>
      <c r="V1123" s="11"/>
      <c r="W1123" s="11"/>
    </row>
    <row r="1124" spans="16:23" s="5" customFormat="1" x14ac:dyDescent="0.2">
      <c r="P1124" s="3"/>
      <c r="S1124" s="1"/>
      <c r="T1124" s="1"/>
      <c r="V1124" s="11"/>
      <c r="W1124" s="11"/>
    </row>
    <row r="1125" spans="16:23" s="5" customFormat="1" x14ac:dyDescent="0.2">
      <c r="P1125" s="3"/>
      <c r="S1125" s="1"/>
      <c r="T1125" s="1"/>
      <c r="V1125" s="11"/>
      <c r="W1125" s="11"/>
    </row>
    <row r="1126" spans="16:23" s="5" customFormat="1" x14ac:dyDescent="0.2">
      <c r="P1126" s="3"/>
      <c r="S1126" s="1"/>
      <c r="T1126" s="1"/>
      <c r="V1126" s="11"/>
      <c r="W1126" s="11"/>
    </row>
    <row r="1127" spans="16:23" s="5" customFormat="1" x14ac:dyDescent="0.2">
      <c r="P1127" s="3"/>
      <c r="S1127" s="1"/>
      <c r="T1127" s="1"/>
      <c r="V1127" s="11"/>
      <c r="W1127" s="11"/>
    </row>
    <row r="1128" spans="16:23" s="5" customFormat="1" x14ac:dyDescent="0.2">
      <c r="P1128" s="3"/>
      <c r="S1128" s="1"/>
      <c r="T1128" s="1"/>
      <c r="V1128" s="11"/>
      <c r="W1128" s="11"/>
    </row>
    <row r="1129" spans="16:23" s="5" customFormat="1" x14ac:dyDescent="0.2">
      <c r="P1129" s="3"/>
      <c r="S1129" s="1"/>
      <c r="T1129" s="1"/>
      <c r="V1129" s="11"/>
      <c r="W1129" s="11"/>
    </row>
    <row r="1130" spans="16:23" s="5" customFormat="1" x14ac:dyDescent="0.2">
      <c r="P1130" s="3"/>
      <c r="S1130" s="1"/>
      <c r="T1130" s="1"/>
      <c r="V1130" s="11"/>
      <c r="W1130" s="11"/>
    </row>
    <row r="1131" spans="16:23" s="5" customFormat="1" x14ac:dyDescent="0.2">
      <c r="P1131" s="3"/>
      <c r="S1131" s="1"/>
      <c r="T1131" s="1"/>
      <c r="V1131" s="11"/>
      <c r="W1131" s="11"/>
    </row>
    <row r="1132" spans="16:23" s="5" customFormat="1" x14ac:dyDescent="0.2">
      <c r="P1132" s="3"/>
      <c r="S1132" s="1"/>
      <c r="T1132" s="1"/>
      <c r="V1132" s="11"/>
      <c r="W1132" s="11"/>
    </row>
    <row r="1133" spans="16:23" s="5" customFormat="1" x14ac:dyDescent="0.2">
      <c r="P1133" s="3"/>
      <c r="S1133" s="1"/>
      <c r="T1133" s="1"/>
      <c r="V1133" s="11"/>
      <c r="W1133" s="11"/>
    </row>
    <row r="1134" spans="16:23" s="5" customFormat="1" x14ac:dyDescent="0.2">
      <c r="P1134" s="3"/>
      <c r="S1134" s="1"/>
      <c r="T1134" s="1"/>
      <c r="V1134" s="11"/>
      <c r="W1134" s="11"/>
    </row>
    <row r="1135" spans="16:23" s="5" customFormat="1" x14ac:dyDescent="0.2">
      <c r="P1135" s="3"/>
      <c r="S1135" s="1"/>
      <c r="T1135" s="1"/>
      <c r="V1135" s="11"/>
      <c r="W1135" s="11"/>
    </row>
    <row r="1136" spans="16:23" s="5" customFormat="1" x14ac:dyDescent="0.2">
      <c r="P1136" s="3"/>
      <c r="S1136" s="1"/>
      <c r="T1136" s="1"/>
      <c r="V1136" s="11"/>
      <c r="W1136" s="11"/>
    </row>
    <row r="1137" spans="16:23" s="5" customFormat="1" x14ac:dyDescent="0.2">
      <c r="P1137" s="3"/>
      <c r="S1137" s="1"/>
      <c r="T1137" s="1"/>
      <c r="V1137" s="11"/>
      <c r="W1137" s="11"/>
    </row>
    <row r="1138" spans="16:23" s="5" customFormat="1" x14ac:dyDescent="0.2">
      <c r="P1138" s="3"/>
      <c r="S1138" s="1"/>
      <c r="T1138" s="1"/>
      <c r="V1138" s="11"/>
      <c r="W1138" s="11"/>
    </row>
    <row r="1139" spans="16:23" s="5" customFormat="1" x14ac:dyDescent="0.2">
      <c r="P1139" s="3"/>
      <c r="S1139" s="1"/>
      <c r="T1139" s="1"/>
      <c r="V1139" s="11"/>
      <c r="W1139" s="11"/>
    </row>
    <row r="1140" spans="16:23" s="5" customFormat="1" x14ac:dyDescent="0.2">
      <c r="P1140" s="3"/>
      <c r="S1140" s="1"/>
      <c r="T1140" s="1"/>
      <c r="V1140" s="11"/>
      <c r="W1140" s="11"/>
    </row>
    <row r="1141" spans="16:23" s="5" customFormat="1" x14ac:dyDescent="0.2">
      <c r="P1141" s="3"/>
      <c r="S1141" s="1"/>
      <c r="T1141" s="1"/>
      <c r="V1141" s="11"/>
      <c r="W1141" s="11"/>
    </row>
    <row r="1142" spans="16:23" s="5" customFormat="1" x14ac:dyDescent="0.2">
      <c r="P1142" s="3"/>
      <c r="S1142" s="1"/>
      <c r="T1142" s="1"/>
      <c r="V1142" s="11"/>
      <c r="W1142" s="11"/>
    </row>
    <row r="1143" spans="16:23" s="5" customFormat="1" x14ac:dyDescent="0.2">
      <c r="P1143" s="3"/>
      <c r="S1143" s="1"/>
      <c r="T1143" s="1"/>
      <c r="V1143" s="11"/>
      <c r="W1143" s="11"/>
    </row>
    <row r="1144" spans="16:23" s="5" customFormat="1" x14ac:dyDescent="0.2">
      <c r="P1144" s="3"/>
      <c r="S1144" s="1"/>
      <c r="T1144" s="1"/>
      <c r="V1144" s="11"/>
      <c r="W1144" s="11"/>
    </row>
    <row r="1145" spans="16:23" s="5" customFormat="1" x14ac:dyDescent="0.2">
      <c r="P1145" s="3"/>
      <c r="S1145" s="1"/>
      <c r="T1145" s="1"/>
      <c r="V1145" s="11"/>
      <c r="W1145" s="11"/>
    </row>
    <row r="1146" spans="16:23" s="5" customFormat="1" x14ac:dyDescent="0.2">
      <c r="P1146" s="3"/>
      <c r="S1146" s="1"/>
      <c r="T1146" s="1"/>
      <c r="V1146" s="11"/>
      <c r="W1146" s="11"/>
    </row>
    <row r="1147" spans="16:23" s="5" customFormat="1" x14ac:dyDescent="0.2">
      <c r="P1147" s="3"/>
      <c r="S1147" s="1"/>
      <c r="T1147" s="1"/>
      <c r="V1147" s="11"/>
      <c r="W1147" s="11"/>
    </row>
    <row r="1148" spans="16:23" s="5" customFormat="1" x14ac:dyDescent="0.2">
      <c r="P1148" s="3"/>
      <c r="S1148" s="1"/>
      <c r="T1148" s="1"/>
      <c r="V1148" s="11"/>
      <c r="W1148" s="11"/>
    </row>
    <row r="1149" spans="16:23" s="5" customFormat="1" x14ac:dyDescent="0.2">
      <c r="P1149" s="3"/>
      <c r="S1149" s="1"/>
      <c r="T1149" s="1"/>
      <c r="V1149" s="11"/>
      <c r="W1149" s="11"/>
    </row>
    <row r="1150" spans="16:23" s="5" customFormat="1" x14ac:dyDescent="0.2">
      <c r="P1150" s="3"/>
      <c r="S1150" s="1"/>
      <c r="T1150" s="1"/>
      <c r="V1150" s="11"/>
      <c r="W1150" s="11"/>
    </row>
    <row r="1151" spans="16:23" s="5" customFormat="1" x14ac:dyDescent="0.2">
      <c r="P1151" s="3"/>
      <c r="S1151" s="1"/>
      <c r="T1151" s="1"/>
      <c r="V1151" s="11"/>
      <c r="W1151" s="11"/>
    </row>
    <row r="1152" spans="16:23" s="5" customFormat="1" x14ac:dyDescent="0.2">
      <c r="P1152" s="3"/>
      <c r="S1152" s="1"/>
      <c r="T1152" s="1"/>
      <c r="V1152" s="11"/>
      <c r="W1152" s="11"/>
    </row>
    <row r="1153" spans="16:23" s="5" customFormat="1" x14ac:dyDescent="0.2">
      <c r="P1153" s="3"/>
      <c r="S1153" s="1"/>
      <c r="T1153" s="1"/>
      <c r="V1153" s="11"/>
      <c r="W1153" s="11"/>
    </row>
    <row r="1154" spans="16:23" s="5" customFormat="1" x14ac:dyDescent="0.2">
      <c r="P1154" s="3"/>
      <c r="S1154" s="1"/>
      <c r="T1154" s="1"/>
      <c r="V1154" s="11"/>
      <c r="W1154" s="11"/>
    </row>
    <row r="1155" spans="16:23" s="5" customFormat="1" x14ac:dyDescent="0.2">
      <c r="P1155" s="3"/>
      <c r="S1155" s="1"/>
      <c r="T1155" s="1"/>
      <c r="V1155" s="11"/>
      <c r="W1155" s="11"/>
    </row>
    <row r="1156" spans="16:23" s="5" customFormat="1" x14ac:dyDescent="0.2">
      <c r="P1156" s="3"/>
      <c r="S1156" s="1"/>
      <c r="T1156" s="1"/>
      <c r="V1156" s="11"/>
      <c r="W1156" s="11"/>
    </row>
    <row r="1157" spans="16:23" s="5" customFormat="1" x14ac:dyDescent="0.2">
      <c r="P1157" s="3"/>
      <c r="S1157" s="1"/>
      <c r="T1157" s="1"/>
      <c r="V1157" s="11"/>
      <c r="W1157" s="11"/>
    </row>
    <row r="1158" spans="16:23" s="5" customFormat="1" x14ac:dyDescent="0.2">
      <c r="P1158" s="3"/>
      <c r="S1158" s="1"/>
      <c r="T1158" s="1"/>
      <c r="V1158" s="11"/>
      <c r="W1158" s="11"/>
    </row>
    <row r="1159" spans="16:23" s="5" customFormat="1" x14ac:dyDescent="0.2">
      <c r="P1159" s="3"/>
      <c r="S1159" s="1"/>
      <c r="T1159" s="1"/>
      <c r="V1159" s="11"/>
      <c r="W1159" s="11"/>
    </row>
    <row r="1160" spans="16:23" s="5" customFormat="1" x14ac:dyDescent="0.2">
      <c r="P1160" s="3"/>
      <c r="S1160" s="1"/>
      <c r="T1160" s="1"/>
      <c r="V1160" s="11"/>
      <c r="W1160" s="11"/>
    </row>
    <row r="1161" spans="16:23" s="5" customFormat="1" x14ac:dyDescent="0.2">
      <c r="P1161" s="3"/>
      <c r="S1161" s="1"/>
      <c r="T1161" s="1"/>
      <c r="V1161" s="11"/>
      <c r="W1161" s="11"/>
    </row>
    <row r="1162" spans="16:23" s="5" customFormat="1" x14ac:dyDescent="0.2">
      <c r="P1162" s="3"/>
      <c r="S1162" s="1"/>
      <c r="T1162" s="1"/>
      <c r="V1162" s="11"/>
      <c r="W1162" s="11"/>
    </row>
    <row r="1163" spans="16:23" s="5" customFormat="1" x14ac:dyDescent="0.2">
      <c r="P1163" s="3"/>
      <c r="S1163" s="1"/>
      <c r="T1163" s="1"/>
      <c r="V1163" s="11"/>
      <c r="W1163" s="11"/>
    </row>
    <row r="1164" spans="16:23" s="5" customFormat="1" x14ac:dyDescent="0.2">
      <c r="P1164" s="3"/>
      <c r="S1164" s="1"/>
      <c r="T1164" s="1"/>
      <c r="V1164" s="11"/>
      <c r="W1164" s="11"/>
    </row>
    <row r="1165" spans="16:23" s="5" customFormat="1" x14ac:dyDescent="0.2">
      <c r="P1165" s="3"/>
      <c r="S1165" s="1"/>
      <c r="T1165" s="1"/>
      <c r="V1165" s="11"/>
      <c r="W1165" s="11"/>
    </row>
    <row r="1166" spans="16:23" s="5" customFormat="1" x14ac:dyDescent="0.2">
      <c r="P1166" s="3"/>
      <c r="S1166" s="1"/>
      <c r="T1166" s="1"/>
      <c r="V1166" s="11"/>
      <c r="W1166" s="11"/>
    </row>
    <row r="1167" spans="16:23" s="5" customFormat="1" x14ac:dyDescent="0.2">
      <c r="P1167" s="3"/>
      <c r="S1167" s="1"/>
      <c r="T1167" s="1"/>
      <c r="V1167" s="11"/>
      <c r="W1167" s="11"/>
    </row>
    <row r="1168" spans="16:23" s="5" customFormat="1" x14ac:dyDescent="0.2">
      <c r="P1168" s="3"/>
      <c r="S1168" s="1"/>
      <c r="T1168" s="1"/>
      <c r="V1168" s="11"/>
      <c r="W1168" s="11"/>
    </row>
    <row r="1169" spans="16:23" s="5" customFormat="1" x14ac:dyDescent="0.2">
      <c r="P1169" s="3"/>
      <c r="S1169" s="1"/>
      <c r="T1169" s="1"/>
      <c r="V1169" s="11"/>
      <c r="W1169" s="11"/>
    </row>
    <row r="1170" spans="16:23" s="5" customFormat="1" x14ac:dyDescent="0.2">
      <c r="P1170" s="3"/>
      <c r="S1170" s="1"/>
      <c r="T1170" s="1"/>
      <c r="V1170" s="11"/>
      <c r="W1170" s="11"/>
    </row>
    <row r="1171" spans="16:23" s="5" customFormat="1" x14ac:dyDescent="0.2">
      <c r="P1171" s="3"/>
      <c r="S1171" s="1"/>
      <c r="T1171" s="1"/>
      <c r="V1171" s="11"/>
      <c r="W1171" s="11"/>
    </row>
    <row r="1172" spans="16:23" s="5" customFormat="1" x14ac:dyDescent="0.2">
      <c r="P1172" s="3"/>
      <c r="S1172" s="1"/>
      <c r="T1172" s="1"/>
      <c r="V1172" s="11"/>
      <c r="W1172" s="11"/>
    </row>
    <row r="1173" spans="16:23" s="5" customFormat="1" x14ac:dyDescent="0.2">
      <c r="P1173" s="3"/>
      <c r="S1173" s="1"/>
      <c r="T1173" s="1"/>
      <c r="V1173" s="11"/>
      <c r="W1173" s="11"/>
    </row>
    <row r="1174" spans="16:23" s="5" customFormat="1" x14ac:dyDescent="0.2">
      <c r="P1174" s="3"/>
      <c r="S1174" s="1"/>
      <c r="T1174" s="1"/>
      <c r="V1174" s="11"/>
      <c r="W1174" s="11"/>
    </row>
    <row r="1175" spans="16:23" s="5" customFormat="1" x14ac:dyDescent="0.2">
      <c r="P1175" s="3"/>
      <c r="S1175" s="1"/>
      <c r="T1175" s="1"/>
      <c r="V1175" s="11"/>
      <c r="W1175" s="11"/>
    </row>
    <row r="1176" spans="16:23" s="5" customFormat="1" x14ac:dyDescent="0.2">
      <c r="P1176" s="3"/>
      <c r="S1176" s="1"/>
      <c r="T1176" s="1"/>
      <c r="V1176" s="11"/>
      <c r="W1176" s="11"/>
    </row>
    <row r="1177" spans="16:23" s="5" customFormat="1" x14ac:dyDescent="0.2">
      <c r="P1177" s="3"/>
      <c r="S1177" s="1"/>
      <c r="T1177" s="1"/>
      <c r="V1177" s="11"/>
      <c r="W1177" s="11"/>
    </row>
    <row r="1178" spans="16:23" s="5" customFormat="1" x14ac:dyDescent="0.2">
      <c r="P1178" s="3"/>
      <c r="S1178" s="1"/>
      <c r="T1178" s="1"/>
      <c r="V1178" s="11"/>
      <c r="W1178" s="11"/>
    </row>
    <row r="1179" spans="16:23" s="5" customFormat="1" x14ac:dyDescent="0.2">
      <c r="P1179" s="3"/>
      <c r="S1179" s="1"/>
      <c r="T1179" s="1"/>
      <c r="V1179" s="11"/>
      <c r="W1179" s="11"/>
    </row>
    <row r="1180" spans="16:23" s="5" customFormat="1" x14ac:dyDescent="0.2">
      <c r="P1180" s="3"/>
      <c r="S1180" s="1"/>
      <c r="T1180" s="1"/>
      <c r="V1180" s="11"/>
      <c r="W1180" s="11"/>
    </row>
    <row r="1181" spans="16:23" s="5" customFormat="1" x14ac:dyDescent="0.2">
      <c r="P1181" s="3"/>
      <c r="S1181" s="1"/>
      <c r="T1181" s="1"/>
      <c r="V1181" s="11"/>
      <c r="W1181" s="11"/>
    </row>
    <row r="1182" spans="16:23" s="5" customFormat="1" x14ac:dyDescent="0.2">
      <c r="P1182" s="3"/>
      <c r="S1182" s="1"/>
      <c r="T1182" s="1"/>
      <c r="V1182" s="11"/>
      <c r="W1182" s="11"/>
    </row>
    <row r="1183" spans="16:23" s="5" customFormat="1" x14ac:dyDescent="0.2">
      <c r="P1183" s="3"/>
      <c r="S1183" s="1"/>
      <c r="T1183" s="1"/>
      <c r="V1183" s="11"/>
      <c r="W1183" s="11"/>
    </row>
    <row r="1184" spans="16:23" s="5" customFormat="1" x14ac:dyDescent="0.2">
      <c r="P1184" s="3"/>
      <c r="S1184" s="1"/>
      <c r="T1184" s="1"/>
      <c r="V1184" s="11"/>
      <c r="W1184" s="11"/>
    </row>
    <row r="1185" spans="16:23" s="5" customFormat="1" x14ac:dyDescent="0.2">
      <c r="P1185" s="3"/>
      <c r="S1185" s="1"/>
      <c r="T1185" s="1"/>
      <c r="V1185" s="11"/>
      <c r="W1185" s="11"/>
    </row>
    <row r="1186" spans="16:23" s="5" customFormat="1" x14ac:dyDescent="0.2">
      <c r="P1186" s="3"/>
      <c r="S1186" s="1"/>
      <c r="T1186" s="1"/>
      <c r="V1186" s="11"/>
      <c r="W1186" s="11"/>
    </row>
    <row r="1187" spans="16:23" s="5" customFormat="1" x14ac:dyDescent="0.2">
      <c r="P1187" s="3"/>
      <c r="S1187" s="1"/>
      <c r="T1187" s="1"/>
      <c r="V1187" s="11"/>
      <c r="W1187" s="11"/>
    </row>
    <row r="1188" spans="16:23" s="5" customFormat="1" x14ac:dyDescent="0.2">
      <c r="P1188" s="3"/>
      <c r="S1188" s="1"/>
      <c r="T1188" s="1"/>
      <c r="V1188" s="11"/>
      <c r="W1188" s="11"/>
    </row>
    <row r="1189" spans="16:23" s="5" customFormat="1" x14ac:dyDescent="0.2">
      <c r="P1189" s="3"/>
      <c r="S1189" s="1"/>
      <c r="T1189" s="1"/>
      <c r="V1189" s="11"/>
      <c r="W1189" s="11"/>
    </row>
    <row r="1190" spans="16:23" s="5" customFormat="1" x14ac:dyDescent="0.2">
      <c r="P1190" s="3"/>
      <c r="S1190" s="1"/>
      <c r="T1190" s="1"/>
      <c r="V1190" s="11"/>
      <c r="W1190" s="11"/>
    </row>
    <row r="1191" spans="16:23" s="5" customFormat="1" x14ac:dyDescent="0.2">
      <c r="P1191" s="3"/>
      <c r="S1191" s="1"/>
      <c r="T1191" s="1"/>
      <c r="V1191" s="11"/>
      <c r="W1191" s="11"/>
    </row>
    <row r="1192" spans="16:23" s="5" customFormat="1" x14ac:dyDescent="0.2">
      <c r="P1192" s="3"/>
      <c r="S1192" s="1"/>
      <c r="T1192" s="1"/>
      <c r="V1192" s="11"/>
      <c r="W1192" s="11"/>
    </row>
    <row r="1193" spans="16:23" s="5" customFormat="1" x14ac:dyDescent="0.2">
      <c r="P1193" s="3"/>
      <c r="S1193" s="1"/>
      <c r="T1193" s="1"/>
      <c r="V1193" s="11"/>
      <c r="W1193" s="11"/>
    </row>
    <row r="1194" spans="16:23" s="5" customFormat="1" x14ac:dyDescent="0.2">
      <c r="P1194" s="3"/>
      <c r="S1194" s="1"/>
      <c r="T1194" s="1"/>
      <c r="V1194" s="11"/>
      <c r="W1194" s="11"/>
    </row>
    <row r="1195" spans="16:23" s="5" customFormat="1" x14ac:dyDescent="0.2">
      <c r="P1195" s="3"/>
      <c r="S1195" s="1"/>
      <c r="T1195" s="1"/>
      <c r="V1195" s="11"/>
      <c r="W1195" s="11"/>
    </row>
    <row r="1196" spans="16:23" s="5" customFormat="1" x14ac:dyDescent="0.2">
      <c r="P1196" s="3"/>
      <c r="S1196" s="1"/>
      <c r="T1196" s="1"/>
      <c r="V1196" s="11"/>
      <c r="W1196" s="11"/>
    </row>
    <row r="1197" spans="16:23" s="5" customFormat="1" x14ac:dyDescent="0.2">
      <c r="P1197" s="3"/>
      <c r="S1197" s="1"/>
      <c r="T1197" s="1"/>
      <c r="V1197" s="11"/>
      <c r="W1197" s="11"/>
    </row>
    <row r="1198" spans="16:23" s="5" customFormat="1" x14ac:dyDescent="0.2">
      <c r="P1198" s="3"/>
      <c r="S1198" s="1"/>
      <c r="T1198" s="1"/>
      <c r="V1198" s="11"/>
      <c r="W1198" s="11"/>
    </row>
    <row r="1199" spans="16:23" s="5" customFormat="1" x14ac:dyDescent="0.2">
      <c r="P1199" s="3"/>
      <c r="S1199" s="1"/>
      <c r="T1199" s="1"/>
      <c r="V1199" s="11"/>
      <c r="W1199" s="11"/>
    </row>
    <row r="1200" spans="16:23" s="5" customFormat="1" x14ac:dyDescent="0.2">
      <c r="P1200" s="3"/>
      <c r="S1200" s="1"/>
      <c r="T1200" s="1"/>
      <c r="V1200" s="11"/>
      <c r="W1200" s="11"/>
    </row>
    <row r="1201" spans="16:23" s="5" customFormat="1" x14ac:dyDescent="0.2">
      <c r="P1201" s="3"/>
      <c r="S1201" s="1"/>
      <c r="T1201" s="1"/>
      <c r="V1201" s="11"/>
      <c r="W1201" s="11"/>
    </row>
    <row r="1202" spans="16:23" s="5" customFormat="1" x14ac:dyDescent="0.2">
      <c r="P1202" s="3"/>
      <c r="S1202" s="1"/>
      <c r="T1202" s="1"/>
      <c r="V1202" s="11"/>
      <c r="W1202" s="11"/>
    </row>
    <row r="1203" spans="16:23" s="5" customFormat="1" x14ac:dyDescent="0.2">
      <c r="P1203" s="3"/>
      <c r="S1203" s="1"/>
      <c r="T1203" s="1"/>
      <c r="V1203" s="11"/>
      <c r="W1203" s="11"/>
    </row>
    <row r="1204" spans="16:23" s="5" customFormat="1" x14ac:dyDescent="0.2">
      <c r="P1204" s="3"/>
      <c r="S1204" s="1"/>
      <c r="T1204" s="1"/>
      <c r="V1204" s="11"/>
      <c r="W1204" s="11"/>
    </row>
    <row r="1205" spans="16:23" s="5" customFormat="1" x14ac:dyDescent="0.2">
      <c r="P1205" s="3"/>
      <c r="S1205" s="1"/>
      <c r="T1205" s="1"/>
      <c r="V1205" s="11"/>
      <c r="W1205" s="11"/>
    </row>
    <row r="1206" spans="16:23" s="5" customFormat="1" x14ac:dyDescent="0.2">
      <c r="P1206" s="3"/>
      <c r="S1206" s="1"/>
      <c r="T1206" s="1"/>
      <c r="V1206" s="11"/>
      <c r="W1206" s="11"/>
    </row>
    <row r="1207" spans="16:23" s="5" customFormat="1" x14ac:dyDescent="0.2">
      <c r="P1207" s="3"/>
      <c r="S1207" s="1"/>
      <c r="T1207" s="1"/>
      <c r="V1207" s="11"/>
      <c r="W1207" s="11"/>
    </row>
    <row r="1208" spans="16:23" s="5" customFormat="1" x14ac:dyDescent="0.2">
      <c r="P1208" s="3"/>
      <c r="S1208" s="1"/>
      <c r="T1208" s="1"/>
      <c r="V1208" s="11"/>
      <c r="W1208" s="11"/>
    </row>
    <row r="1209" spans="16:23" s="5" customFormat="1" x14ac:dyDescent="0.2">
      <c r="P1209" s="3"/>
      <c r="S1209" s="1"/>
      <c r="T1209" s="1"/>
      <c r="V1209" s="11"/>
      <c r="W1209" s="11"/>
    </row>
    <row r="1210" spans="16:23" s="5" customFormat="1" x14ac:dyDescent="0.2">
      <c r="P1210" s="3"/>
      <c r="S1210" s="1"/>
      <c r="T1210" s="1"/>
      <c r="V1210" s="11"/>
      <c r="W1210" s="11"/>
    </row>
    <row r="1211" spans="16:23" s="5" customFormat="1" x14ac:dyDescent="0.2">
      <c r="P1211" s="3"/>
      <c r="S1211" s="1"/>
      <c r="T1211" s="1"/>
      <c r="V1211" s="11"/>
      <c r="W1211" s="11"/>
    </row>
    <row r="1212" spans="16:23" s="5" customFormat="1" x14ac:dyDescent="0.2">
      <c r="P1212" s="3"/>
      <c r="S1212" s="1"/>
      <c r="T1212" s="1"/>
      <c r="V1212" s="11"/>
      <c r="W1212" s="11"/>
    </row>
    <row r="1213" spans="16:23" s="5" customFormat="1" x14ac:dyDescent="0.2">
      <c r="P1213" s="3"/>
      <c r="S1213" s="1"/>
      <c r="T1213" s="1"/>
      <c r="V1213" s="11"/>
      <c r="W1213" s="11"/>
    </row>
    <row r="1214" spans="16:23" s="5" customFormat="1" x14ac:dyDescent="0.2">
      <c r="P1214" s="3"/>
      <c r="S1214" s="1"/>
      <c r="T1214" s="1"/>
      <c r="V1214" s="11"/>
      <c r="W1214" s="11"/>
    </row>
    <row r="1215" spans="16:23" s="5" customFormat="1" x14ac:dyDescent="0.2">
      <c r="P1215" s="3"/>
      <c r="S1215" s="1"/>
      <c r="T1215" s="1"/>
      <c r="V1215" s="11"/>
      <c r="W1215" s="11"/>
    </row>
    <row r="1216" spans="16:23" s="5" customFormat="1" x14ac:dyDescent="0.2">
      <c r="P1216" s="3"/>
      <c r="S1216" s="1"/>
      <c r="T1216" s="1"/>
      <c r="V1216" s="11"/>
      <c r="W1216" s="11"/>
    </row>
    <row r="1217" spans="16:23" s="5" customFormat="1" x14ac:dyDescent="0.2">
      <c r="P1217" s="3"/>
      <c r="S1217" s="1"/>
      <c r="T1217" s="1"/>
      <c r="V1217" s="11"/>
      <c r="W1217" s="11"/>
    </row>
    <row r="1218" spans="16:23" s="5" customFormat="1" x14ac:dyDescent="0.2">
      <c r="P1218" s="3"/>
      <c r="S1218" s="1"/>
      <c r="T1218" s="1"/>
      <c r="V1218" s="11"/>
      <c r="W1218" s="11"/>
    </row>
    <row r="1219" spans="16:23" s="5" customFormat="1" x14ac:dyDescent="0.2">
      <c r="P1219" s="3"/>
      <c r="S1219" s="1"/>
      <c r="T1219" s="1"/>
      <c r="V1219" s="11"/>
      <c r="W1219" s="11"/>
    </row>
    <row r="1220" spans="16:23" s="5" customFormat="1" x14ac:dyDescent="0.2">
      <c r="P1220" s="3"/>
      <c r="S1220" s="1"/>
      <c r="T1220" s="1"/>
      <c r="V1220" s="11"/>
      <c r="W1220" s="11"/>
    </row>
    <row r="1221" spans="16:23" s="5" customFormat="1" x14ac:dyDescent="0.2">
      <c r="P1221" s="3"/>
      <c r="S1221" s="1"/>
      <c r="T1221" s="1"/>
      <c r="V1221" s="11"/>
      <c r="W1221" s="11"/>
    </row>
    <row r="1222" spans="16:23" s="5" customFormat="1" x14ac:dyDescent="0.2">
      <c r="P1222" s="3"/>
      <c r="S1222" s="1"/>
      <c r="T1222" s="1"/>
      <c r="V1222" s="11"/>
      <c r="W1222" s="11"/>
    </row>
    <row r="1223" spans="16:23" s="5" customFormat="1" x14ac:dyDescent="0.2">
      <c r="P1223" s="3"/>
      <c r="S1223" s="1"/>
      <c r="T1223" s="1"/>
      <c r="V1223" s="11"/>
      <c r="W1223" s="11"/>
    </row>
    <row r="1224" spans="16:23" s="5" customFormat="1" x14ac:dyDescent="0.2">
      <c r="P1224" s="3"/>
      <c r="S1224" s="1"/>
      <c r="T1224" s="1"/>
      <c r="V1224" s="11"/>
      <c r="W1224" s="11"/>
    </row>
    <row r="1225" spans="16:23" s="5" customFormat="1" x14ac:dyDescent="0.2">
      <c r="P1225" s="3"/>
      <c r="S1225" s="1"/>
      <c r="T1225" s="1"/>
      <c r="V1225" s="11"/>
      <c r="W1225" s="11"/>
    </row>
    <row r="1226" spans="16:23" s="5" customFormat="1" x14ac:dyDescent="0.2">
      <c r="P1226" s="3"/>
      <c r="S1226" s="1"/>
      <c r="T1226" s="1"/>
      <c r="V1226" s="11"/>
      <c r="W1226" s="11"/>
    </row>
    <row r="1227" spans="16:23" s="5" customFormat="1" x14ac:dyDescent="0.2">
      <c r="P1227" s="3"/>
      <c r="S1227" s="1"/>
      <c r="T1227" s="1"/>
      <c r="V1227" s="11"/>
      <c r="W1227" s="11"/>
    </row>
    <row r="1228" spans="16:23" s="5" customFormat="1" x14ac:dyDescent="0.2">
      <c r="P1228" s="3"/>
      <c r="S1228" s="1"/>
      <c r="T1228" s="1"/>
      <c r="V1228" s="11"/>
      <c r="W1228" s="11"/>
    </row>
    <row r="1229" spans="16:23" s="5" customFormat="1" x14ac:dyDescent="0.2">
      <c r="P1229" s="3"/>
      <c r="S1229" s="1"/>
      <c r="T1229" s="1"/>
      <c r="V1229" s="11"/>
      <c r="W1229" s="11"/>
    </row>
    <row r="1230" spans="16:23" s="5" customFormat="1" x14ac:dyDescent="0.2">
      <c r="P1230" s="3"/>
      <c r="S1230" s="1"/>
      <c r="T1230" s="1"/>
      <c r="V1230" s="11"/>
      <c r="W1230" s="11"/>
    </row>
    <row r="1231" spans="16:23" s="5" customFormat="1" x14ac:dyDescent="0.2">
      <c r="P1231" s="3"/>
      <c r="S1231" s="1"/>
      <c r="T1231" s="1"/>
      <c r="V1231" s="11"/>
      <c r="W1231" s="11"/>
    </row>
    <row r="1232" spans="16:23" s="5" customFormat="1" x14ac:dyDescent="0.2">
      <c r="P1232" s="3"/>
      <c r="S1232" s="1"/>
      <c r="T1232" s="1"/>
      <c r="V1232" s="11"/>
      <c r="W1232" s="11"/>
    </row>
    <row r="1233" spans="16:23" s="5" customFormat="1" x14ac:dyDescent="0.2">
      <c r="P1233" s="3"/>
      <c r="S1233" s="1"/>
      <c r="T1233" s="1"/>
      <c r="V1233" s="11"/>
      <c r="W1233" s="11"/>
    </row>
    <row r="1234" spans="16:23" s="5" customFormat="1" x14ac:dyDescent="0.2">
      <c r="P1234" s="3"/>
      <c r="S1234" s="1"/>
      <c r="T1234" s="1"/>
      <c r="V1234" s="11"/>
      <c r="W1234" s="11"/>
    </row>
    <row r="1235" spans="16:23" s="5" customFormat="1" x14ac:dyDescent="0.2">
      <c r="P1235" s="3"/>
      <c r="S1235" s="1"/>
      <c r="T1235" s="1"/>
      <c r="V1235" s="11"/>
      <c r="W1235" s="11"/>
    </row>
    <row r="1236" spans="16:23" s="5" customFormat="1" x14ac:dyDescent="0.2">
      <c r="P1236" s="3"/>
      <c r="S1236" s="1"/>
      <c r="T1236" s="1"/>
      <c r="V1236" s="11"/>
      <c r="W1236" s="11"/>
    </row>
    <row r="1237" spans="16:23" s="5" customFormat="1" x14ac:dyDescent="0.2">
      <c r="P1237" s="3"/>
      <c r="S1237" s="1"/>
      <c r="T1237" s="1"/>
      <c r="V1237" s="11"/>
      <c r="W1237" s="11"/>
    </row>
    <row r="1238" spans="16:23" s="5" customFormat="1" x14ac:dyDescent="0.2">
      <c r="P1238" s="3"/>
      <c r="S1238" s="1"/>
      <c r="T1238" s="1"/>
      <c r="V1238" s="11"/>
      <c r="W1238" s="11"/>
    </row>
    <row r="1239" spans="16:23" s="5" customFormat="1" x14ac:dyDescent="0.2">
      <c r="P1239" s="3"/>
      <c r="S1239" s="1"/>
      <c r="T1239" s="1"/>
      <c r="V1239" s="11"/>
      <c r="W1239" s="11"/>
    </row>
    <row r="1240" spans="16:23" s="5" customFormat="1" x14ac:dyDescent="0.2">
      <c r="P1240" s="3"/>
      <c r="S1240" s="1"/>
      <c r="T1240" s="1"/>
      <c r="V1240" s="11"/>
      <c r="W1240" s="11"/>
    </row>
    <row r="1241" spans="16:23" s="5" customFormat="1" x14ac:dyDescent="0.2">
      <c r="P1241" s="3"/>
      <c r="S1241" s="1"/>
      <c r="T1241" s="1"/>
      <c r="V1241" s="11"/>
      <c r="W1241" s="11"/>
    </row>
    <row r="1242" spans="16:23" s="5" customFormat="1" x14ac:dyDescent="0.2">
      <c r="P1242" s="3"/>
      <c r="S1242" s="1"/>
      <c r="T1242" s="1"/>
      <c r="V1242" s="11"/>
      <c r="W1242" s="11"/>
    </row>
    <row r="1243" spans="16:23" s="5" customFormat="1" x14ac:dyDescent="0.2">
      <c r="P1243" s="3"/>
      <c r="S1243" s="1"/>
      <c r="T1243" s="1"/>
      <c r="V1243" s="11"/>
      <c r="W1243" s="11"/>
    </row>
    <row r="1244" spans="16:23" s="5" customFormat="1" x14ac:dyDescent="0.2">
      <c r="P1244" s="3"/>
      <c r="S1244" s="1"/>
      <c r="T1244" s="1"/>
      <c r="V1244" s="11"/>
      <c r="W1244" s="11"/>
    </row>
    <row r="1245" spans="16:23" s="5" customFormat="1" x14ac:dyDescent="0.2">
      <c r="P1245" s="3"/>
      <c r="S1245" s="1"/>
      <c r="T1245" s="1"/>
      <c r="V1245" s="11"/>
      <c r="W1245" s="11"/>
    </row>
    <row r="1246" spans="16:23" s="5" customFormat="1" x14ac:dyDescent="0.2">
      <c r="P1246" s="3"/>
      <c r="S1246" s="1"/>
      <c r="T1246" s="1"/>
      <c r="V1246" s="11"/>
      <c r="W1246" s="11"/>
    </row>
    <row r="1247" spans="16:23" s="5" customFormat="1" x14ac:dyDescent="0.2">
      <c r="P1247" s="3"/>
      <c r="S1247" s="1"/>
      <c r="T1247" s="1"/>
      <c r="V1247" s="11"/>
      <c r="W1247" s="11"/>
    </row>
    <row r="1248" spans="16:23" s="5" customFormat="1" x14ac:dyDescent="0.2">
      <c r="P1248" s="3"/>
      <c r="S1248" s="1"/>
      <c r="T1248" s="1"/>
      <c r="V1248" s="11"/>
      <c r="W1248" s="11"/>
    </row>
    <row r="1249" spans="16:23" s="5" customFormat="1" x14ac:dyDescent="0.2">
      <c r="P1249" s="3"/>
      <c r="S1249" s="1"/>
      <c r="T1249" s="1"/>
      <c r="V1249" s="11"/>
      <c r="W1249" s="11"/>
    </row>
    <row r="1250" spans="16:23" s="5" customFormat="1" x14ac:dyDescent="0.2">
      <c r="P1250" s="3"/>
      <c r="S1250" s="1"/>
      <c r="T1250" s="1"/>
      <c r="V1250" s="11"/>
      <c r="W1250" s="11"/>
    </row>
    <row r="1251" spans="16:23" s="5" customFormat="1" x14ac:dyDescent="0.2">
      <c r="P1251" s="3"/>
      <c r="S1251" s="1"/>
      <c r="T1251" s="1"/>
      <c r="V1251" s="11"/>
      <c r="W1251" s="11"/>
    </row>
    <row r="1252" spans="16:23" s="5" customFormat="1" x14ac:dyDescent="0.2">
      <c r="P1252" s="3"/>
      <c r="S1252" s="1"/>
      <c r="T1252" s="1"/>
      <c r="V1252" s="11"/>
      <c r="W1252" s="11"/>
    </row>
    <row r="1253" spans="16:23" s="5" customFormat="1" x14ac:dyDescent="0.2">
      <c r="P1253" s="3"/>
      <c r="S1253" s="1"/>
      <c r="T1253" s="1"/>
      <c r="V1253" s="11"/>
      <c r="W1253" s="11"/>
    </row>
    <row r="1254" spans="16:23" s="5" customFormat="1" x14ac:dyDescent="0.2">
      <c r="P1254" s="3"/>
      <c r="S1254" s="1"/>
      <c r="T1254" s="1"/>
      <c r="V1254" s="11"/>
      <c r="W1254" s="11"/>
    </row>
    <row r="1255" spans="16:23" s="5" customFormat="1" x14ac:dyDescent="0.2">
      <c r="P1255" s="3"/>
      <c r="S1255" s="1"/>
      <c r="T1255" s="1"/>
      <c r="V1255" s="11"/>
      <c r="W1255" s="11"/>
    </row>
    <row r="1256" spans="16:23" s="5" customFormat="1" x14ac:dyDescent="0.2">
      <c r="P1256" s="3"/>
      <c r="S1256" s="1"/>
      <c r="T1256" s="1"/>
      <c r="V1256" s="11"/>
      <c r="W1256" s="11"/>
    </row>
    <row r="1257" spans="16:23" s="5" customFormat="1" x14ac:dyDescent="0.2">
      <c r="P1257" s="3"/>
      <c r="S1257" s="1"/>
      <c r="T1257" s="1"/>
      <c r="V1257" s="11"/>
      <c r="W1257" s="11"/>
    </row>
    <row r="1258" spans="16:23" s="5" customFormat="1" x14ac:dyDescent="0.2">
      <c r="P1258" s="3"/>
      <c r="S1258" s="1"/>
      <c r="T1258" s="1"/>
      <c r="V1258" s="11"/>
      <c r="W1258" s="11"/>
    </row>
    <row r="1259" spans="16:23" s="5" customFormat="1" x14ac:dyDescent="0.2">
      <c r="P1259" s="3"/>
      <c r="S1259" s="1"/>
      <c r="T1259" s="1"/>
      <c r="V1259" s="11"/>
      <c r="W1259" s="11"/>
    </row>
    <row r="1260" spans="16:23" s="5" customFormat="1" x14ac:dyDescent="0.2">
      <c r="P1260" s="3"/>
      <c r="S1260" s="1"/>
      <c r="T1260" s="1"/>
      <c r="V1260" s="11"/>
      <c r="W1260" s="11"/>
    </row>
    <row r="1261" spans="16:23" s="5" customFormat="1" x14ac:dyDescent="0.2">
      <c r="P1261" s="3"/>
      <c r="S1261" s="1"/>
      <c r="T1261" s="1"/>
      <c r="V1261" s="11"/>
      <c r="W1261" s="11"/>
    </row>
    <row r="1262" spans="16:23" s="5" customFormat="1" x14ac:dyDescent="0.2">
      <c r="P1262" s="3"/>
      <c r="S1262" s="1"/>
      <c r="T1262" s="1"/>
      <c r="V1262" s="11"/>
      <c r="W1262" s="11"/>
    </row>
    <row r="1263" spans="16:23" s="5" customFormat="1" x14ac:dyDescent="0.2">
      <c r="P1263" s="3"/>
      <c r="S1263" s="1"/>
      <c r="T1263" s="1"/>
      <c r="V1263" s="11"/>
      <c r="W1263" s="11"/>
    </row>
    <row r="1264" spans="16:23" s="5" customFormat="1" x14ac:dyDescent="0.2">
      <c r="P1264" s="3"/>
      <c r="S1264" s="1"/>
      <c r="T1264" s="1"/>
      <c r="V1264" s="11"/>
      <c r="W1264" s="11"/>
    </row>
    <row r="1265" spans="16:23" s="5" customFormat="1" x14ac:dyDescent="0.2">
      <c r="P1265" s="3"/>
      <c r="S1265" s="1"/>
      <c r="T1265" s="1"/>
      <c r="V1265" s="11"/>
      <c r="W1265" s="11"/>
    </row>
    <row r="1266" spans="16:23" s="5" customFormat="1" x14ac:dyDescent="0.2">
      <c r="P1266" s="3"/>
      <c r="S1266" s="1"/>
      <c r="T1266" s="1"/>
      <c r="V1266" s="11"/>
      <c r="W1266" s="11"/>
    </row>
    <row r="1267" spans="16:23" s="5" customFormat="1" x14ac:dyDescent="0.2">
      <c r="P1267" s="3"/>
      <c r="S1267" s="1"/>
      <c r="T1267" s="1"/>
      <c r="V1267" s="11"/>
      <c r="W1267" s="11"/>
    </row>
    <row r="1268" spans="16:23" s="5" customFormat="1" x14ac:dyDescent="0.2">
      <c r="P1268" s="3"/>
      <c r="S1268" s="1"/>
      <c r="T1268" s="1"/>
      <c r="V1268" s="11"/>
      <c r="W1268" s="11"/>
    </row>
    <row r="1269" spans="16:23" s="5" customFormat="1" x14ac:dyDescent="0.2">
      <c r="P1269" s="3"/>
      <c r="S1269" s="1"/>
      <c r="T1269" s="1"/>
      <c r="V1269" s="11"/>
      <c r="W1269" s="11"/>
    </row>
    <row r="1270" spans="16:23" s="5" customFormat="1" x14ac:dyDescent="0.2">
      <c r="P1270" s="3"/>
      <c r="S1270" s="1"/>
      <c r="T1270" s="1"/>
      <c r="V1270" s="11"/>
      <c r="W1270" s="11"/>
    </row>
    <row r="1271" spans="16:23" s="5" customFormat="1" x14ac:dyDescent="0.2">
      <c r="P1271" s="3"/>
      <c r="S1271" s="1"/>
      <c r="T1271" s="1"/>
      <c r="V1271" s="11"/>
      <c r="W1271" s="11"/>
    </row>
    <row r="1272" spans="16:23" s="5" customFormat="1" x14ac:dyDescent="0.2">
      <c r="P1272" s="3"/>
      <c r="S1272" s="1"/>
      <c r="T1272" s="1"/>
      <c r="V1272" s="11"/>
      <c r="W1272" s="11"/>
    </row>
    <row r="1273" spans="16:23" s="5" customFormat="1" x14ac:dyDescent="0.2">
      <c r="P1273" s="3"/>
      <c r="S1273" s="1"/>
      <c r="T1273" s="1"/>
      <c r="V1273" s="11"/>
      <c r="W1273" s="11"/>
    </row>
    <row r="1274" spans="16:23" s="5" customFormat="1" x14ac:dyDescent="0.2">
      <c r="P1274" s="3"/>
      <c r="S1274" s="1"/>
      <c r="T1274" s="1"/>
      <c r="V1274" s="11"/>
      <c r="W1274" s="11"/>
    </row>
    <row r="1275" spans="16:23" s="5" customFormat="1" x14ac:dyDescent="0.2">
      <c r="P1275" s="3"/>
      <c r="S1275" s="1"/>
      <c r="T1275" s="1"/>
      <c r="V1275" s="11"/>
      <c r="W1275" s="11"/>
    </row>
    <row r="1276" spans="16:23" s="5" customFormat="1" x14ac:dyDescent="0.2">
      <c r="P1276" s="3"/>
      <c r="S1276" s="1"/>
      <c r="T1276" s="1"/>
      <c r="V1276" s="11"/>
      <c r="W1276" s="11"/>
    </row>
    <row r="1277" spans="16:23" s="5" customFormat="1" x14ac:dyDescent="0.2">
      <c r="P1277" s="3"/>
      <c r="S1277" s="1"/>
      <c r="T1277" s="1"/>
      <c r="V1277" s="11"/>
      <c r="W1277" s="11"/>
    </row>
    <row r="1278" spans="16:23" s="5" customFormat="1" x14ac:dyDescent="0.2">
      <c r="P1278" s="3"/>
      <c r="S1278" s="1"/>
      <c r="T1278" s="1"/>
      <c r="V1278" s="11"/>
      <c r="W1278" s="11"/>
    </row>
    <row r="1279" spans="16:23" s="5" customFormat="1" x14ac:dyDescent="0.2">
      <c r="P1279" s="3"/>
      <c r="S1279" s="1"/>
      <c r="T1279" s="1"/>
      <c r="V1279" s="11"/>
      <c r="W1279" s="11"/>
    </row>
    <row r="1280" spans="16:23" s="5" customFormat="1" x14ac:dyDescent="0.2">
      <c r="P1280" s="3"/>
      <c r="S1280" s="1"/>
      <c r="T1280" s="1"/>
      <c r="V1280" s="11"/>
      <c r="W1280" s="11"/>
    </row>
    <row r="1281" spans="16:23" s="5" customFormat="1" x14ac:dyDescent="0.2">
      <c r="P1281" s="3"/>
      <c r="S1281" s="1"/>
      <c r="T1281" s="1"/>
      <c r="V1281" s="11"/>
      <c r="W1281" s="11"/>
    </row>
    <row r="1282" spans="16:23" s="5" customFormat="1" x14ac:dyDescent="0.2">
      <c r="P1282" s="3"/>
      <c r="S1282" s="1"/>
      <c r="T1282" s="1"/>
      <c r="V1282" s="11"/>
      <c r="W1282" s="11"/>
    </row>
    <row r="1283" spans="16:23" s="5" customFormat="1" x14ac:dyDescent="0.2">
      <c r="P1283" s="3"/>
      <c r="S1283" s="1"/>
      <c r="T1283" s="1"/>
      <c r="V1283" s="11"/>
      <c r="W1283" s="11"/>
    </row>
    <row r="1284" spans="16:23" s="5" customFormat="1" x14ac:dyDescent="0.2">
      <c r="P1284" s="3"/>
      <c r="S1284" s="1"/>
      <c r="T1284" s="1"/>
      <c r="V1284" s="11"/>
      <c r="W1284" s="11"/>
    </row>
    <row r="1285" spans="16:23" s="5" customFormat="1" x14ac:dyDescent="0.2">
      <c r="P1285" s="3"/>
      <c r="S1285" s="1"/>
      <c r="T1285" s="1"/>
      <c r="V1285" s="11"/>
      <c r="W1285" s="11"/>
    </row>
    <row r="1286" spans="16:23" s="5" customFormat="1" x14ac:dyDescent="0.2">
      <c r="P1286" s="3"/>
      <c r="S1286" s="1"/>
      <c r="T1286" s="1"/>
      <c r="V1286" s="11"/>
      <c r="W1286" s="11"/>
    </row>
    <row r="1287" spans="16:23" s="5" customFormat="1" x14ac:dyDescent="0.2">
      <c r="P1287" s="3"/>
      <c r="S1287" s="1"/>
      <c r="T1287" s="1"/>
      <c r="V1287" s="11"/>
      <c r="W1287" s="11"/>
    </row>
    <row r="1288" spans="16:23" s="5" customFormat="1" x14ac:dyDescent="0.2">
      <c r="P1288" s="3"/>
      <c r="S1288" s="1"/>
      <c r="T1288" s="1"/>
      <c r="V1288" s="11"/>
      <c r="W1288" s="11"/>
    </row>
    <row r="1289" spans="16:23" s="5" customFormat="1" x14ac:dyDescent="0.2">
      <c r="P1289" s="3"/>
      <c r="S1289" s="1"/>
      <c r="T1289" s="1"/>
      <c r="V1289" s="11"/>
      <c r="W1289" s="11"/>
    </row>
    <row r="1290" spans="16:23" s="5" customFormat="1" x14ac:dyDescent="0.2">
      <c r="P1290" s="3"/>
      <c r="S1290" s="1"/>
      <c r="T1290" s="1"/>
      <c r="V1290" s="11"/>
      <c r="W1290" s="11"/>
    </row>
    <row r="1291" spans="16:23" s="5" customFormat="1" x14ac:dyDescent="0.2">
      <c r="P1291" s="3"/>
      <c r="S1291" s="1"/>
      <c r="T1291" s="1"/>
      <c r="V1291" s="11"/>
      <c r="W1291" s="11"/>
    </row>
    <row r="1292" spans="16:23" s="5" customFormat="1" x14ac:dyDescent="0.2">
      <c r="P1292" s="3"/>
      <c r="S1292" s="1"/>
      <c r="T1292" s="1"/>
      <c r="V1292" s="11"/>
      <c r="W1292" s="11"/>
    </row>
    <row r="1293" spans="16:23" s="5" customFormat="1" x14ac:dyDescent="0.2">
      <c r="P1293" s="3"/>
      <c r="S1293" s="1"/>
      <c r="T1293" s="1"/>
      <c r="V1293" s="11"/>
      <c r="W1293" s="11"/>
    </row>
    <row r="1294" spans="16:23" s="5" customFormat="1" x14ac:dyDescent="0.2">
      <c r="P1294" s="3"/>
      <c r="S1294" s="1"/>
      <c r="T1294" s="1"/>
      <c r="V1294" s="11"/>
      <c r="W1294" s="11"/>
    </row>
    <row r="1295" spans="16:23" s="5" customFormat="1" x14ac:dyDescent="0.2">
      <c r="P1295" s="3"/>
      <c r="S1295" s="1"/>
      <c r="T1295" s="1"/>
      <c r="V1295" s="11"/>
      <c r="W1295" s="11"/>
    </row>
    <row r="1296" spans="16:23" s="5" customFormat="1" x14ac:dyDescent="0.2">
      <c r="P1296" s="3"/>
      <c r="S1296" s="1"/>
      <c r="T1296" s="1"/>
      <c r="V1296" s="11"/>
      <c r="W1296" s="11"/>
    </row>
    <row r="1297" spans="16:23" s="5" customFormat="1" x14ac:dyDescent="0.2">
      <c r="P1297" s="3"/>
      <c r="S1297" s="1"/>
      <c r="T1297" s="1"/>
      <c r="V1297" s="11"/>
      <c r="W1297" s="11"/>
    </row>
    <row r="1298" spans="16:23" s="5" customFormat="1" x14ac:dyDescent="0.2">
      <c r="P1298" s="3"/>
      <c r="S1298" s="1"/>
      <c r="T1298" s="1"/>
      <c r="V1298" s="11"/>
      <c r="W1298" s="11"/>
    </row>
    <row r="1299" spans="16:23" s="5" customFormat="1" x14ac:dyDescent="0.2">
      <c r="P1299" s="3"/>
      <c r="S1299" s="1"/>
      <c r="T1299" s="1"/>
      <c r="V1299" s="11"/>
      <c r="W1299" s="11"/>
    </row>
    <row r="1300" spans="16:23" s="5" customFormat="1" x14ac:dyDescent="0.2">
      <c r="P1300" s="3"/>
      <c r="S1300" s="1"/>
      <c r="T1300" s="1"/>
      <c r="V1300" s="11"/>
      <c r="W1300" s="11"/>
    </row>
    <row r="1301" spans="16:23" s="5" customFormat="1" x14ac:dyDescent="0.2">
      <c r="P1301" s="3"/>
      <c r="S1301" s="1"/>
      <c r="T1301" s="1"/>
      <c r="V1301" s="11"/>
      <c r="W1301" s="11"/>
    </row>
    <row r="1302" spans="16:23" s="5" customFormat="1" x14ac:dyDescent="0.2">
      <c r="P1302" s="3"/>
      <c r="S1302" s="1"/>
      <c r="T1302" s="1"/>
      <c r="V1302" s="11"/>
      <c r="W1302" s="11"/>
    </row>
    <row r="1303" spans="16:23" s="5" customFormat="1" x14ac:dyDescent="0.2">
      <c r="P1303" s="3"/>
      <c r="S1303" s="1"/>
      <c r="T1303" s="1"/>
      <c r="V1303" s="11"/>
      <c r="W1303" s="11"/>
    </row>
    <row r="1304" spans="16:23" s="5" customFormat="1" x14ac:dyDescent="0.2">
      <c r="P1304" s="3"/>
      <c r="S1304" s="1"/>
      <c r="T1304" s="1"/>
      <c r="V1304" s="11"/>
      <c r="W1304" s="11"/>
    </row>
    <row r="1305" spans="16:23" s="5" customFormat="1" x14ac:dyDescent="0.2">
      <c r="P1305" s="3"/>
      <c r="S1305" s="1"/>
      <c r="T1305" s="1"/>
      <c r="V1305" s="11"/>
      <c r="W1305" s="11"/>
    </row>
    <row r="1306" spans="16:23" s="5" customFormat="1" x14ac:dyDescent="0.2">
      <c r="P1306" s="3"/>
      <c r="S1306" s="1"/>
      <c r="T1306" s="1"/>
      <c r="V1306" s="11"/>
      <c r="W1306" s="11"/>
    </row>
    <row r="1307" spans="16:23" s="5" customFormat="1" x14ac:dyDescent="0.2">
      <c r="P1307" s="3"/>
      <c r="S1307" s="1"/>
      <c r="T1307" s="1"/>
      <c r="V1307" s="11"/>
      <c r="W1307" s="11"/>
    </row>
    <row r="1308" spans="16:23" s="5" customFormat="1" x14ac:dyDescent="0.2">
      <c r="P1308" s="3"/>
      <c r="S1308" s="1"/>
      <c r="T1308" s="1"/>
      <c r="V1308" s="11"/>
      <c r="W1308" s="11"/>
    </row>
    <row r="1309" spans="16:23" s="5" customFormat="1" x14ac:dyDescent="0.2">
      <c r="P1309" s="3"/>
      <c r="S1309" s="1"/>
      <c r="T1309" s="1"/>
      <c r="V1309" s="11"/>
      <c r="W1309" s="11"/>
    </row>
    <row r="1310" spans="16:23" s="5" customFormat="1" x14ac:dyDescent="0.2">
      <c r="P1310" s="3"/>
      <c r="S1310" s="1"/>
      <c r="T1310" s="1"/>
      <c r="V1310" s="11"/>
      <c r="W1310" s="11"/>
    </row>
    <row r="1311" spans="16:23" s="5" customFormat="1" x14ac:dyDescent="0.2">
      <c r="P1311" s="3"/>
      <c r="S1311" s="1"/>
      <c r="T1311" s="1"/>
      <c r="V1311" s="11"/>
      <c r="W1311" s="11"/>
    </row>
    <row r="1312" spans="16:23" s="5" customFormat="1" x14ac:dyDescent="0.2">
      <c r="P1312" s="3"/>
      <c r="S1312" s="1"/>
      <c r="T1312" s="1"/>
      <c r="V1312" s="11"/>
      <c r="W1312" s="11"/>
    </row>
    <row r="1313" spans="16:23" s="5" customFormat="1" x14ac:dyDescent="0.2">
      <c r="P1313" s="3"/>
      <c r="S1313" s="1"/>
      <c r="T1313" s="1"/>
      <c r="V1313" s="11"/>
      <c r="W1313" s="11"/>
    </row>
    <row r="1314" spans="16:23" s="5" customFormat="1" x14ac:dyDescent="0.2">
      <c r="P1314" s="3"/>
      <c r="S1314" s="1"/>
      <c r="T1314" s="1"/>
      <c r="V1314" s="11"/>
      <c r="W1314" s="11"/>
    </row>
    <row r="1315" spans="16:23" s="5" customFormat="1" x14ac:dyDescent="0.2">
      <c r="P1315" s="3"/>
      <c r="S1315" s="1"/>
      <c r="T1315" s="1"/>
      <c r="V1315" s="11"/>
      <c r="W1315" s="11"/>
    </row>
    <row r="1316" spans="16:23" s="5" customFormat="1" x14ac:dyDescent="0.2">
      <c r="P1316" s="3"/>
      <c r="S1316" s="1"/>
      <c r="T1316" s="1"/>
      <c r="V1316" s="11"/>
      <c r="W1316" s="11"/>
    </row>
    <row r="1317" spans="16:23" s="5" customFormat="1" x14ac:dyDescent="0.2">
      <c r="P1317" s="3"/>
      <c r="S1317" s="1"/>
      <c r="T1317" s="1"/>
      <c r="V1317" s="11"/>
      <c r="W1317" s="11"/>
    </row>
    <row r="1318" spans="16:23" s="5" customFormat="1" x14ac:dyDescent="0.2">
      <c r="P1318" s="3"/>
      <c r="S1318" s="1"/>
      <c r="T1318" s="1"/>
      <c r="V1318" s="11"/>
      <c r="W1318" s="11"/>
    </row>
    <row r="1319" spans="16:23" s="5" customFormat="1" x14ac:dyDescent="0.2">
      <c r="P1319" s="3"/>
      <c r="S1319" s="1"/>
      <c r="T1319" s="1"/>
      <c r="V1319" s="11"/>
      <c r="W1319" s="11"/>
    </row>
    <row r="1320" spans="16:23" s="5" customFormat="1" x14ac:dyDescent="0.2">
      <c r="P1320" s="3"/>
      <c r="S1320" s="1"/>
      <c r="T1320" s="1"/>
      <c r="V1320" s="11"/>
      <c r="W1320" s="11"/>
    </row>
    <row r="1321" spans="16:23" s="5" customFormat="1" x14ac:dyDescent="0.2">
      <c r="P1321" s="3"/>
      <c r="S1321" s="1"/>
      <c r="T1321" s="1"/>
      <c r="V1321" s="11"/>
      <c r="W1321" s="11"/>
    </row>
    <row r="1322" spans="16:23" s="5" customFormat="1" x14ac:dyDescent="0.2">
      <c r="P1322" s="3"/>
      <c r="S1322" s="1"/>
      <c r="T1322" s="1"/>
      <c r="V1322" s="11"/>
      <c r="W1322" s="11"/>
    </row>
    <row r="1323" spans="16:23" s="5" customFormat="1" x14ac:dyDescent="0.2">
      <c r="P1323" s="3"/>
      <c r="S1323" s="1"/>
      <c r="T1323" s="1"/>
      <c r="V1323" s="11"/>
      <c r="W1323" s="11"/>
    </row>
    <row r="1324" spans="16:23" s="5" customFormat="1" x14ac:dyDescent="0.2">
      <c r="P1324" s="3"/>
      <c r="S1324" s="1"/>
      <c r="T1324" s="1"/>
      <c r="V1324" s="11"/>
      <c r="W1324" s="11"/>
    </row>
    <row r="1325" spans="16:23" s="5" customFormat="1" x14ac:dyDescent="0.2">
      <c r="P1325" s="3"/>
      <c r="S1325" s="1"/>
      <c r="T1325" s="1"/>
      <c r="V1325" s="11"/>
      <c r="W1325" s="11"/>
    </row>
    <row r="1326" spans="16:23" s="5" customFormat="1" x14ac:dyDescent="0.2">
      <c r="P1326" s="3"/>
      <c r="S1326" s="1"/>
      <c r="T1326" s="1"/>
      <c r="V1326" s="11"/>
      <c r="W1326" s="11"/>
    </row>
    <row r="1327" spans="16:23" s="5" customFormat="1" x14ac:dyDescent="0.2">
      <c r="P1327" s="3"/>
      <c r="S1327" s="1"/>
      <c r="T1327" s="1"/>
      <c r="V1327" s="11"/>
      <c r="W1327" s="11"/>
    </row>
    <row r="1328" spans="16:23" s="5" customFormat="1" x14ac:dyDescent="0.2">
      <c r="P1328" s="3"/>
      <c r="S1328" s="1"/>
      <c r="T1328" s="1"/>
      <c r="V1328" s="11"/>
      <c r="W1328" s="11"/>
    </row>
    <row r="1329" spans="16:23" s="5" customFormat="1" x14ac:dyDescent="0.2">
      <c r="P1329" s="3"/>
      <c r="S1329" s="1"/>
      <c r="T1329" s="1"/>
      <c r="V1329" s="11"/>
      <c r="W1329" s="11"/>
    </row>
    <row r="1330" spans="16:23" s="5" customFormat="1" x14ac:dyDescent="0.2">
      <c r="P1330" s="3"/>
      <c r="S1330" s="1"/>
      <c r="T1330" s="1"/>
      <c r="V1330" s="11"/>
      <c r="W1330" s="11"/>
    </row>
    <row r="1331" spans="16:23" s="5" customFormat="1" x14ac:dyDescent="0.2">
      <c r="P1331" s="3"/>
      <c r="S1331" s="1"/>
      <c r="T1331" s="1"/>
      <c r="V1331" s="11"/>
      <c r="W1331" s="11"/>
    </row>
    <row r="1332" spans="16:23" s="5" customFormat="1" x14ac:dyDescent="0.2">
      <c r="P1332" s="3"/>
      <c r="S1332" s="1"/>
      <c r="T1332" s="1"/>
      <c r="V1332" s="11"/>
      <c r="W1332" s="11"/>
    </row>
    <row r="1333" spans="16:23" s="5" customFormat="1" x14ac:dyDescent="0.2">
      <c r="P1333" s="3"/>
      <c r="S1333" s="1"/>
      <c r="T1333" s="1"/>
      <c r="V1333" s="11"/>
      <c r="W1333" s="11"/>
    </row>
    <row r="1334" spans="16:23" s="5" customFormat="1" x14ac:dyDescent="0.2">
      <c r="P1334" s="3"/>
      <c r="S1334" s="1"/>
      <c r="T1334" s="1"/>
      <c r="V1334" s="11"/>
      <c r="W1334" s="11"/>
    </row>
    <row r="1335" spans="16:23" s="5" customFormat="1" x14ac:dyDescent="0.2">
      <c r="P1335" s="3"/>
      <c r="S1335" s="1"/>
      <c r="T1335" s="1"/>
      <c r="V1335" s="11"/>
      <c r="W1335" s="11"/>
    </row>
    <row r="1336" spans="16:23" s="5" customFormat="1" x14ac:dyDescent="0.2">
      <c r="P1336" s="3"/>
      <c r="S1336" s="1"/>
      <c r="T1336" s="1"/>
      <c r="V1336" s="11"/>
      <c r="W1336" s="11"/>
    </row>
    <row r="1337" spans="16:23" s="5" customFormat="1" x14ac:dyDescent="0.2">
      <c r="P1337" s="3"/>
      <c r="S1337" s="1"/>
      <c r="T1337" s="1"/>
      <c r="V1337" s="11"/>
      <c r="W1337" s="11"/>
    </row>
    <row r="1338" spans="16:23" s="5" customFormat="1" x14ac:dyDescent="0.2">
      <c r="P1338" s="3"/>
      <c r="S1338" s="1"/>
      <c r="T1338" s="1"/>
      <c r="V1338" s="11"/>
      <c r="W1338" s="11"/>
    </row>
    <row r="1339" spans="16:23" s="5" customFormat="1" x14ac:dyDescent="0.2">
      <c r="P1339" s="3"/>
      <c r="S1339" s="1"/>
      <c r="T1339" s="1"/>
      <c r="V1339" s="11"/>
      <c r="W1339" s="11"/>
    </row>
    <row r="1340" spans="16:23" s="5" customFormat="1" x14ac:dyDescent="0.2">
      <c r="P1340" s="3"/>
      <c r="S1340" s="1"/>
      <c r="T1340" s="1"/>
      <c r="V1340" s="11"/>
      <c r="W1340" s="11"/>
    </row>
    <row r="1341" spans="16:23" s="5" customFormat="1" x14ac:dyDescent="0.2">
      <c r="P1341" s="3"/>
      <c r="S1341" s="1"/>
      <c r="T1341" s="1"/>
      <c r="V1341" s="11"/>
      <c r="W1341" s="11"/>
    </row>
    <row r="1342" spans="16:23" s="5" customFormat="1" x14ac:dyDescent="0.2">
      <c r="P1342" s="3"/>
      <c r="S1342" s="1"/>
      <c r="T1342" s="1"/>
      <c r="V1342" s="11"/>
      <c r="W1342" s="11"/>
    </row>
    <row r="1343" spans="16:23" s="5" customFormat="1" x14ac:dyDescent="0.2">
      <c r="P1343" s="3"/>
      <c r="S1343" s="1"/>
      <c r="T1343" s="1"/>
      <c r="V1343" s="11"/>
      <c r="W1343" s="11"/>
    </row>
    <row r="1344" spans="16:23" s="5" customFormat="1" x14ac:dyDescent="0.2">
      <c r="P1344" s="3"/>
      <c r="S1344" s="1"/>
      <c r="T1344" s="1"/>
      <c r="V1344" s="11"/>
      <c r="W1344" s="11"/>
    </row>
    <row r="1345" spans="16:23" s="5" customFormat="1" x14ac:dyDescent="0.2">
      <c r="P1345" s="3"/>
      <c r="S1345" s="1"/>
      <c r="T1345" s="1"/>
      <c r="V1345" s="11"/>
      <c r="W1345" s="11"/>
    </row>
    <row r="1346" spans="16:23" s="5" customFormat="1" x14ac:dyDescent="0.2">
      <c r="P1346" s="3"/>
      <c r="S1346" s="1"/>
      <c r="T1346" s="1"/>
      <c r="V1346" s="11"/>
      <c r="W1346" s="11"/>
    </row>
    <row r="1347" spans="16:23" s="5" customFormat="1" x14ac:dyDescent="0.2">
      <c r="P1347" s="3"/>
      <c r="S1347" s="1"/>
      <c r="T1347" s="1"/>
      <c r="V1347" s="11"/>
      <c r="W1347" s="11"/>
    </row>
    <row r="1348" spans="16:23" s="5" customFormat="1" x14ac:dyDescent="0.2">
      <c r="P1348" s="3"/>
      <c r="S1348" s="1"/>
      <c r="T1348" s="1"/>
      <c r="V1348" s="11"/>
      <c r="W1348" s="11"/>
    </row>
    <row r="1349" spans="16:23" s="5" customFormat="1" x14ac:dyDescent="0.2">
      <c r="P1349" s="3"/>
      <c r="S1349" s="1"/>
      <c r="T1349" s="1"/>
      <c r="V1349" s="11"/>
      <c r="W1349" s="11"/>
    </row>
    <row r="1350" spans="16:23" s="5" customFormat="1" x14ac:dyDescent="0.2">
      <c r="P1350" s="3"/>
      <c r="S1350" s="1"/>
      <c r="T1350" s="1"/>
      <c r="V1350" s="11"/>
      <c r="W1350" s="11"/>
    </row>
    <row r="1351" spans="16:23" s="5" customFormat="1" x14ac:dyDescent="0.2">
      <c r="P1351" s="3"/>
      <c r="S1351" s="1"/>
      <c r="T1351" s="1"/>
      <c r="V1351" s="11"/>
      <c r="W1351" s="11"/>
    </row>
    <row r="1352" spans="16:23" s="5" customFormat="1" x14ac:dyDescent="0.2">
      <c r="P1352" s="3"/>
      <c r="S1352" s="1"/>
      <c r="T1352" s="1"/>
      <c r="V1352" s="11"/>
      <c r="W1352" s="11"/>
    </row>
    <row r="1353" spans="16:23" s="5" customFormat="1" x14ac:dyDescent="0.2">
      <c r="P1353" s="3"/>
      <c r="S1353" s="1"/>
      <c r="T1353" s="1"/>
      <c r="V1353" s="11"/>
      <c r="W1353" s="11"/>
    </row>
    <row r="1354" spans="16:23" s="5" customFormat="1" x14ac:dyDescent="0.2">
      <c r="P1354" s="3"/>
      <c r="S1354" s="1"/>
      <c r="T1354" s="1"/>
      <c r="V1354" s="11"/>
      <c r="W1354" s="11"/>
    </row>
    <row r="1355" spans="16:23" s="5" customFormat="1" x14ac:dyDescent="0.2">
      <c r="P1355" s="3"/>
      <c r="S1355" s="1"/>
      <c r="T1355" s="1"/>
      <c r="V1355" s="11"/>
      <c r="W1355" s="11"/>
    </row>
    <row r="1356" spans="16:23" s="5" customFormat="1" x14ac:dyDescent="0.2">
      <c r="P1356" s="3"/>
      <c r="S1356" s="1"/>
      <c r="T1356" s="1"/>
      <c r="V1356" s="11"/>
      <c r="W1356" s="11"/>
    </row>
    <row r="1357" spans="16:23" s="5" customFormat="1" x14ac:dyDescent="0.2">
      <c r="P1357" s="3"/>
      <c r="S1357" s="1"/>
      <c r="T1357" s="1"/>
      <c r="V1357" s="11"/>
      <c r="W1357" s="11"/>
    </row>
    <row r="1358" spans="16:23" s="5" customFormat="1" x14ac:dyDescent="0.2">
      <c r="P1358" s="3"/>
      <c r="S1358" s="1"/>
      <c r="T1358" s="1"/>
      <c r="V1358" s="11"/>
      <c r="W1358" s="11"/>
    </row>
    <row r="1359" spans="16:23" s="5" customFormat="1" x14ac:dyDescent="0.2">
      <c r="P1359" s="3"/>
      <c r="S1359" s="1"/>
      <c r="T1359" s="1"/>
      <c r="V1359" s="11"/>
      <c r="W1359" s="11"/>
    </row>
    <row r="1360" spans="16:23" s="5" customFormat="1" x14ac:dyDescent="0.2">
      <c r="P1360" s="3"/>
      <c r="S1360" s="1"/>
      <c r="T1360" s="1"/>
      <c r="V1360" s="11"/>
      <c r="W1360" s="11"/>
    </row>
    <row r="1361" spans="16:23" s="5" customFormat="1" x14ac:dyDescent="0.2">
      <c r="P1361" s="3"/>
      <c r="S1361" s="1"/>
      <c r="T1361" s="1"/>
      <c r="V1361" s="11"/>
      <c r="W1361" s="11"/>
    </row>
    <row r="1362" spans="16:23" s="5" customFormat="1" x14ac:dyDescent="0.2">
      <c r="P1362" s="3"/>
      <c r="S1362" s="1"/>
      <c r="T1362" s="1"/>
      <c r="V1362" s="11"/>
      <c r="W1362" s="11"/>
    </row>
    <row r="1363" spans="16:23" s="5" customFormat="1" x14ac:dyDescent="0.2">
      <c r="P1363" s="3"/>
      <c r="S1363" s="1"/>
      <c r="T1363" s="1"/>
      <c r="V1363" s="11"/>
      <c r="W1363" s="11"/>
    </row>
    <row r="1364" spans="16:23" s="5" customFormat="1" x14ac:dyDescent="0.2">
      <c r="P1364" s="3"/>
      <c r="S1364" s="1"/>
      <c r="T1364" s="1"/>
      <c r="V1364" s="11"/>
      <c r="W1364" s="11"/>
    </row>
    <row r="1365" spans="16:23" s="5" customFormat="1" x14ac:dyDescent="0.2">
      <c r="P1365" s="3"/>
      <c r="S1365" s="1"/>
      <c r="T1365" s="1"/>
      <c r="V1365" s="11"/>
      <c r="W1365" s="11"/>
    </row>
    <row r="1366" spans="16:23" s="5" customFormat="1" x14ac:dyDescent="0.2">
      <c r="P1366" s="3"/>
      <c r="S1366" s="1"/>
      <c r="T1366" s="1"/>
      <c r="V1366" s="11"/>
      <c r="W1366" s="11"/>
    </row>
    <row r="1367" spans="16:23" s="5" customFormat="1" x14ac:dyDescent="0.2">
      <c r="P1367" s="3"/>
      <c r="S1367" s="1"/>
      <c r="T1367" s="1"/>
      <c r="V1367" s="11"/>
      <c r="W1367" s="11"/>
    </row>
    <row r="1368" spans="16:23" s="5" customFormat="1" x14ac:dyDescent="0.2">
      <c r="P1368" s="3"/>
      <c r="S1368" s="1"/>
      <c r="T1368" s="1"/>
      <c r="V1368" s="11"/>
      <c r="W1368" s="11"/>
    </row>
    <row r="1369" spans="16:23" s="5" customFormat="1" x14ac:dyDescent="0.2">
      <c r="P1369" s="3"/>
      <c r="S1369" s="1"/>
      <c r="T1369" s="1"/>
      <c r="V1369" s="11"/>
      <c r="W1369" s="11"/>
    </row>
    <row r="1370" spans="16:23" s="5" customFormat="1" x14ac:dyDescent="0.2">
      <c r="P1370" s="3"/>
      <c r="S1370" s="1"/>
      <c r="T1370" s="1"/>
      <c r="V1370" s="11"/>
      <c r="W1370" s="11"/>
    </row>
    <row r="1371" spans="16:23" s="5" customFormat="1" x14ac:dyDescent="0.2">
      <c r="P1371" s="3"/>
      <c r="S1371" s="1"/>
      <c r="T1371" s="1"/>
      <c r="V1371" s="11"/>
      <c r="W1371" s="11"/>
    </row>
    <row r="1372" spans="16:23" s="5" customFormat="1" x14ac:dyDescent="0.2">
      <c r="P1372" s="3"/>
      <c r="S1372" s="1"/>
      <c r="T1372" s="1"/>
      <c r="V1372" s="11"/>
      <c r="W1372" s="11"/>
    </row>
    <row r="1373" spans="16:23" s="5" customFormat="1" x14ac:dyDescent="0.2">
      <c r="P1373" s="3"/>
      <c r="S1373" s="1"/>
      <c r="T1373" s="1"/>
      <c r="V1373" s="11"/>
      <c r="W1373" s="11"/>
    </row>
    <row r="1374" spans="16:23" s="5" customFormat="1" x14ac:dyDescent="0.2">
      <c r="P1374" s="3"/>
      <c r="S1374" s="1"/>
      <c r="T1374" s="1"/>
      <c r="V1374" s="11"/>
      <c r="W1374" s="11"/>
    </row>
    <row r="1375" spans="16:23" s="5" customFormat="1" x14ac:dyDescent="0.2">
      <c r="P1375" s="3"/>
      <c r="S1375" s="1"/>
      <c r="T1375" s="1"/>
      <c r="V1375" s="11"/>
      <c r="W1375" s="11"/>
    </row>
    <row r="1376" spans="16:23" s="5" customFormat="1" x14ac:dyDescent="0.2">
      <c r="P1376" s="3"/>
      <c r="S1376" s="1"/>
      <c r="T1376" s="1"/>
      <c r="V1376" s="11"/>
      <c r="W1376" s="11"/>
    </row>
    <row r="1377" spans="16:23" s="5" customFormat="1" x14ac:dyDescent="0.2">
      <c r="P1377" s="3"/>
      <c r="S1377" s="1"/>
      <c r="T1377" s="1"/>
      <c r="V1377" s="11"/>
      <c r="W1377" s="11"/>
    </row>
    <row r="1378" spans="16:23" s="5" customFormat="1" x14ac:dyDescent="0.2">
      <c r="P1378" s="3"/>
      <c r="S1378" s="1"/>
      <c r="T1378" s="1"/>
      <c r="V1378" s="11"/>
      <c r="W1378" s="11"/>
    </row>
    <row r="1379" spans="16:23" s="5" customFormat="1" x14ac:dyDescent="0.2">
      <c r="P1379" s="3"/>
      <c r="S1379" s="1"/>
      <c r="T1379" s="1"/>
      <c r="V1379" s="11"/>
      <c r="W1379" s="11"/>
    </row>
    <row r="1380" spans="16:23" s="5" customFormat="1" x14ac:dyDescent="0.2">
      <c r="P1380" s="3"/>
      <c r="S1380" s="1"/>
      <c r="T1380" s="1"/>
      <c r="V1380" s="11"/>
      <c r="W1380" s="11"/>
    </row>
    <row r="1381" spans="16:23" s="5" customFormat="1" x14ac:dyDescent="0.2">
      <c r="P1381" s="3"/>
      <c r="S1381" s="1"/>
      <c r="T1381" s="1"/>
      <c r="V1381" s="11"/>
      <c r="W1381" s="11"/>
    </row>
    <row r="1382" spans="16:23" s="5" customFormat="1" x14ac:dyDescent="0.2">
      <c r="P1382" s="3"/>
      <c r="S1382" s="1"/>
      <c r="T1382" s="1"/>
      <c r="V1382" s="11"/>
      <c r="W1382" s="11"/>
    </row>
    <row r="1383" spans="16:23" s="5" customFormat="1" x14ac:dyDescent="0.2">
      <c r="P1383" s="3"/>
      <c r="S1383" s="1"/>
      <c r="T1383" s="1"/>
      <c r="V1383" s="11"/>
      <c r="W1383" s="11"/>
    </row>
    <row r="1384" spans="16:23" s="5" customFormat="1" x14ac:dyDescent="0.2">
      <c r="P1384" s="3"/>
      <c r="S1384" s="1"/>
      <c r="T1384" s="1"/>
      <c r="V1384" s="11"/>
      <c r="W1384" s="11"/>
    </row>
    <row r="1385" spans="16:23" s="5" customFormat="1" x14ac:dyDescent="0.2">
      <c r="P1385" s="3"/>
      <c r="S1385" s="1"/>
      <c r="T1385" s="1"/>
      <c r="V1385" s="11"/>
      <c r="W1385" s="11"/>
    </row>
    <row r="1386" spans="16:23" s="5" customFormat="1" x14ac:dyDescent="0.2">
      <c r="P1386" s="3"/>
      <c r="S1386" s="1"/>
      <c r="T1386" s="1"/>
      <c r="V1386" s="11"/>
      <c r="W1386" s="11"/>
    </row>
    <row r="1387" spans="16:23" s="5" customFormat="1" x14ac:dyDescent="0.2">
      <c r="P1387" s="3"/>
      <c r="S1387" s="1"/>
      <c r="T1387" s="1"/>
      <c r="V1387" s="11"/>
      <c r="W1387" s="11"/>
    </row>
    <row r="1388" spans="16:23" s="5" customFormat="1" x14ac:dyDescent="0.2">
      <c r="P1388" s="3"/>
      <c r="S1388" s="1"/>
      <c r="T1388" s="1"/>
      <c r="V1388" s="11"/>
      <c r="W1388" s="11"/>
    </row>
    <row r="1389" spans="16:23" s="5" customFormat="1" x14ac:dyDescent="0.2">
      <c r="P1389" s="3"/>
      <c r="S1389" s="1"/>
      <c r="T1389" s="1"/>
      <c r="V1389" s="11"/>
      <c r="W1389" s="11"/>
    </row>
    <row r="1390" spans="16:23" s="5" customFormat="1" x14ac:dyDescent="0.2">
      <c r="P1390" s="3"/>
      <c r="S1390" s="1"/>
      <c r="T1390" s="1"/>
      <c r="V1390" s="11"/>
      <c r="W1390" s="11"/>
    </row>
    <row r="1391" spans="16:23" s="5" customFormat="1" x14ac:dyDescent="0.2">
      <c r="P1391" s="3"/>
      <c r="S1391" s="1"/>
      <c r="T1391" s="1"/>
      <c r="V1391" s="11"/>
      <c r="W1391" s="11"/>
    </row>
    <row r="1392" spans="16:23" s="5" customFormat="1" x14ac:dyDescent="0.2">
      <c r="P1392" s="3"/>
      <c r="S1392" s="1"/>
      <c r="T1392" s="1"/>
      <c r="V1392" s="11"/>
      <c r="W1392" s="11"/>
    </row>
    <row r="1393" spans="16:23" s="5" customFormat="1" x14ac:dyDescent="0.2">
      <c r="P1393" s="3"/>
      <c r="S1393" s="1"/>
      <c r="T1393" s="1"/>
      <c r="V1393" s="11"/>
      <c r="W1393" s="11"/>
    </row>
    <row r="1394" spans="16:23" s="5" customFormat="1" x14ac:dyDescent="0.2">
      <c r="P1394" s="3"/>
      <c r="S1394" s="1"/>
      <c r="T1394" s="1"/>
      <c r="V1394" s="11"/>
      <c r="W1394" s="11"/>
    </row>
    <row r="1395" spans="16:23" s="5" customFormat="1" x14ac:dyDescent="0.2">
      <c r="P1395" s="3"/>
      <c r="S1395" s="1"/>
      <c r="T1395" s="1"/>
      <c r="V1395" s="11"/>
      <c r="W1395" s="11"/>
    </row>
    <row r="1396" spans="16:23" s="5" customFormat="1" x14ac:dyDescent="0.2">
      <c r="P1396" s="3"/>
      <c r="S1396" s="1"/>
      <c r="T1396" s="1"/>
      <c r="V1396" s="11"/>
      <c r="W1396" s="11"/>
    </row>
    <row r="1397" spans="16:23" s="5" customFormat="1" x14ac:dyDescent="0.2">
      <c r="P1397" s="3"/>
      <c r="S1397" s="1"/>
      <c r="T1397" s="1"/>
      <c r="V1397" s="11"/>
      <c r="W1397" s="11"/>
    </row>
    <row r="1398" spans="16:23" s="5" customFormat="1" x14ac:dyDescent="0.2">
      <c r="P1398" s="3"/>
      <c r="S1398" s="1"/>
      <c r="T1398" s="1"/>
      <c r="V1398" s="11"/>
      <c r="W1398" s="11"/>
    </row>
    <row r="1399" spans="16:23" s="5" customFormat="1" x14ac:dyDescent="0.2">
      <c r="P1399" s="3"/>
      <c r="S1399" s="1"/>
      <c r="T1399" s="1"/>
      <c r="V1399" s="11"/>
      <c r="W1399" s="11"/>
    </row>
    <row r="1400" spans="16:23" s="5" customFormat="1" x14ac:dyDescent="0.2">
      <c r="P1400" s="3"/>
      <c r="S1400" s="1"/>
      <c r="T1400" s="1"/>
      <c r="V1400" s="11"/>
      <c r="W1400" s="11"/>
    </row>
    <row r="1401" spans="16:23" s="5" customFormat="1" x14ac:dyDescent="0.2">
      <c r="P1401" s="3"/>
      <c r="S1401" s="1"/>
      <c r="T1401" s="1"/>
      <c r="V1401" s="11"/>
      <c r="W1401" s="11"/>
    </row>
    <row r="1402" spans="16:23" s="5" customFormat="1" x14ac:dyDescent="0.2">
      <c r="P1402" s="3"/>
      <c r="S1402" s="1"/>
      <c r="T1402" s="1"/>
      <c r="V1402" s="11"/>
      <c r="W1402" s="11"/>
    </row>
    <row r="1403" spans="16:23" s="5" customFormat="1" x14ac:dyDescent="0.2">
      <c r="P1403" s="3"/>
      <c r="S1403" s="1"/>
      <c r="T1403" s="1"/>
      <c r="V1403" s="11"/>
      <c r="W1403" s="11"/>
    </row>
    <row r="1404" spans="16:23" s="5" customFormat="1" x14ac:dyDescent="0.2">
      <c r="P1404" s="3"/>
      <c r="S1404" s="1"/>
      <c r="T1404" s="1"/>
      <c r="V1404" s="11"/>
      <c r="W1404" s="11"/>
    </row>
    <row r="1405" spans="16:23" s="5" customFormat="1" x14ac:dyDescent="0.2">
      <c r="P1405" s="3"/>
      <c r="S1405" s="1"/>
      <c r="T1405" s="1"/>
      <c r="V1405" s="11"/>
      <c r="W1405" s="11"/>
    </row>
    <row r="1406" spans="16:23" s="5" customFormat="1" x14ac:dyDescent="0.2">
      <c r="P1406" s="3"/>
      <c r="S1406" s="1"/>
      <c r="T1406" s="1"/>
      <c r="V1406" s="11"/>
      <c r="W1406" s="11"/>
    </row>
    <row r="1407" spans="16:23" s="5" customFormat="1" x14ac:dyDescent="0.2">
      <c r="P1407" s="3"/>
      <c r="S1407" s="1"/>
      <c r="T1407" s="1"/>
      <c r="V1407" s="11"/>
      <c r="W1407" s="11"/>
    </row>
    <row r="1408" spans="16:23" s="5" customFormat="1" x14ac:dyDescent="0.2">
      <c r="P1408" s="3"/>
      <c r="S1408" s="1"/>
      <c r="T1408" s="1"/>
      <c r="V1408" s="11"/>
      <c r="W1408" s="11"/>
    </row>
    <row r="1409" spans="16:23" s="5" customFormat="1" x14ac:dyDescent="0.2">
      <c r="P1409" s="3"/>
      <c r="S1409" s="1"/>
      <c r="T1409" s="1"/>
      <c r="V1409" s="11"/>
      <c r="W1409" s="11"/>
    </row>
    <row r="1410" spans="16:23" s="5" customFormat="1" x14ac:dyDescent="0.2">
      <c r="P1410" s="3"/>
      <c r="S1410" s="1"/>
      <c r="T1410" s="1"/>
      <c r="V1410" s="11"/>
      <c r="W1410" s="11"/>
    </row>
    <row r="1411" spans="16:23" s="5" customFormat="1" x14ac:dyDescent="0.2">
      <c r="P1411" s="3"/>
      <c r="S1411" s="1"/>
      <c r="T1411" s="1"/>
      <c r="V1411" s="11"/>
      <c r="W1411" s="11"/>
    </row>
    <row r="1412" spans="16:23" s="5" customFormat="1" x14ac:dyDescent="0.2">
      <c r="P1412" s="3"/>
      <c r="S1412" s="1"/>
      <c r="T1412" s="1"/>
      <c r="V1412" s="11"/>
      <c r="W1412" s="11"/>
    </row>
    <row r="1413" spans="16:23" s="5" customFormat="1" x14ac:dyDescent="0.2">
      <c r="P1413" s="3"/>
      <c r="S1413" s="1"/>
      <c r="T1413" s="1"/>
      <c r="V1413" s="11"/>
      <c r="W1413" s="11"/>
    </row>
    <row r="1414" spans="16:23" s="5" customFormat="1" x14ac:dyDescent="0.2">
      <c r="P1414" s="3"/>
      <c r="S1414" s="1"/>
      <c r="T1414" s="1"/>
      <c r="V1414" s="11"/>
      <c r="W1414" s="11"/>
    </row>
    <row r="1415" spans="16:23" s="5" customFormat="1" x14ac:dyDescent="0.2">
      <c r="P1415" s="3"/>
      <c r="S1415" s="1"/>
      <c r="T1415" s="1"/>
      <c r="V1415" s="11"/>
      <c r="W1415" s="11"/>
    </row>
    <row r="1416" spans="16:23" s="5" customFormat="1" x14ac:dyDescent="0.2">
      <c r="P1416" s="3"/>
      <c r="S1416" s="1"/>
      <c r="T1416" s="1"/>
      <c r="V1416" s="11"/>
      <c r="W1416" s="11"/>
    </row>
    <row r="1417" spans="16:23" s="5" customFormat="1" x14ac:dyDescent="0.2">
      <c r="P1417" s="3"/>
      <c r="S1417" s="1"/>
      <c r="T1417" s="1"/>
      <c r="V1417" s="11"/>
      <c r="W1417" s="11"/>
    </row>
    <row r="1418" spans="16:23" s="5" customFormat="1" x14ac:dyDescent="0.2">
      <c r="P1418" s="3"/>
      <c r="S1418" s="1"/>
      <c r="T1418" s="1"/>
      <c r="V1418" s="11"/>
      <c r="W1418" s="11"/>
    </row>
    <row r="1419" spans="16:23" s="5" customFormat="1" x14ac:dyDescent="0.2">
      <c r="P1419" s="3"/>
      <c r="S1419" s="1"/>
      <c r="T1419" s="1"/>
      <c r="V1419" s="11"/>
      <c r="W1419" s="11"/>
    </row>
    <row r="1420" spans="16:23" s="5" customFormat="1" x14ac:dyDescent="0.2">
      <c r="P1420" s="3"/>
      <c r="S1420" s="1"/>
      <c r="T1420" s="1"/>
      <c r="V1420" s="11"/>
      <c r="W1420" s="11"/>
    </row>
    <row r="1421" spans="16:23" s="5" customFormat="1" x14ac:dyDescent="0.2">
      <c r="P1421" s="3"/>
      <c r="S1421" s="1"/>
      <c r="T1421" s="1"/>
      <c r="V1421" s="11"/>
      <c r="W1421" s="11"/>
    </row>
    <row r="1422" spans="16:23" s="5" customFormat="1" x14ac:dyDescent="0.2">
      <c r="P1422" s="3"/>
      <c r="S1422" s="1"/>
      <c r="T1422" s="1"/>
      <c r="V1422" s="11"/>
      <c r="W1422" s="11"/>
    </row>
    <row r="1423" spans="16:23" s="5" customFormat="1" x14ac:dyDescent="0.2">
      <c r="P1423" s="3"/>
      <c r="S1423" s="1"/>
      <c r="T1423" s="1"/>
      <c r="V1423" s="11"/>
      <c r="W1423" s="11"/>
    </row>
    <row r="1424" spans="16:23" s="5" customFormat="1" x14ac:dyDescent="0.2">
      <c r="P1424" s="3"/>
      <c r="S1424" s="1"/>
      <c r="T1424" s="1"/>
      <c r="V1424" s="11"/>
      <c r="W1424" s="11"/>
    </row>
    <row r="1425" spans="16:23" s="5" customFormat="1" x14ac:dyDescent="0.2">
      <c r="P1425" s="3"/>
      <c r="S1425" s="1"/>
      <c r="T1425" s="1"/>
      <c r="V1425" s="11"/>
      <c r="W1425" s="11"/>
    </row>
    <row r="1426" spans="16:23" s="5" customFormat="1" x14ac:dyDescent="0.2">
      <c r="P1426" s="3"/>
      <c r="S1426" s="1"/>
      <c r="T1426" s="1"/>
      <c r="V1426" s="11"/>
      <c r="W1426" s="11"/>
    </row>
    <row r="1427" spans="16:23" s="5" customFormat="1" x14ac:dyDescent="0.2">
      <c r="P1427" s="3"/>
      <c r="S1427" s="1"/>
      <c r="T1427" s="1"/>
      <c r="V1427" s="11"/>
      <c r="W1427" s="11"/>
    </row>
    <row r="1428" spans="16:23" s="5" customFormat="1" x14ac:dyDescent="0.2">
      <c r="P1428" s="3"/>
      <c r="S1428" s="1"/>
      <c r="T1428" s="1"/>
      <c r="V1428" s="11"/>
      <c r="W1428" s="11"/>
    </row>
    <row r="1429" spans="16:23" s="5" customFormat="1" x14ac:dyDescent="0.2">
      <c r="P1429" s="3"/>
      <c r="S1429" s="1"/>
      <c r="T1429" s="1"/>
      <c r="V1429" s="11"/>
      <c r="W1429" s="11"/>
    </row>
    <row r="1430" spans="16:23" s="5" customFormat="1" x14ac:dyDescent="0.2">
      <c r="P1430" s="3"/>
      <c r="S1430" s="1"/>
      <c r="T1430" s="1"/>
      <c r="V1430" s="11"/>
      <c r="W1430" s="11"/>
    </row>
    <row r="1431" spans="16:23" s="5" customFormat="1" x14ac:dyDescent="0.2">
      <c r="P1431" s="3"/>
      <c r="S1431" s="1"/>
      <c r="T1431" s="1"/>
      <c r="V1431" s="11"/>
      <c r="W1431" s="11"/>
    </row>
    <row r="1432" spans="16:23" s="5" customFormat="1" x14ac:dyDescent="0.2">
      <c r="P1432" s="3"/>
      <c r="S1432" s="1"/>
      <c r="T1432" s="1"/>
      <c r="V1432" s="11"/>
      <c r="W1432" s="11"/>
    </row>
    <row r="1433" spans="16:23" s="5" customFormat="1" x14ac:dyDescent="0.2">
      <c r="P1433" s="3"/>
      <c r="S1433" s="1"/>
      <c r="T1433" s="1"/>
      <c r="V1433" s="11"/>
      <c r="W1433" s="11"/>
    </row>
    <row r="1434" spans="16:23" s="5" customFormat="1" x14ac:dyDescent="0.2">
      <c r="P1434" s="3"/>
      <c r="S1434" s="1"/>
      <c r="T1434" s="1"/>
      <c r="V1434" s="11"/>
      <c r="W1434" s="11"/>
    </row>
    <row r="1435" spans="16:23" s="5" customFormat="1" x14ac:dyDescent="0.2">
      <c r="P1435" s="3"/>
      <c r="S1435" s="1"/>
      <c r="T1435" s="1"/>
      <c r="V1435" s="11"/>
      <c r="W1435" s="11"/>
    </row>
    <row r="1436" spans="16:23" s="5" customFormat="1" x14ac:dyDescent="0.2">
      <c r="P1436" s="3"/>
      <c r="S1436" s="1"/>
      <c r="T1436" s="1"/>
      <c r="V1436" s="11"/>
      <c r="W1436" s="11"/>
    </row>
    <row r="1437" spans="16:23" s="5" customFormat="1" x14ac:dyDescent="0.2">
      <c r="P1437" s="3"/>
      <c r="S1437" s="1"/>
      <c r="T1437" s="1"/>
      <c r="V1437" s="11"/>
      <c r="W1437" s="11"/>
    </row>
    <row r="1438" spans="16:23" s="5" customFormat="1" x14ac:dyDescent="0.2">
      <c r="P1438" s="3"/>
      <c r="S1438" s="1"/>
      <c r="T1438" s="1"/>
      <c r="V1438" s="11"/>
      <c r="W1438" s="11"/>
    </row>
    <row r="1439" spans="16:23" s="5" customFormat="1" x14ac:dyDescent="0.2">
      <c r="P1439" s="3"/>
      <c r="S1439" s="1"/>
      <c r="T1439" s="1"/>
      <c r="V1439" s="11"/>
      <c r="W1439" s="11"/>
    </row>
    <row r="1440" spans="16:23" s="5" customFormat="1" x14ac:dyDescent="0.2">
      <c r="P1440" s="3"/>
      <c r="S1440" s="1"/>
      <c r="T1440" s="1"/>
      <c r="V1440" s="11"/>
      <c r="W1440" s="11"/>
    </row>
    <row r="1441" spans="16:23" s="5" customFormat="1" x14ac:dyDescent="0.2">
      <c r="P1441" s="3"/>
      <c r="S1441" s="1"/>
      <c r="T1441" s="1"/>
      <c r="V1441" s="11"/>
      <c r="W1441" s="11"/>
    </row>
    <row r="1442" spans="16:23" s="5" customFormat="1" x14ac:dyDescent="0.2">
      <c r="P1442" s="3"/>
      <c r="S1442" s="1"/>
      <c r="T1442" s="1"/>
      <c r="V1442" s="11"/>
      <c r="W1442" s="11"/>
    </row>
    <row r="1443" spans="16:23" s="5" customFormat="1" x14ac:dyDescent="0.2">
      <c r="P1443" s="3"/>
      <c r="S1443" s="1"/>
      <c r="T1443" s="1"/>
      <c r="V1443" s="11"/>
      <c r="W1443" s="11"/>
    </row>
    <row r="1444" spans="16:23" s="5" customFormat="1" x14ac:dyDescent="0.2">
      <c r="P1444" s="3"/>
      <c r="S1444" s="1"/>
      <c r="T1444" s="1"/>
      <c r="V1444" s="11"/>
      <c r="W1444" s="11"/>
    </row>
    <row r="1445" spans="16:23" s="5" customFormat="1" x14ac:dyDescent="0.2">
      <c r="P1445" s="3"/>
      <c r="S1445" s="1"/>
      <c r="T1445" s="1"/>
      <c r="V1445" s="11"/>
      <c r="W1445" s="11"/>
    </row>
    <row r="1446" spans="16:23" s="5" customFormat="1" x14ac:dyDescent="0.2">
      <c r="P1446" s="3"/>
      <c r="S1446" s="1"/>
      <c r="T1446" s="1"/>
      <c r="V1446" s="11"/>
      <c r="W1446" s="11"/>
    </row>
    <row r="1447" spans="16:23" s="5" customFormat="1" x14ac:dyDescent="0.2">
      <c r="P1447" s="3"/>
      <c r="S1447" s="1"/>
      <c r="T1447" s="1"/>
      <c r="V1447" s="11"/>
      <c r="W1447" s="11"/>
    </row>
    <row r="1448" spans="16:23" s="5" customFormat="1" x14ac:dyDescent="0.2">
      <c r="P1448" s="3"/>
      <c r="S1448" s="1"/>
      <c r="T1448" s="1"/>
      <c r="V1448" s="11"/>
      <c r="W1448" s="11"/>
    </row>
    <row r="1449" spans="16:23" s="5" customFormat="1" x14ac:dyDescent="0.2">
      <c r="P1449" s="3"/>
      <c r="S1449" s="1"/>
      <c r="T1449" s="1"/>
      <c r="V1449" s="11"/>
      <c r="W1449" s="11"/>
    </row>
    <row r="1450" spans="16:23" s="5" customFormat="1" x14ac:dyDescent="0.2">
      <c r="P1450" s="3"/>
      <c r="S1450" s="1"/>
      <c r="T1450" s="1"/>
      <c r="V1450" s="11"/>
      <c r="W1450" s="11"/>
    </row>
    <row r="1451" spans="16:23" s="5" customFormat="1" x14ac:dyDescent="0.2">
      <c r="P1451" s="3"/>
      <c r="S1451" s="1"/>
      <c r="T1451" s="1"/>
      <c r="V1451" s="11"/>
      <c r="W1451" s="11"/>
    </row>
    <row r="1452" spans="16:23" s="5" customFormat="1" x14ac:dyDescent="0.2">
      <c r="P1452" s="3"/>
      <c r="S1452" s="1"/>
      <c r="T1452" s="1"/>
      <c r="V1452" s="11"/>
      <c r="W1452" s="11"/>
    </row>
    <row r="1453" spans="16:23" s="5" customFormat="1" x14ac:dyDescent="0.2">
      <c r="P1453" s="3"/>
      <c r="S1453" s="1"/>
      <c r="T1453" s="1"/>
      <c r="V1453" s="11"/>
      <c r="W1453" s="11"/>
    </row>
    <row r="1454" spans="16:23" s="5" customFormat="1" x14ac:dyDescent="0.2">
      <c r="P1454" s="3"/>
      <c r="S1454" s="1"/>
      <c r="T1454" s="1"/>
      <c r="V1454" s="11"/>
      <c r="W1454" s="11"/>
    </row>
    <row r="1455" spans="16:23" s="5" customFormat="1" x14ac:dyDescent="0.2">
      <c r="P1455" s="3"/>
      <c r="S1455" s="1"/>
      <c r="T1455" s="1"/>
      <c r="V1455" s="11"/>
      <c r="W1455" s="11"/>
    </row>
    <row r="1456" spans="16:23" s="5" customFormat="1" x14ac:dyDescent="0.2">
      <c r="P1456" s="3"/>
      <c r="S1456" s="1"/>
      <c r="T1456" s="1"/>
      <c r="V1456" s="11"/>
      <c r="W1456" s="11"/>
    </row>
    <row r="1457" spans="16:23" s="5" customFormat="1" x14ac:dyDescent="0.2">
      <c r="P1457" s="3"/>
      <c r="S1457" s="1"/>
      <c r="T1457" s="1"/>
      <c r="V1457" s="11"/>
      <c r="W1457" s="11"/>
    </row>
    <row r="1458" spans="16:23" s="5" customFormat="1" x14ac:dyDescent="0.2">
      <c r="P1458" s="3"/>
      <c r="S1458" s="1"/>
      <c r="T1458" s="1"/>
      <c r="V1458" s="11"/>
      <c r="W1458" s="11"/>
    </row>
    <row r="1459" spans="16:23" s="5" customFormat="1" x14ac:dyDescent="0.2">
      <c r="P1459" s="3"/>
      <c r="S1459" s="1"/>
      <c r="T1459" s="1"/>
      <c r="V1459" s="11"/>
      <c r="W1459" s="11"/>
    </row>
    <row r="1460" spans="16:23" s="5" customFormat="1" x14ac:dyDescent="0.2">
      <c r="P1460" s="3"/>
      <c r="S1460" s="1"/>
      <c r="T1460" s="1"/>
      <c r="V1460" s="11"/>
      <c r="W1460" s="11"/>
    </row>
    <row r="1461" spans="16:23" s="5" customFormat="1" x14ac:dyDescent="0.2">
      <c r="P1461" s="3"/>
      <c r="S1461" s="1"/>
      <c r="T1461" s="1"/>
      <c r="V1461" s="11"/>
      <c r="W1461" s="11"/>
    </row>
    <row r="1462" spans="16:23" s="5" customFormat="1" x14ac:dyDescent="0.2">
      <c r="P1462" s="3"/>
      <c r="S1462" s="1"/>
      <c r="T1462" s="1"/>
      <c r="V1462" s="11"/>
      <c r="W1462" s="11"/>
    </row>
    <row r="1463" spans="16:23" s="5" customFormat="1" x14ac:dyDescent="0.2">
      <c r="P1463" s="3"/>
      <c r="S1463" s="1"/>
      <c r="T1463" s="1"/>
      <c r="V1463" s="11"/>
      <c r="W1463" s="11"/>
    </row>
    <row r="1464" spans="16:23" s="5" customFormat="1" x14ac:dyDescent="0.2">
      <c r="P1464" s="3"/>
      <c r="S1464" s="1"/>
      <c r="T1464" s="1"/>
      <c r="V1464" s="11"/>
      <c r="W1464" s="11"/>
    </row>
    <row r="1465" spans="16:23" s="5" customFormat="1" x14ac:dyDescent="0.2">
      <c r="P1465" s="3"/>
      <c r="S1465" s="1"/>
      <c r="T1465" s="1"/>
      <c r="V1465" s="11"/>
      <c r="W1465" s="11"/>
    </row>
    <row r="1466" spans="16:23" s="5" customFormat="1" x14ac:dyDescent="0.2">
      <c r="P1466" s="3"/>
      <c r="S1466" s="1"/>
      <c r="T1466" s="1"/>
      <c r="V1466" s="11"/>
      <c r="W1466" s="11"/>
    </row>
    <row r="1467" spans="16:23" s="5" customFormat="1" x14ac:dyDescent="0.2">
      <c r="P1467" s="3"/>
      <c r="S1467" s="1"/>
      <c r="T1467" s="1"/>
      <c r="V1467" s="11"/>
      <c r="W1467" s="11"/>
    </row>
    <row r="1468" spans="16:23" s="5" customFormat="1" x14ac:dyDescent="0.2">
      <c r="P1468" s="3"/>
      <c r="S1468" s="1"/>
      <c r="T1468" s="1"/>
      <c r="V1468" s="11"/>
      <c r="W1468" s="11"/>
    </row>
    <row r="1469" spans="16:23" s="5" customFormat="1" x14ac:dyDescent="0.2">
      <c r="P1469" s="3"/>
      <c r="S1469" s="1"/>
      <c r="T1469" s="1"/>
      <c r="V1469" s="11"/>
      <c r="W1469" s="11"/>
    </row>
    <row r="1470" spans="16:23" s="5" customFormat="1" x14ac:dyDescent="0.2">
      <c r="P1470" s="3"/>
      <c r="S1470" s="1"/>
      <c r="T1470" s="1"/>
      <c r="V1470" s="11"/>
      <c r="W1470" s="11"/>
    </row>
    <row r="1471" spans="16:23" s="5" customFormat="1" x14ac:dyDescent="0.2">
      <c r="P1471" s="3"/>
      <c r="S1471" s="1"/>
      <c r="T1471" s="1"/>
      <c r="V1471" s="11"/>
      <c r="W1471" s="11"/>
    </row>
    <row r="1472" spans="16:23" s="5" customFormat="1" x14ac:dyDescent="0.2">
      <c r="P1472" s="3"/>
      <c r="S1472" s="1"/>
      <c r="T1472" s="1"/>
      <c r="V1472" s="11"/>
      <c r="W1472" s="11"/>
    </row>
    <row r="1473" spans="16:23" s="5" customFormat="1" x14ac:dyDescent="0.2">
      <c r="P1473" s="3"/>
      <c r="S1473" s="1"/>
      <c r="T1473" s="1"/>
      <c r="V1473" s="11"/>
      <c r="W1473" s="11"/>
    </row>
    <row r="1474" spans="16:23" s="5" customFormat="1" x14ac:dyDescent="0.2">
      <c r="P1474" s="3"/>
      <c r="S1474" s="1"/>
      <c r="T1474" s="1"/>
      <c r="V1474" s="11"/>
      <c r="W1474" s="11"/>
    </row>
    <row r="1475" spans="16:23" s="5" customFormat="1" x14ac:dyDescent="0.2">
      <c r="P1475" s="3"/>
      <c r="S1475" s="1"/>
      <c r="T1475" s="1"/>
      <c r="V1475" s="11"/>
      <c r="W1475" s="11"/>
    </row>
    <row r="1476" spans="16:23" s="5" customFormat="1" x14ac:dyDescent="0.2">
      <c r="P1476" s="3"/>
      <c r="S1476" s="1"/>
      <c r="T1476" s="1"/>
      <c r="V1476" s="11"/>
      <c r="W1476" s="11"/>
    </row>
    <row r="1477" spans="16:23" s="5" customFormat="1" x14ac:dyDescent="0.2">
      <c r="P1477" s="3"/>
      <c r="S1477" s="1"/>
      <c r="T1477" s="1"/>
      <c r="V1477" s="11"/>
      <c r="W1477" s="11"/>
    </row>
    <row r="1478" spans="16:23" s="5" customFormat="1" x14ac:dyDescent="0.2">
      <c r="P1478" s="3"/>
      <c r="S1478" s="1"/>
      <c r="T1478" s="1"/>
      <c r="V1478" s="11"/>
      <c r="W1478" s="11"/>
    </row>
    <row r="1479" spans="16:23" s="5" customFormat="1" x14ac:dyDescent="0.2">
      <c r="P1479" s="3"/>
      <c r="S1479" s="1"/>
      <c r="T1479" s="1"/>
      <c r="V1479" s="11"/>
      <c r="W1479" s="11"/>
    </row>
    <row r="1480" spans="16:23" s="5" customFormat="1" x14ac:dyDescent="0.2">
      <c r="P1480" s="3"/>
      <c r="S1480" s="1"/>
      <c r="T1480" s="1"/>
      <c r="V1480" s="11"/>
      <c r="W1480" s="11"/>
    </row>
    <row r="1481" spans="16:23" s="5" customFormat="1" x14ac:dyDescent="0.2">
      <c r="P1481" s="3"/>
      <c r="S1481" s="1"/>
      <c r="T1481" s="1"/>
      <c r="V1481" s="11"/>
      <c r="W1481" s="11"/>
    </row>
    <row r="1482" spans="16:23" s="5" customFormat="1" x14ac:dyDescent="0.2">
      <c r="P1482" s="3"/>
      <c r="S1482" s="1"/>
      <c r="T1482" s="1"/>
      <c r="V1482" s="11"/>
      <c r="W1482" s="11"/>
    </row>
    <row r="1483" spans="16:23" s="5" customFormat="1" x14ac:dyDescent="0.2">
      <c r="P1483" s="3"/>
      <c r="S1483" s="1"/>
      <c r="T1483" s="1"/>
      <c r="V1483" s="11"/>
      <c r="W1483" s="11"/>
    </row>
    <row r="1484" spans="16:23" s="5" customFormat="1" x14ac:dyDescent="0.2">
      <c r="P1484" s="3"/>
      <c r="S1484" s="1"/>
      <c r="T1484" s="1"/>
      <c r="V1484" s="11"/>
      <c r="W1484" s="11"/>
    </row>
    <row r="1485" spans="16:23" s="5" customFormat="1" x14ac:dyDescent="0.2">
      <c r="P1485" s="3"/>
      <c r="S1485" s="1"/>
      <c r="T1485" s="1"/>
      <c r="V1485" s="11"/>
      <c r="W1485" s="11"/>
    </row>
    <row r="1486" spans="16:23" s="5" customFormat="1" x14ac:dyDescent="0.2">
      <c r="P1486" s="3"/>
      <c r="S1486" s="1"/>
      <c r="T1486" s="1"/>
      <c r="V1486" s="11"/>
      <c r="W1486" s="11"/>
    </row>
    <row r="1487" spans="16:23" s="5" customFormat="1" x14ac:dyDescent="0.2">
      <c r="P1487" s="3"/>
      <c r="S1487" s="1"/>
      <c r="T1487" s="1"/>
      <c r="V1487" s="11"/>
      <c r="W1487" s="11"/>
    </row>
    <row r="1488" spans="16:23" s="5" customFormat="1" x14ac:dyDescent="0.2">
      <c r="P1488" s="3"/>
      <c r="S1488" s="1"/>
      <c r="T1488" s="1"/>
      <c r="V1488" s="11"/>
      <c r="W1488" s="11"/>
    </row>
    <row r="1489" spans="16:23" s="5" customFormat="1" x14ac:dyDescent="0.2">
      <c r="P1489" s="3"/>
      <c r="S1489" s="1"/>
      <c r="T1489" s="1"/>
      <c r="V1489" s="11"/>
      <c r="W1489" s="11"/>
    </row>
    <row r="1490" spans="16:23" s="5" customFormat="1" x14ac:dyDescent="0.2">
      <c r="P1490" s="3"/>
      <c r="S1490" s="1"/>
      <c r="T1490" s="1"/>
      <c r="V1490" s="11"/>
      <c r="W1490" s="11"/>
    </row>
    <row r="1491" spans="16:23" s="5" customFormat="1" x14ac:dyDescent="0.2">
      <c r="P1491" s="3"/>
      <c r="S1491" s="1"/>
      <c r="T1491" s="1"/>
      <c r="V1491" s="11"/>
      <c r="W1491" s="11"/>
    </row>
    <row r="1492" spans="16:23" s="5" customFormat="1" x14ac:dyDescent="0.2">
      <c r="P1492" s="3"/>
      <c r="S1492" s="1"/>
      <c r="T1492" s="1"/>
      <c r="V1492" s="11"/>
      <c r="W1492" s="11"/>
    </row>
    <row r="1493" spans="16:23" s="5" customFormat="1" x14ac:dyDescent="0.2">
      <c r="P1493" s="3"/>
      <c r="S1493" s="1"/>
      <c r="T1493" s="1"/>
      <c r="V1493" s="11"/>
      <c r="W1493" s="11"/>
    </row>
    <row r="1494" spans="16:23" s="5" customFormat="1" x14ac:dyDescent="0.2">
      <c r="P1494" s="3"/>
      <c r="S1494" s="1"/>
      <c r="T1494" s="1"/>
      <c r="V1494" s="11"/>
      <c r="W1494" s="11"/>
    </row>
    <row r="1495" spans="16:23" s="5" customFormat="1" x14ac:dyDescent="0.2">
      <c r="P1495" s="3"/>
      <c r="S1495" s="1"/>
      <c r="T1495" s="1"/>
      <c r="V1495" s="11"/>
      <c r="W1495" s="11"/>
    </row>
    <row r="1496" spans="16:23" s="5" customFormat="1" x14ac:dyDescent="0.2">
      <c r="P1496" s="3"/>
      <c r="S1496" s="1"/>
      <c r="T1496" s="1"/>
      <c r="V1496" s="11"/>
      <c r="W1496" s="11"/>
    </row>
    <row r="1497" spans="16:23" s="5" customFormat="1" x14ac:dyDescent="0.2">
      <c r="P1497" s="3"/>
      <c r="S1497" s="1"/>
      <c r="T1497" s="1"/>
      <c r="V1497" s="11"/>
      <c r="W1497" s="11"/>
    </row>
    <row r="1498" spans="16:23" s="5" customFormat="1" x14ac:dyDescent="0.2">
      <c r="P1498" s="3"/>
      <c r="S1498" s="1"/>
      <c r="T1498" s="1"/>
      <c r="V1498" s="11"/>
      <c r="W1498" s="11"/>
    </row>
    <row r="1499" spans="16:23" s="5" customFormat="1" x14ac:dyDescent="0.2">
      <c r="P1499" s="3"/>
      <c r="S1499" s="1"/>
      <c r="T1499" s="1"/>
      <c r="V1499" s="11"/>
      <c r="W1499" s="11"/>
    </row>
    <row r="1500" spans="16:23" s="5" customFormat="1" x14ac:dyDescent="0.2">
      <c r="P1500" s="3"/>
      <c r="S1500" s="1"/>
      <c r="T1500" s="1"/>
      <c r="V1500" s="11"/>
      <c r="W1500" s="11"/>
    </row>
    <row r="1501" spans="16:23" s="5" customFormat="1" x14ac:dyDescent="0.2">
      <c r="P1501" s="3"/>
      <c r="S1501" s="1"/>
      <c r="T1501" s="1"/>
      <c r="V1501" s="11"/>
      <c r="W1501" s="11"/>
    </row>
    <row r="1502" spans="16:23" s="5" customFormat="1" x14ac:dyDescent="0.2">
      <c r="P1502" s="3"/>
      <c r="S1502" s="1"/>
      <c r="T1502" s="1"/>
      <c r="V1502" s="11"/>
      <c r="W1502" s="11"/>
    </row>
    <row r="1503" spans="16:23" s="5" customFormat="1" x14ac:dyDescent="0.2">
      <c r="P1503" s="3"/>
      <c r="S1503" s="1"/>
      <c r="T1503" s="1"/>
      <c r="V1503" s="11"/>
      <c r="W1503" s="11"/>
    </row>
    <row r="1504" spans="16:23" s="5" customFormat="1" x14ac:dyDescent="0.2">
      <c r="P1504" s="3"/>
      <c r="S1504" s="1"/>
      <c r="T1504" s="1"/>
      <c r="V1504" s="11"/>
      <c r="W1504" s="11"/>
    </row>
    <row r="1505" spans="16:23" s="5" customFormat="1" x14ac:dyDescent="0.2">
      <c r="P1505" s="3"/>
      <c r="S1505" s="1"/>
      <c r="T1505" s="1"/>
      <c r="V1505" s="11"/>
      <c r="W1505" s="11"/>
    </row>
    <row r="1506" spans="16:23" s="5" customFormat="1" x14ac:dyDescent="0.2">
      <c r="P1506" s="3"/>
      <c r="S1506" s="1"/>
      <c r="T1506" s="1"/>
      <c r="V1506" s="11"/>
      <c r="W1506" s="11"/>
    </row>
    <row r="1507" spans="16:23" s="5" customFormat="1" x14ac:dyDescent="0.2">
      <c r="P1507" s="3"/>
      <c r="S1507" s="1"/>
      <c r="T1507" s="1"/>
      <c r="V1507" s="11"/>
      <c r="W1507" s="11"/>
    </row>
    <row r="1508" spans="16:23" s="5" customFormat="1" x14ac:dyDescent="0.2">
      <c r="P1508" s="3"/>
      <c r="S1508" s="1"/>
      <c r="T1508" s="1"/>
      <c r="V1508" s="11"/>
      <c r="W1508" s="11"/>
    </row>
    <row r="1509" spans="16:23" s="5" customFormat="1" x14ac:dyDescent="0.2">
      <c r="P1509" s="3"/>
      <c r="S1509" s="1"/>
      <c r="T1509" s="1"/>
      <c r="V1509" s="11"/>
      <c r="W1509" s="11"/>
    </row>
    <row r="1510" spans="16:23" s="5" customFormat="1" x14ac:dyDescent="0.2">
      <c r="P1510" s="3"/>
      <c r="S1510" s="1"/>
      <c r="T1510" s="1"/>
      <c r="V1510" s="11"/>
      <c r="W1510" s="11"/>
    </row>
    <row r="1511" spans="16:23" s="5" customFormat="1" x14ac:dyDescent="0.2">
      <c r="P1511" s="3"/>
      <c r="S1511" s="1"/>
      <c r="T1511" s="1"/>
      <c r="V1511" s="11"/>
      <c r="W1511" s="11"/>
    </row>
    <row r="1512" spans="16:23" s="5" customFormat="1" x14ac:dyDescent="0.2">
      <c r="P1512" s="3"/>
      <c r="S1512" s="1"/>
      <c r="T1512" s="1"/>
      <c r="V1512" s="11"/>
      <c r="W1512" s="11"/>
    </row>
    <row r="1513" spans="16:23" s="5" customFormat="1" x14ac:dyDescent="0.2">
      <c r="P1513" s="3"/>
      <c r="S1513" s="1"/>
      <c r="T1513" s="1"/>
      <c r="V1513" s="11"/>
      <c r="W1513" s="11"/>
    </row>
    <row r="1514" spans="16:23" s="5" customFormat="1" x14ac:dyDescent="0.2">
      <c r="P1514" s="3"/>
      <c r="S1514" s="1"/>
      <c r="T1514" s="1"/>
      <c r="V1514" s="11"/>
      <c r="W1514" s="11"/>
    </row>
    <row r="1515" spans="16:23" s="5" customFormat="1" x14ac:dyDescent="0.2">
      <c r="P1515" s="3"/>
      <c r="S1515" s="1"/>
      <c r="T1515" s="1"/>
      <c r="V1515" s="11"/>
      <c r="W1515" s="11"/>
    </row>
    <row r="1516" spans="16:23" s="5" customFormat="1" x14ac:dyDescent="0.2">
      <c r="P1516" s="3"/>
      <c r="S1516" s="1"/>
      <c r="T1516" s="1"/>
      <c r="V1516" s="11"/>
      <c r="W1516" s="11"/>
    </row>
    <row r="1517" spans="16:23" s="5" customFormat="1" x14ac:dyDescent="0.2">
      <c r="P1517" s="3"/>
      <c r="S1517" s="1"/>
      <c r="T1517" s="1"/>
      <c r="V1517" s="11"/>
      <c r="W1517" s="11"/>
    </row>
    <row r="1518" spans="16:23" s="5" customFormat="1" x14ac:dyDescent="0.2">
      <c r="P1518" s="3"/>
      <c r="S1518" s="1"/>
      <c r="T1518" s="1"/>
      <c r="V1518" s="11"/>
      <c r="W1518" s="11"/>
    </row>
    <row r="1519" spans="16:23" s="5" customFormat="1" x14ac:dyDescent="0.2">
      <c r="P1519" s="3"/>
      <c r="S1519" s="1"/>
      <c r="T1519" s="1"/>
      <c r="V1519" s="11"/>
      <c r="W1519" s="11"/>
    </row>
    <row r="1520" spans="16:23" s="5" customFormat="1" x14ac:dyDescent="0.2">
      <c r="P1520" s="3"/>
      <c r="S1520" s="1"/>
      <c r="T1520" s="1"/>
      <c r="V1520" s="11"/>
      <c r="W1520" s="11"/>
    </row>
    <row r="1521" spans="16:23" s="5" customFormat="1" x14ac:dyDescent="0.2">
      <c r="P1521" s="3"/>
      <c r="S1521" s="1"/>
      <c r="T1521" s="1"/>
      <c r="V1521" s="11"/>
      <c r="W1521" s="11"/>
    </row>
    <row r="1522" spans="16:23" s="5" customFormat="1" x14ac:dyDescent="0.2">
      <c r="P1522" s="3"/>
      <c r="S1522" s="1"/>
      <c r="T1522" s="1"/>
      <c r="V1522" s="11"/>
      <c r="W1522" s="11"/>
    </row>
    <row r="1523" spans="16:23" s="5" customFormat="1" x14ac:dyDescent="0.2">
      <c r="P1523" s="3"/>
      <c r="S1523" s="1"/>
      <c r="T1523" s="1"/>
      <c r="V1523" s="11"/>
      <c r="W1523" s="11"/>
    </row>
    <row r="1524" spans="16:23" s="5" customFormat="1" x14ac:dyDescent="0.2">
      <c r="P1524" s="3"/>
      <c r="S1524" s="1"/>
      <c r="T1524" s="1"/>
      <c r="V1524" s="11"/>
      <c r="W1524" s="11"/>
    </row>
    <row r="1525" spans="16:23" s="5" customFormat="1" x14ac:dyDescent="0.2">
      <c r="P1525" s="3"/>
      <c r="S1525" s="1"/>
      <c r="T1525" s="1"/>
      <c r="V1525" s="11"/>
      <c r="W1525" s="11"/>
    </row>
    <row r="1526" spans="16:23" s="5" customFormat="1" x14ac:dyDescent="0.2">
      <c r="P1526" s="3"/>
      <c r="S1526" s="1"/>
      <c r="T1526" s="1"/>
      <c r="V1526" s="11"/>
      <c r="W1526" s="11"/>
    </row>
    <row r="1527" spans="16:23" s="5" customFormat="1" x14ac:dyDescent="0.2">
      <c r="P1527" s="3"/>
      <c r="S1527" s="1"/>
      <c r="T1527" s="1"/>
      <c r="V1527" s="11"/>
      <c r="W1527" s="11"/>
    </row>
    <row r="1528" spans="16:23" s="5" customFormat="1" x14ac:dyDescent="0.2">
      <c r="P1528" s="3"/>
      <c r="S1528" s="1"/>
      <c r="T1528" s="1"/>
      <c r="V1528" s="11"/>
      <c r="W1528" s="11"/>
    </row>
    <row r="1529" spans="16:23" s="5" customFormat="1" x14ac:dyDescent="0.2">
      <c r="P1529" s="3"/>
      <c r="S1529" s="1"/>
      <c r="T1529" s="1"/>
      <c r="V1529" s="11"/>
      <c r="W1529" s="11"/>
    </row>
    <row r="1530" spans="16:23" s="5" customFormat="1" x14ac:dyDescent="0.2">
      <c r="P1530" s="3"/>
      <c r="S1530" s="1"/>
      <c r="T1530" s="1"/>
      <c r="V1530" s="11"/>
      <c r="W1530" s="11"/>
    </row>
    <row r="1531" spans="16:23" s="5" customFormat="1" x14ac:dyDescent="0.2">
      <c r="P1531" s="3"/>
      <c r="S1531" s="1"/>
      <c r="T1531" s="1"/>
      <c r="V1531" s="11"/>
      <c r="W1531" s="11"/>
    </row>
    <row r="1532" spans="16:23" s="5" customFormat="1" x14ac:dyDescent="0.2">
      <c r="P1532" s="3"/>
      <c r="S1532" s="1"/>
      <c r="T1532" s="1"/>
      <c r="V1532" s="11"/>
      <c r="W1532" s="11"/>
    </row>
    <row r="1533" spans="16:23" s="5" customFormat="1" x14ac:dyDescent="0.2">
      <c r="P1533" s="3"/>
      <c r="S1533" s="1"/>
      <c r="T1533" s="1"/>
      <c r="V1533" s="11"/>
      <c r="W1533" s="11"/>
    </row>
    <row r="1534" spans="16:23" s="5" customFormat="1" x14ac:dyDescent="0.2">
      <c r="P1534" s="3"/>
      <c r="S1534" s="1"/>
      <c r="T1534" s="1"/>
      <c r="V1534" s="11"/>
      <c r="W1534" s="11"/>
    </row>
    <row r="1535" spans="16:23" s="5" customFormat="1" x14ac:dyDescent="0.2">
      <c r="P1535" s="3"/>
      <c r="S1535" s="1"/>
      <c r="T1535" s="1"/>
      <c r="V1535" s="11"/>
      <c r="W1535" s="11"/>
    </row>
    <row r="1536" spans="16:23" s="5" customFormat="1" x14ac:dyDescent="0.2">
      <c r="P1536" s="3"/>
      <c r="S1536" s="1"/>
      <c r="T1536" s="1"/>
      <c r="V1536" s="11"/>
      <c r="W1536" s="11"/>
    </row>
    <row r="1537" spans="16:23" s="5" customFormat="1" x14ac:dyDescent="0.2">
      <c r="P1537" s="3"/>
      <c r="S1537" s="1"/>
      <c r="T1537" s="1"/>
      <c r="V1537" s="11"/>
      <c r="W1537" s="11"/>
    </row>
    <row r="1538" spans="16:23" s="5" customFormat="1" x14ac:dyDescent="0.2">
      <c r="P1538" s="3"/>
      <c r="S1538" s="1"/>
      <c r="T1538" s="1"/>
      <c r="V1538" s="11"/>
      <c r="W1538" s="11"/>
    </row>
    <row r="1539" spans="16:23" s="5" customFormat="1" x14ac:dyDescent="0.2">
      <c r="P1539" s="3"/>
      <c r="S1539" s="1"/>
      <c r="T1539" s="1"/>
      <c r="V1539" s="11"/>
      <c r="W1539" s="11"/>
    </row>
    <row r="1540" spans="16:23" s="5" customFormat="1" x14ac:dyDescent="0.2">
      <c r="P1540" s="3"/>
      <c r="S1540" s="1"/>
      <c r="T1540" s="1"/>
      <c r="V1540" s="11"/>
      <c r="W1540" s="11"/>
    </row>
    <row r="1541" spans="16:23" s="5" customFormat="1" x14ac:dyDescent="0.2">
      <c r="P1541" s="3"/>
      <c r="S1541" s="1"/>
      <c r="T1541" s="1"/>
      <c r="V1541" s="11"/>
      <c r="W1541" s="11"/>
    </row>
    <row r="1542" spans="16:23" s="5" customFormat="1" x14ac:dyDescent="0.2">
      <c r="P1542" s="3"/>
      <c r="S1542" s="1"/>
      <c r="T1542" s="1"/>
      <c r="V1542" s="11"/>
      <c r="W1542" s="11"/>
    </row>
    <row r="1543" spans="16:23" s="5" customFormat="1" x14ac:dyDescent="0.2">
      <c r="P1543" s="3"/>
      <c r="S1543" s="1"/>
      <c r="T1543" s="1"/>
      <c r="V1543" s="11"/>
      <c r="W1543" s="11"/>
    </row>
    <row r="1544" spans="16:23" s="5" customFormat="1" x14ac:dyDescent="0.2">
      <c r="P1544" s="3"/>
      <c r="S1544" s="1"/>
      <c r="T1544" s="1"/>
      <c r="V1544" s="11"/>
      <c r="W1544" s="11"/>
    </row>
    <row r="1545" spans="16:23" s="5" customFormat="1" x14ac:dyDescent="0.2">
      <c r="P1545" s="3"/>
      <c r="S1545" s="1"/>
      <c r="T1545" s="1"/>
      <c r="V1545" s="11"/>
      <c r="W1545" s="11"/>
    </row>
    <row r="1546" spans="16:23" s="5" customFormat="1" x14ac:dyDescent="0.2">
      <c r="P1546" s="3"/>
      <c r="S1546" s="1"/>
      <c r="T1546" s="1"/>
      <c r="V1546" s="11"/>
      <c r="W1546" s="11"/>
    </row>
    <row r="1547" spans="16:23" s="5" customFormat="1" x14ac:dyDescent="0.2">
      <c r="P1547" s="3"/>
      <c r="S1547" s="1"/>
      <c r="T1547" s="1"/>
      <c r="V1547" s="11"/>
      <c r="W1547" s="11"/>
    </row>
    <row r="1548" spans="16:23" s="5" customFormat="1" x14ac:dyDescent="0.2">
      <c r="P1548" s="3"/>
      <c r="S1548" s="1"/>
      <c r="T1548" s="1"/>
      <c r="V1548" s="11"/>
      <c r="W1548" s="11"/>
    </row>
    <row r="1549" spans="16:23" s="5" customFormat="1" x14ac:dyDescent="0.2">
      <c r="P1549" s="3"/>
      <c r="S1549" s="1"/>
      <c r="T1549" s="1"/>
      <c r="V1549" s="11"/>
      <c r="W1549" s="11"/>
    </row>
    <row r="1550" spans="16:23" s="5" customFormat="1" x14ac:dyDescent="0.2">
      <c r="P1550" s="3"/>
      <c r="S1550" s="1"/>
      <c r="T1550" s="1"/>
      <c r="V1550" s="11"/>
      <c r="W1550" s="11"/>
    </row>
    <row r="1551" spans="16:23" s="5" customFormat="1" x14ac:dyDescent="0.2">
      <c r="P1551" s="3"/>
      <c r="S1551" s="1"/>
      <c r="T1551" s="1"/>
      <c r="V1551" s="11"/>
      <c r="W1551" s="11"/>
    </row>
    <row r="1552" spans="16:23" s="5" customFormat="1" x14ac:dyDescent="0.2">
      <c r="P1552" s="3"/>
      <c r="S1552" s="1"/>
      <c r="T1552" s="1"/>
      <c r="V1552" s="11"/>
      <c r="W1552" s="11"/>
    </row>
    <row r="1553" spans="16:23" s="5" customFormat="1" x14ac:dyDescent="0.2">
      <c r="P1553" s="3"/>
      <c r="S1553" s="1"/>
      <c r="T1553" s="1"/>
      <c r="V1553" s="11"/>
      <c r="W1553" s="11"/>
    </row>
    <row r="1554" spans="16:23" s="5" customFormat="1" x14ac:dyDescent="0.2">
      <c r="P1554" s="3"/>
      <c r="S1554" s="1"/>
      <c r="T1554" s="1"/>
      <c r="V1554" s="11"/>
      <c r="W1554" s="11"/>
    </row>
    <row r="1555" spans="16:23" s="5" customFormat="1" x14ac:dyDescent="0.2">
      <c r="P1555" s="3"/>
      <c r="S1555" s="1"/>
      <c r="T1555" s="1"/>
      <c r="V1555" s="11"/>
      <c r="W1555" s="11"/>
    </row>
    <row r="1556" spans="16:23" s="5" customFormat="1" x14ac:dyDescent="0.2">
      <c r="P1556" s="3"/>
      <c r="S1556" s="1"/>
      <c r="T1556" s="1"/>
      <c r="V1556" s="11"/>
      <c r="W1556" s="11"/>
    </row>
    <row r="1557" spans="16:23" s="5" customFormat="1" x14ac:dyDescent="0.2">
      <c r="P1557" s="3"/>
      <c r="S1557" s="1"/>
      <c r="T1557" s="1"/>
      <c r="V1557" s="11"/>
      <c r="W1557" s="11"/>
    </row>
    <row r="1558" spans="16:23" s="5" customFormat="1" x14ac:dyDescent="0.2">
      <c r="P1558" s="3"/>
      <c r="S1558" s="1"/>
      <c r="T1558" s="1"/>
      <c r="V1558" s="11"/>
      <c r="W1558" s="11"/>
    </row>
    <row r="1559" spans="16:23" s="5" customFormat="1" x14ac:dyDescent="0.2">
      <c r="P1559" s="3"/>
      <c r="S1559" s="1"/>
      <c r="T1559" s="1"/>
      <c r="V1559" s="11"/>
      <c r="W1559" s="11"/>
    </row>
    <row r="1560" spans="16:23" s="5" customFormat="1" x14ac:dyDescent="0.2">
      <c r="P1560" s="3"/>
      <c r="S1560" s="1"/>
      <c r="T1560" s="1"/>
      <c r="V1560" s="11"/>
      <c r="W1560" s="11"/>
    </row>
    <row r="1561" spans="16:23" s="5" customFormat="1" x14ac:dyDescent="0.2">
      <c r="P1561" s="3"/>
      <c r="S1561" s="1"/>
      <c r="T1561" s="1"/>
      <c r="V1561" s="11"/>
      <c r="W1561" s="11"/>
    </row>
    <row r="1562" spans="16:23" s="5" customFormat="1" x14ac:dyDescent="0.2">
      <c r="P1562" s="3"/>
      <c r="S1562" s="1"/>
      <c r="T1562" s="1"/>
      <c r="V1562" s="11"/>
      <c r="W1562" s="11"/>
    </row>
    <row r="1563" spans="16:23" s="5" customFormat="1" x14ac:dyDescent="0.2">
      <c r="P1563" s="3"/>
      <c r="S1563" s="1"/>
      <c r="T1563" s="1"/>
      <c r="V1563" s="11"/>
      <c r="W1563" s="11"/>
    </row>
    <row r="1564" spans="16:23" s="5" customFormat="1" x14ac:dyDescent="0.2">
      <c r="P1564" s="3"/>
      <c r="S1564" s="1"/>
      <c r="T1564" s="1"/>
      <c r="V1564" s="11"/>
      <c r="W1564" s="11"/>
    </row>
    <row r="1565" spans="16:23" s="5" customFormat="1" x14ac:dyDescent="0.2">
      <c r="P1565" s="3"/>
      <c r="S1565" s="1"/>
      <c r="T1565" s="1"/>
      <c r="V1565" s="11"/>
      <c r="W1565" s="11"/>
    </row>
    <row r="1566" spans="16:23" s="5" customFormat="1" x14ac:dyDescent="0.2">
      <c r="P1566" s="3"/>
      <c r="S1566" s="1"/>
      <c r="T1566" s="1"/>
      <c r="V1566" s="11"/>
      <c r="W1566" s="11"/>
    </row>
    <row r="1567" spans="16:23" s="5" customFormat="1" x14ac:dyDescent="0.2">
      <c r="P1567" s="3"/>
      <c r="S1567" s="1"/>
      <c r="T1567" s="1"/>
      <c r="V1567" s="11"/>
      <c r="W1567" s="11"/>
    </row>
    <row r="1568" spans="16:23" s="5" customFormat="1" x14ac:dyDescent="0.2">
      <c r="P1568" s="3"/>
      <c r="S1568" s="1"/>
      <c r="T1568" s="1"/>
      <c r="V1568" s="11"/>
      <c r="W1568" s="11"/>
    </row>
    <row r="1569" spans="16:23" s="5" customFormat="1" x14ac:dyDescent="0.2">
      <c r="P1569" s="3"/>
      <c r="S1569" s="1"/>
      <c r="T1569" s="1"/>
      <c r="V1569" s="11"/>
      <c r="W1569" s="11"/>
    </row>
    <row r="1570" spans="16:23" s="5" customFormat="1" x14ac:dyDescent="0.2">
      <c r="P1570" s="3"/>
      <c r="S1570" s="1"/>
      <c r="T1570" s="1"/>
      <c r="V1570" s="11"/>
      <c r="W1570" s="11"/>
    </row>
    <row r="1571" spans="16:23" s="5" customFormat="1" x14ac:dyDescent="0.2">
      <c r="P1571" s="3"/>
      <c r="S1571" s="1"/>
      <c r="T1571" s="1"/>
      <c r="V1571" s="11"/>
      <c r="W1571" s="11"/>
    </row>
    <row r="1572" spans="16:23" s="5" customFormat="1" x14ac:dyDescent="0.2">
      <c r="P1572" s="3"/>
      <c r="S1572" s="1"/>
      <c r="T1572" s="1"/>
      <c r="V1572" s="11"/>
      <c r="W1572" s="11"/>
    </row>
    <row r="1573" spans="16:23" s="5" customFormat="1" x14ac:dyDescent="0.2">
      <c r="P1573" s="3"/>
      <c r="S1573" s="1"/>
      <c r="T1573" s="1"/>
      <c r="V1573" s="11"/>
      <c r="W1573" s="11"/>
    </row>
    <row r="1574" spans="16:23" s="5" customFormat="1" x14ac:dyDescent="0.2">
      <c r="P1574" s="3"/>
      <c r="S1574" s="1"/>
      <c r="T1574" s="1"/>
      <c r="V1574" s="11"/>
      <c r="W1574" s="11"/>
    </row>
    <row r="1575" spans="16:23" s="5" customFormat="1" x14ac:dyDescent="0.2">
      <c r="P1575" s="3"/>
      <c r="S1575" s="1"/>
      <c r="T1575" s="1"/>
      <c r="V1575" s="11"/>
      <c r="W1575" s="11"/>
    </row>
    <row r="1576" spans="16:23" s="5" customFormat="1" x14ac:dyDescent="0.2">
      <c r="P1576" s="3"/>
      <c r="S1576" s="1"/>
      <c r="T1576" s="1"/>
      <c r="V1576" s="11"/>
      <c r="W1576" s="11"/>
    </row>
    <row r="1577" spans="16:23" s="5" customFormat="1" x14ac:dyDescent="0.2">
      <c r="P1577" s="3"/>
      <c r="S1577" s="1"/>
      <c r="T1577" s="1"/>
      <c r="V1577" s="11"/>
      <c r="W1577" s="11"/>
    </row>
    <row r="1578" spans="16:23" s="5" customFormat="1" x14ac:dyDescent="0.2">
      <c r="P1578" s="3"/>
      <c r="S1578" s="1"/>
      <c r="T1578" s="1"/>
      <c r="V1578" s="11"/>
      <c r="W1578" s="11"/>
    </row>
    <row r="1579" spans="16:23" s="5" customFormat="1" x14ac:dyDescent="0.2">
      <c r="P1579" s="3"/>
      <c r="S1579" s="1"/>
      <c r="T1579" s="1"/>
      <c r="V1579" s="11"/>
      <c r="W1579" s="11"/>
    </row>
    <row r="1580" spans="16:23" s="5" customFormat="1" x14ac:dyDescent="0.2">
      <c r="P1580" s="3"/>
      <c r="S1580" s="1"/>
      <c r="T1580" s="1"/>
      <c r="V1580" s="11"/>
      <c r="W1580" s="11"/>
    </row>
    <row r="1581" spans="16:23" s="5" customFormat="1" x14ac:dyDescent="0.2">
      <c r="P1581" s="3"/>
      <c r="S1581" s="1"/>
      <c r="T1581" s="1"/>
      <c r="V1581" s="11"/>
      <c r="W1581" s="11"/>
    </row>
    <row r="1582" spans="16:23" s="5" customFormat="1" x14ac:dyDescent="0.2">
      <c r="P1582" s="3"/>
      <c r="S1582" s="1"/>
      <c r="T1582" s="1"/>
      <c r="V1582" s="11"/>
      <c r="W1582" s="11"/>
    </row>
    <row r="1583" spans="16:23" s="5" customFormat="1" x14ac:dyDescent="0.2">
      <c r="P1583" s="3"/>
      <c r="S1583" s="1"/>
      <c r="T1583" s="1"/>
      <c r="V1583" s="11"/>
      <c r="W1583" s="11"/>
    </row>
    <row r="1584" spans="16:23" s="5" customFormat="1" x14ac:dyDescent="0.2">
      <c r="P1584" s="3"/>
      <c r="S1584" s="1"/>
      <c r="T1584" s="1"/>
      <c r="V1584" s="11"/>
      <c r="W1584" s="11"/>
    </row>
    <row r="1585" spans="16:23" s="5" customFormat="1" x14ac:dyDescent="0.2">
      <c r="P1585" s="3"/>
      <c r="S1585" s="1"/>
      <c r="T1585" s="1"/>
      <c r="V1585" s="11"/>
      <c r="W1585" s="11"/>
    </row>
    <row r="1586" spans="16:23" s="5" customFormat="1" x14ac:dyDescent="0.2">
      <c r="P1586" s="3"/>
      <c r="S1586" s="1"/>
      <c r="T1586" s="1"/>
      <c r="V1586" s="11"/>
      <c r="W1586" s="11"/>
    </row>
    <row r="1587" spans="16:23" s="5" customFormat="1" x14ac:dyDescent="0.2">
      <c r="P1587" s="3"/>
      <c r="S1587" s="1"/>
      <c r="T1587" s="1"/>
      <c r="V1587" s="11"/>
      <c r="W1587" s="11"/>
    </row>
    <row r="1588" spans="16:23" s="5" customFormat="1" x14ac:dyDescent="0.2">
      <c r="P1588" s="3"/>
      <c r="S1588" s="1"/>
      <c r="T1588" s="1"/>
      <c r="V1588" s="11"/>
      <c r="W1588" s="11"/>
    </row>
    <row r="1589" spans="16:23" s="5" customFormat="1" x14ac:dyDescent="0.2">
      <c r="P1589" s="3"/>
      <c r="S1589" s="1"/>
      <c r="T1589" s="1"/>
      <c r="V1589" s="11"/>
      <c r="W1589" s="11"/>
    </row>
    <row r="1590" spans="16:23" s="5" customFormat="1" x14ac:dyDescent="0.2">
      <c r="P1590" s="3"/>
      <c r="S1590" s="1"/>
      <c r="T1590" s="1"/>
      <c r="V1590" s="11"/>
      <c r="W1590" s="11"/>
    </row>
    <row r="1591" spans="16:23" s="5" customFormat="1" x14ac:dyDescent="0.2">
      <c r="P1591" s="3"/>
      <c r="S1591" s="1"/>
      <c r="T1591" s="1"/>
      <c r="V1591" s="11"/>
      <c r="W1591" s="11"/>
    </row>
    <row r="1592" spans="16:23" s="5" customFormat="1" x14ac:dyDescent="0.2">
      <c r="P1592" s="3"/>
      <c r="S1592" s="1"/>
      <c r="T1592" s="1"/>
      <c r="V1592" s="11"/>
      <c r="W1592" s="11"/>
    </row>
    <row r="1593" spans="16:23" s="5" customFormat="1" x14ac:dyDescent="0.2">
      <c r="P1593" s="3"/>
      <c r="S1593" s="1"/>
      <c r="T1593" s="1"/>
      <c r="V1593" s="11"/>
      <c r="W1593" s="11"/>
    </row>
    <row r="1594" spans="16:23" s="5" customFormat="1" x14ac:dyDescent="0.2">
      <c r="P1594" s="3"/>
      <c r="S1594" s="1"/>
      <c r="T1594" s="1"/>
      <c r="V1594" s="11"/>
      <c r="W1594" s="11"/>
    </row>
    <row r="1595" spans="16:23" s="5" customFormat="1" x14ac:dyDescent="0.2">
      <c r="P1595" s="3"/>
      <c r="S1595" s="1"/>
      <c r="T1595" s="1"/>
      <c r="V1595" s="11"/>
      <c r="W1595" s="11"/>
    </row>
    <row r="1596" spans="16:23" s="5" customFormat="1" x14ac:dyDescent="0.2">
      <c r="P1596" s="3"/>
      <c r="S1596" s="1"/>
      <c r="T1596" s="1"/>
      <c r="V1596" s="11"/>
      <c r="W1596" s="11"/>
    </row>
    <row r="1597" spans="16:23" s="5" customFormat="1" x14ac:dyDescent="0.2">
      <c r="P1597" s="3"/>
      <c r="S1597" s="1"/>
      <c r="T1597" s="1"/>
      <c r="V1597" s="11"/>
      <c r="W1597" s="11"/>
    </row>
    <row r="1598" spans="16:23" s="5" customFormat="1" x14ac:dyDescent="0.2">
      <c r="P1598" s="3"/>
      <c r="S1598" s="1"/>
      <c r="T1598" s="1"/>
      <c r="V1598" s="11"/>
      <c r="W1598" s="11"/>
    </row>
    <row r="1599" spans="16:23" s="5" customFormat="1" x14ac:dyDescent="0.2">
      <c r="P1599" s="3"/>
      <c r="S1599" s="1"/>
      <c r="T1599" s="1"/>
      <c r="V1599" s="11"/>
      <c r="W1599" s="11"/>
    </row>
    <row r="1600" spans="16:23" s="5" customFormat="1" x14ac:dyDescent="0.2">
      <c r="P1600" s="3"/>
      <c r="S1600" s="1"/>
      <c r="T1600" s="1"/>
      <c r="V1600" s="11"/>
      <c r="W1600" s="11"/>
    </row>
    <row r="1601" spans="16:23" s="5" customFormat="1" x14ac:dyDescent="0.2">
      <c r="P1601" s="3"/>
      <c r="S1601" s="1"/>
      <c r="T1601" s="1"/>
      <c r="V1601" s="11"/>
      <c r="W1601" s="11"/>
    </row>
    <row r="1602" spans="16:23" s="5" customFormat="1" x14ac:dyDescent="0.2">
      <c r="P1602" s="3"/>
      <c r="S1602" s="1"/>
      <c r="T1602" s="1"/>
      <c r="V1602" s="11"/>
      <c r="W1602" s="11"/>
    </row>
    <row r="1603" spans="16:23" s="5" customFormat="1" x14ac:dyDescent="0.2">
      <c r="P1603" s="3"/>
      <c r="S1603" s="1"/>
      <c r="T1603" s="1"/>
      <c r="V1603" s="11"/>
      <c r="W1603" s="11"/>
    </row>
    <row r="1604" spans="16:23" s="5" customFormat="1" x14ac:dyDescent="0.2">
      <c r="P1604" s="3"/>
      <c r="S1604" s="1"/>
      <c r="T1604" s="1"/>
      <c r="V1604" s="11"/>
      <c r="W1604" s="11"/>
    </row>
    <row r="1605" spans="16:23" s="5" customFormat="1" x14ac:dyDescent="0.2">
      <c r="P1605" s="3"/>
      <c r="S1605" s="1"/>
      <c r="T1605" s="1"/>
      <c r="V1605" s="11"/>
      <c r="W1605" s="11"/>
    </row>
    <row r="1606" spans="16:23" s="5" customFormat="1" x14ac:dyDescent="0.2">
      <c r="P1606" s="3"/>
      <c r="S1606" s="1"/>
      <c r="T1606" s="1"/>
      <c r="V1606" s="11"/>
      <c r="W1606" s="11"/>
    </row>
    <row r="1607" spans="16:23" s="5" customFormat="1" x14ac:dyDescent="0.2">
      <c r="P1607" s="3"/>
      <c r="S1607" s="1"/>
      <c r="T1607" s="1"/>
      <c r="V1607" s="11"/>
      <c r="W1607" s="11"/>
    </row>
    <row r="1608" spans="16:23" s="5" customFormat="1" x14ac:dyDescent="0.2">
      <c r="P1608" s="3"/>
      <c r="S1608" s="1"/>
      <c r="T1608" s="1"/>
      <c r="V1608" s="11"/>
      <c r="W1608" s="11"/>
    </row>
    <row r="1609" spans="16:23" s="5" customFormat="1" x14ac:dyDescent="0.2">
      <c r="P1609" s="3"/>
      <c r="S1609" s="1"/>
      <c r="T1609" s="1"/>
      <c r="V1609" s="11"/>
      <c r="W1609" s="11"/>
    </row>
    <row r="1610" spans="16:23" s="5" customFormat="1" x14ac:dyDescent="0.2">
      <c r="P1610" s="3"/>
      <c r="S1610" s="1"/>
      <c r="T1610" s="1"/>
      <c r="V1610" s="11"/>
      <c r="W1610" s="11"/>
    </row>
    <row r="1611" spans="16:23" s="5" customFormat="1" x14ac:dyDescent="0.2">
      <c r="P1611" s="3"/>
      <c r="S1611" s="1"/>
      <c r="T1611" s="1"/>
      <c r="V1611" s="11"/>
      <c r="W1611" s="11"/>
    </row>
    <row r="1612" spans="16:23" s="5" customFormat="1" x14ac:dyDescent="0.2">
      <c r="P1612" s="3"/>
      <c r="S1612" s="1"/>
      <c r="T1612" s="1"/>
      <c r="V1612" s="11"/>
      <c r="W1612" s="11"/>
    </row>
    <row r="1613" spans="16:23" s="5" customFormat="1" x14ac:dyDescent="0.2">
      <c r="P1613" s="3"/>
      <c r="S1613" s="1"/>
      <c r="T1613" s="1"/>
      <c r="V1613" s="11"/>
      <c r="W1613" s="11"/>
    </row>
    <row r="1614" spans="16:23" s="5" customFormat="1" x14ac:dyDescent="0.2">
      <c r="P1614" s="3"/>
      <c r="S1614" s="1"/>
      <c r="T1614" s="1"/>
      <c r="V1614" s="11"/>
      <c r="W1614" s="11"/>
    </row>
    <row r="1615" spans="16:23" s="5" customFormat="1" x14ac:dyDescent="0.2">
      <c r="P1615" s="3"/>
      <c r="S1615" s="1"/>
      <c r="T1615" s="1"/>
      <c r="V1615" s="11"/>
      <c r="W1615" s="11"/>
    </row>
    <row r="1616" spans="16:23" s="5" customFormat="1" x14ac:dyDescent="0.2">
      <c r="P1616" s="3"/>
      <c r="S1616" s="1"/>
      <c r="T1616" s="1"/>
      <c r="V1616" s="11"/>
      <c r="W1616" s="11"/>
    </row>
    <row r="1617" spans="16:23" s="5" customFormat="1" x14ac:dyDescent="0.2">
      <c r="P1617" s="3"/>
      <c r="S1617" s="1"/>
      <c r="T1617" s="1"/>
      <c r="V1617" s="11"/>
      <c r="W1617" s="11"/>
    </row>
    <row r="1618" spans="16:23" s="5" customFormat="1" x14ac:dyDescent="0.2">
      <c r="P1618" s="3"/>
      <c r="S1618" s="1"/>
      <c r="T1618" s="1"/>
      <c r="V1618" s="11"/>
      <c r="W1618" s="11"/>
    </row>
    <row r="1619" spans="16:23" s="5" customFormat="1" x14ac:dyDescent="0.2">
      <c r="P1619" s="3"/>
      <c r="S1619" s="1"/>
      <c r="T1619" s="1"/>
      <c r="V1619" s="11"/>
      <c r="W1619" s="11"/>
    </row>
    <row r="1620" spans="16:23" s="5" customFormat="1" x14ac:dyDescent="0.2">
      <c r="P1620" s="3"/>
      <c r="S1620" s="1"/>
      <c r="T1620" s="1"/>
      <c r="V1620" s="11"/>
      <c r="W1620" s="11"/>
    </row>
    <row r="1621" spans="16:23" s="5" customFormat="1" x14ac:dyDescent="0.2">
      <c r="P1621" s="3"/>
      <c r="S1621" s="1"/>
      <c r="T1621" s="1"/>
      <c r="V1621" s="11"/>
      <c r="W1621" s="11"/>
    </row>
    <row r="1622" spans="16:23" s="5" customFormat="1" x14ac:dyDescent="0.2">
      <c r="P1622" s="3"/>
      <c r="S1622" s="1"/>
      <c r="T1622" s="1"/>
      <c r="V1622" s="11"/>
      <c r="W1622" s="11"/>
    </row>
    <row r="1623" spans="16:23" s="5" customFormat="1" x14ac:dyDescent="0.2">
      <c r="P1623" s="3"/>
      <c r="S1623" s="1"/>
      <c r="T1623" s="1"/>
      <c r="V1623" s="11"/>
      <c r="W1623" s="11"/>
    </row>
    <row r="1624" spans="16:23" s="5" customFormat="1" x14ac:dyDescent="0.2">
      <c r="P1624" s="3"/>
      <c r="S1624" s="1"/>
      <c r="T1624" s="1"/>
      <c r="V1624" s="11"/>
      <c r="W1624" s="11"/>
    </row>
    <row r="1625" spans="16:23" s="5" customFormat="1" x14ac:dyDescent="0.2">
      <c r="P1625" s="3"/>
      <c r="S1625" s="1"/>
      <c r="T1625" s="1"/>
      <c r="V1625" s="11"/>
      <c r="W1625" s="11"/>
    </row>
    <row r="1626" spans="16:23" s="5" customFormat="1" x14ac:dyDescent="0.2">
      <c r="P1626" s="3"/>
      <c r="S1626" s="1"/>
      <c r="T1626" s="1"/>
      <c r="V1626" s="11"/>
      <c r="W1626" s="11"/>
    </row>
    <row r="1627" spans="16:23" s="5" customFormat="1" x14ac:dyDescent="0.2">
      <c r="P1627" s="3"/>
      <c r="S1627" s="1"/>
      <c r="T1627" s="1"/>
      <c r="V1627" s="11"/>
      <c r="W1627" s="11"/>
    </row>
    <row r="1628" spans="16:23" s="5" customFormat="1" x14ac:dyDescent="0.2">
      <c r="P1628" s="3"/>
      <c r="S1628" s="1"/>
      <c r="T1628" s="1"/>
      <c r="V1628" s="11"/>
      <c r="W1628" s="11"/>
    </row>
    <row r="1629" spans="16:23" s="5" customFormat="1" x14ac:dyDescent="0.2">
      <c r="P1629" s="3"/>
      <c r="S1629" s="1"/>
      <c r="T1629" s="1"/>
      <c r="V1629" s="11"/>
      <c r="W1629" s="11"/>
    </row>
    <row r="1630" spans="16:23" s="5" customFormat="1" x14ac:dyDescent="0.2">
      <c r="P1630" s="3"/>
      <c r="S1630" s="1"/>
      <c r="T1630" s="1"/>
      <c r="V1630" s="11"/>
      <c r="W1630" s="11"/>
    </row>
    <row r="1631" spans="16:23" s="5" customFormat="1" x14ac:dyDescent="0.2">
      <c r="P1631" s="3"/>
      <c r="S1631" s="1"/>
      <c r="T1631" s="1"/>
      <c r="V1631" s="11"/>
      <c r="W1631" s="11"/>
    </row>
    <row r="1632" spans="16:23" s="5" customFormat="1" x14ac:dyDescent="0.2">
      <c r="P1632" s="3"/>
      <c r="S1632" s="1"/>
      <c r="T1632" s="1"/>
      <c r="V1632" s="11"/>
      <c r="W1632" s="11"/>
    </row>
    <row r="1633" spans="16:23" s="5" customFormat="1" x14ac:dyDescent="0.2">
      <c r="P1633" s="3"/>
      <c r="S1633" s="1"/>
      <c r="T1633" s="1"/>
      <c r="V1633" s="11"/>
      <c r="W1633" s="11"/>
    </row>
    <row r="1634" spans="16:23" s="5" customFormat="1" x14ac:dyDescent="0.2">
      <c r="P1634" s="3"/>
      <c r="S1634" s="1"/>
      <c r="T1634" s="1"/>
      <c r="V1634" s="11"/>
      <c r="W1634" s="11"/>
    </row>
    <row r="1635" spans="16:23" s="5" customFormat="1" x14ac:dyDescent="0.2">
      <c r="P1635" s="3"/>
      <c r="S1635" s="1"/>
      <c r="T1635" s="1"/>
      <c r="V1635" s="11"/>
      <c r="W1635" s="11"/>
    </row>
    <row r="1636" spans="16:23" s="5" customFormat="1" x14ac:dyDescent="0.2">
      <c r="P1636" s="3"/>
      <c r="S1636" s="1"/>
      <c r="T1636" s="1"/>
      <c r="V1636" s="11"/>
      <c r="W1636" s="11"/>
    </row>
    <row r="1637" spans="16:23" s="5" customFormat="1" x14ac:dyDescent="0.2">
      <c r="P1637" s="3"/>
      <c r="S1637" s="1"/>
      <c r="T1637" s="1"/>
      <c r="V1637" s="11"/>
      <c r="W1637" s="11"/>
    </row>
    <row r="1638" spans="16:23" s="5" customFormat="1" x14ac:dyDescent="0.2">
      <c r="P1638" s="3"/>
      <c r="S1638" s="1"/>
      <c r="T1638" s="1"/>
      <c r="V1638" s="11"/>
      <c r="W1638" s="11"/>
    </row>
    <row r="1639" spans="16:23" s="5" customFormat="1" x14ac:dyDescent="0.2">
      <c r="P1639" s="3"/>
      <c r="S1639" s="1"/>
      <c r="T1639" s="1"/>
      <c r="V1639" s="11"/>
      <c r="W1639" s="11"/>
    </row>
    <row r="1640" spans="16:23" s="5" customFormat="1" x14ac:dyDescent="0.2">
      <c r="P1640" s="3"/>
      <c r="S1640" s="1"/>
      <c r="T1640" s="1"/>
      <c r="V1640" s="11"/>
      <c r="W1640" s="11"/>
    </row>
    <row r="1641" spans="16:23" s="5" customFormat="1" x14ac:dyDescent="0.2">
      <c r="P1641" s="3"/>
      <c r="S1641" s="1"/>
      <c r="T1641" s="1"/>
      <c r="V1641" s="11"/>
      <c r="W1641" s="11"/>
    </row>
    <row r="1642" spans="16:23" s="5" customFormat="1" x14ac:dyDescent="0.2">
      <c r="P1642" s="3"/>
      <c r="S1642" s="1"/>
      <c r="T1642" s="1"/>
      <c r="V1642" s="11"/>
      <c r="W1642" s="11"/>
    </row>
    <row r="1643" spans="16:23" s="5" customFormat="1" x14ac:dyDescent="0.2">
      <c r="P1643" s="3"/>
      <c r="S1643" s="1"/>
      <c r="T1643" s="1"/>
      <c r="V1643" s="11"/>
      <c r="W1643" s="11"/>
    </row>
    <row r="1644" spans="16:23" s="5" customFormat="1" x14ac:dyDescent="0.2">
      <c r="P1644" s="3"/>
      <c r="S1644" s="1"/>
      <c r="T1644" s="1"/>
      <c r="V1644" s="11"/>
      <c r="W1644" s="11"/>
    </row>
    <row r="1645" spans="16:23" s="5" customFormat="1" x14ac:dyDescent="0.2">
      <c r="P1645" s="3"/>
      <c r="S1645" s="1"/>
      <c r="T1645" s="1"/>
      <c r="V1645" s="11"/>
      <c r="W1645" s="11"/>
    </row>
    <row r="1646" spans="16:23" s="5" customFormat="1" x14ac:dyDescent="0.2">
      <c r="P1646" s="3"/>
      <c r="S1646" s="1"/>
      <c r="T1646" s="1"/>
      <c r="V1646" s="11"/>
      <c r="W1646" s="11"/>
    </row>
    <row r="1647" spans="16:23" s="5" customFormat="1" x14ac:dyDescent="0.2">
      <c r="P1647" s="3"/>
      <c r="S1647" s="1"/>
      <c r="T1647" s="1"/>
      <c r="V1647" s="11"/>
      <c r="W1647" s="11"/>
    </row>
    <row r="1648" spans="16:23" s="5" customFormat="1" x14ac:dyDescent="0.2">
      <c r="P1648" s="3"/>
      <c r="S1648" s="1"/>
      <c r="T1648" s="1"/>
      <c r="V1648" s="11"/>
      <c r="W1648" s="11"/>
    </row>
    <row r="1649" spans="16:23" s="5" customFormat="1" x14ac:dyDescent="0.2">
      <c r="P1649" s="3"/>
      <c r="S1649" s="1"/>
      <c r="T1649" s="1"/>
      <c r="V1649" s="11"/>
      <c r="W1649" s="11"/>
    </row>
    <row r="1650" spans="16:23" s="5" customFormat="1" x14ac:dyDescent="0.2">
      <c r="P1650" s="3"/>
      <c r="S1650" s="1"/>
      <c r="T1650" s="1"/>
      <c r="V1650" s="11"/>
      <c r="W1650" s="11"/>
    </row>
    <row r="1651" spans="16:23" s="5" customFormat="1" x14ac:dyDescent="0.2">
      <c r="P1651" s="3"/>
      <c r="S1651" s="1"/>
      <c r="T1651" s="1"/>
      <c r="V1651" s="11"/>
      <c r="W1651" s="11"/>
    </row>
    <row r="1652" spans="16:23" s="5" customFormat="1" x14ac:dyDescent="0.2">
      <c r="P1652" s="3"/>
      <c r="S1652" s="1"/>
      <c r="T1652" s="1"/>
      <c r="V1652" s="11"/>
      <c r="W1652" s="11"/>
    </row>
    <row r="1653" spans="16:23" s="5" customFormat="1" x14ac:dyDescent="0.2">
      <c r="P1653" s="3"/>
      <c r="S1653" s="1"/>
      <c r="T1653" s="1"/>
      <c r="V1653" s="11"/>
      <c r="W1653" s="11"/>
    </row>
    <row r="1654" spans="16:23" s="5" customFormat="1" x14ac:dyDescent="0.2">
      <c r="P1654" s="3"/>
      <c r="S1654" s="1"/>
      <c r="T1654" s="1"/>
      <c r="V1654" s="11"/>
      <c r="W1654" s="11"/>
    </row>
    <row r="1655" spans="16:23" s="5" customFormat="1" x14ac:dyDescent="0.2">
      <c r="P1655" s="3"/>
      <c r="S1655" s="1"/>
      <c r="T1655" s="1"/>
      <c r="V1655" s="11"/>
      <c r="W1655" s="11"/>
    </row>
    <row r="1656" spans="16:23" s="5" customFormat="1" x14ac:dyDescent="0.2">
      <c r="P1656" s="3"/>
      <c r="S1656" s="1"/>
      <c r="T1656" s="1"/>
      <c r="V1656" s="11"/>
      <c r="W1656" s="11"/>
    </row>
    <row r="1657" spans="16:23" s="5" customFormat="1" x14ac:dyDescent="0.2">
      <c r="P1657" s="3"/>
      <c r="S1657" s="1"/>
      <c r="T1657" s="1"/>
      <c r="V1657" s="11"/>
      <c r="W1657" s="11"/>
    </row>
    <row r="1658" spans="16:23" s="5" customFormat="1" x14ac:dyDescent="0.2">
      <c r="P1658" s="3"/>
      <c r="S1658" s="1"/>
      <c r="T1658" s="1"/>
      <c r="V1658" s="11"/>
      <c r="W1658" s="11"/>
    </row>
    <row r="1659" spans="16:23" s="5" customFormat="1" x14ac:dyDescent="0.2">
      <c r="P1659" s="3"/>
      <c r="S1659" s="1"/>
      <c r="T1659" s="1"/>
      <c r="V1659" s="11"/>
      <c r="W1659" s="11"/>
    </row>
    <row r="1660" spans="16:23" s="5" customFormat="1" x14ac:dyDescent="0.2">
      <c r="P1660" s="3"/>
      <c r="S1660" s="1"/>
      <c r="T1660" s="1"/>
      <c r="V1660" s="11"/>
      <c r="W1660" s="11"/>
    </row>
    <row r="1661" spans="16:23" s="5" customFormat="1" x14ac:dyDescent="0.2">
      <c r="P1661" s="3"/>
      <c r="S1661" s="1"/>
      <c r="T1661" s="1"/>
      <c r="V1661" s="11"/>
      <c r="W1661" s="11"/>
    </row>
    <row r="1662" spans="16:23" s="5" customFormat="1" x14ac:dyDescent="0.2">
      <c r="P1662" s="3"/>
      <c r="S1662" s="1"/>
      <c r="T1662" s="1"/>
      <c r="V1662" s="11"/>
      <c r="W1662" s="11"/>
    </row>
    <row r="1663" spans="16:23" s="5" customFormat="1" x14ac:dyDescent="0.2">
      <c r="P1663" s="3"/>
      <c r="S1663" s="1"/>
      <c r="T1663" s="1"/>
      <c r="V1663" s="11"/>
      <c r="W1663" s="11"/>
    </row>
    <row r="1664" spans="16:23" s="5" customFormat="1" x14ac:dyDescent="0.2">
      <c r="P1664" s="3"/>
      <c r="S1664" s="1"/>
      <c r="T1664" s="1"/>
      <c r="V1664" s="11"/>
      <c r="W1664" s="11"/>
    </row>
    <row r="1665" spans="16:23" s="5" customFormat="1" x14ac:dyDescent="0.2">
      <c r="P1665" s="3"/>
      <c r="S1665" s="1"/>
      <c r="T1665" s="1"/>
      <c r="V1665" s="11"/>
      <c r="W1665" s="11"/>
    </row>
    <row r="1666" spans="16:23" s="5" customFormat="1" x14ac:dyDescent="0.2">
      <c r="P1666" s="3"/>
      <c r="S1666" s="1"/>
      <c r="T1666" s="1"/>
      <c r="V1666" s="11"/>
      <c r="W1666" s="11"/>
    </row>
    <row r="1667" spans="16:23" s="5" customFormat="1" x14ac:dyDescent="0.2">
      <c r="P1667" s="3"/>
      <c r="S1667" s="1"/>
      <c r="T1667" s="1"/>
      <c r="V1667" s="11"/>
      <c r="W1667" s="11"/>
    </row>
    <row r="1668" spans="16:23" s="5" customFormat="1" x14ac:dyDescent="0.2">
      <c r="P1668" s="3"/>
      <c r="S1668" s="1"/>
      <c r="T1668" s="1"/>
      <c r="V1668" s="11"/>
      <c r="W1668" s="11"/>
    </row>
    <row r="1669" spans="16:23" s="5" customFormat="1" x14ac:dyDescent="0.2">
      <c r="P1669" s="3"/>
      <c r="S1669" s="1"/>
      <c r="T1669" s="1"/>
      <c r="V1669" s="11"/>
      <c r="W1669" s="11"/>
    </row>
    <row r="1670" spans="16:23" s="5" customFormat="1" x14ac:dyDescent="0.2">
      <c r="P1670" s="3"/>
      <c r="S1670" s="1"/>
      <c r="T1670" s="1"/>
      <c r="V1670" s="11"/>
      <c r="W1670" s="11"/>
    </row>
    <row r="1671" spans="16:23" s="5" customFormat="1" x14ac:dyDescent="0.2">
      <c r="P1671" s="3"/>
      <c r="S1671" s="1"/>
      <c r="T1671" s="1"/>
      <c r="V1671" s="11"/>
      <c r="W1671" s="11"/>
    </row>
    <row r="1672" spans="16:23" s="5" customFormat="1" x14ac:dyDescent="0.2">
      <c r="P1672" s="3"/>
      <c r="S1672" s="1"/>
      <c r="T1672" s="1"/>
      <c r="V1672" s="11"/>
      <c r="W1672" s="11"/>
    </row>
    <row r="1673" spans="16:23" s="5" customFormat="1" x14ac:dyDescent="0.2">
      <c r="P1673" s="3"/>
      <c r="S1673" s="1"/>
      <c r="T1673" s="1"/>
      <c r="V1673" s="11"/>
      <c r="W1673" s="11"/>
    </row>
    <row r="1674" spans="16:23" s="5" customFormat="1" x14ac:dyDescent="0.2">
      <c r="P1674" s="3"/>
      <c r="S1674" s="1"/>
      <c r="T1674" s="1"/>
      <c r="V1674" s="11"/>
      <c r="W1674" s="11"/>
    </row>
    <row r="1675" spans="16:23" s="5" customFormat="1" x14ac:dyDescent="0.2">
      <c r="P1675" s="3"/>
      <c r="S1675" s="1"/>
      <c r="T1675" s="1"/>
      <c r="V1675" s="11"/>
      <c r="W1675" s="11"/>
    </row>
    <row r="1676" spans="16:23" s="5" customFormat="1" x14ac:dyDescent="0.2">
      <c r="P1676" s="3"/>
      <c r="S1676" s="1"/>
      <c r="T1676" s="1"/>
      <c r="V1676" s="11"/>
      <c r="W1676" s="11"/>
    </row>
    <row r="1677" spans="16:23" s="5" customFormat="1" x14ac:dyDescent="0.2">
      <c r="P1677" s="3"/>
      <c r="S1677" s="1"/>
      <c r="T1677" s="1"/>
      <c r="V1677" s="11"/>
      <c r="W1677" s="11"/>
    </row>
    <row r="1678" spans="16:23" s="5" customFormat="1" x14ac:dyDescent="0.2">
      <c r="P1678" s="3"/>
      <c r="S1678" s="1"/>
      <c r="T1678" s="1"/>
      <c r="V1678" s="11"/>
      <c r="W1678" s="11"/>
    </row>
    <row r="1679" spans="16:23" s="5" customFormat="1" x14ac:dyDescent="0.2">
      <c r="P1679" s="3"/>
      <c r="S1679" s="1"/>
      <c r="T1679" s="1"/>
      <c r="V1679" s="11"/>
      <c r="W1679" s="11"/>
    </row>
    <row r="1680" spans="16:23" s="5" customFormat="1" x14ac:dyDescent="0.2">
      <c r="P1680" s="3"/>
      <c r="S1680" s="1"/>
      <c r="T1680" s="1"/>
      <c r="V1680" s="11"/>
      <c r="W1680" s="11"/>
    </row>
    <row r="1681" spans="16:23" s="5" customFormat="1" x14ac:dyDescent="0.2">
      <c r="P1681" s="3"/>
      <c r="S1681" s="1"/>
      <c r="T1681" s="1"/>
      <c r="V1681" s="11"/>
      <c r="W1681" s="11"/>
    </row>
    <row r="1682" spans="16:23" s="5" customFormat="1" x14ac:dyDescent="0.2">
      <c r="P1682" s="3"/>
      <c r="S1682" s="1"/>
      <c r="T1682" s="1"/>
      <c r="V1682" s="11"/>
      <c r="W1682" s="11"/>
    </row>
    <row r="1683" spans="16:23" s="5" customFormat="1" x14ac:dyDescent="0.2">
      <c r="P1683" s="3"/>
      <c r="S1683" s="1"/>
      <c r="T1683" s="1"/>
      <c r="V1683" s="11"/>
      <c r="W1683" s="11"/>
    </row>
    <row r="1684" spans="16:23" s="5" customFormat="1" x14ac:dyDescent="0.2">
      <c r="P1684" s="3"/>
      <c r="S1684" s="1"/>
      <c r="T1684" s="1"/>
      <c r="V1684" s="11"/>
      <c r="W1684" s="11"/>
    </row>
    <row r="1685" spans="16:23" s="5" customFormat="1" x14ac:dyDescent="0.2">
      <c r="P1685" s="3"/>
      <c r="S1685" s="1"/>
      <c r="T1685" s="1"/>
      <c r="V1685" s="11"/>
      <c r="W1685" s="11"/>
    </row>
    <row r="1686" spans="16:23" s="5" customFormat="1" x14ac:dyDescent="0.2">
      <c r="P1686" s="3"/>
      <c r="S1686" s="1"/>
      <c r="T1686" s="1"/>
      <c r="V1686" s="11"/>
      <c r="W1686" s="11"/>
    </row>
    <row r="1687" spans="16:23" s="5" customFormat="1" x14ac:dyDescent="0.2">
      <c r="P1687" s="3"/>
      <c r="S1687" s="1"/>
      <c r="T1687" s="1"/>
      <c r="V1687" s="11"/>
      <c r="W1687" s="11"/>
    </row>
    <row r="1688" spans="16:23" s="5" customFormat="1" x14ac:dyDescent="0.2">
      <c r="P1688" s="3"/>
      <c r="S1688" s="1"/>
      <c r="T1688" s="1"/>
      <c r="V1688" s="11"/>
      <c r="W1688" s="11"/>
    </row>
    <row r="1689" spans="16:23" s="5" customFormat="1" x14ac:dyDescent="0.2">
      <c r="P1689" s="3"/>
      <c r="S1689" s="1"/>
      <c r="T1689" s="1"/>
      <c r="V1689" s="11"/>
      <c r="W1689" s="11"/>
    </row>
    <row r="1690" spans="16:23" s="5" customFormat="1" x14ac:dyDescent="0.2">
      <c r="P1690" s="3"/>
      <c r="S1690" s="1"/>
      <c r="T1690" s="1"/>
      <c r="V1690" s="11"/>
      <c r="W1690" s="11"/>
    </row>
    <row r="1691" spans="16:23" s="5" customFormat="1" x14ac:dyDescent="0.2">
      <c r="P1691" s="3"/>
      <c r="S1691" s="1"/>
      <c r="T1691" s="1"/>
      <c r="V1691" s="11"/>
      <c r="W1691" s="11"/>
    </row>
    <row r="1692" spans="16:23" s="5" customFormat="1" x14ac:dyDescent="0.2">
      <c r="P1692" s="3"/>
      <c r="S1692" s="1"/>
      <c r="T1692" s="1"/>
      <c r="V1692" s="11"/>
      <c r="W1692" s="11"/>
    </row>
    <row r="1693" spans="16:23" s="5" customFormat="1" x14ac:dyDescent="0.2">
      <c r="P1693" s="3"/>
      <c r="S1693" s="1"/>
      <c r="T1693" s="1"/>
      <c r="V1693" s="11"/>
      <c r="W1693" s="11"/>
    </row>
    <row r="1694" spans="16:23" s="5" customFormat="1" x14ac:dyDescent="0.2">
      <c r="P1694" s="3"/>
      <c r="S1694" s="1"/>
      <c r="T1694" s="1"/>
      <c r="V1694" s="11"/>
      <c r="W1694" s="11"/>
    </row>
    <row r="1695" spans="16:23" s="5" customFormat="1" x14ac:dyDescent="0.2">
      <c r="P1695" s="3"/>
      <c r="S1695" s="1"/>
      <c r="T1695" s="1"/>
      <c r="V1695" s="11"/>
      <c r="W1695" s="11"/>
    </row>
    <row r="1696" spans="16:23" s="5" customFormat="1" x14ac:dyDescent="0.2">
      <c r="P1696" s="3"/>
      <c r="S1696" s="1"/>
      <c r="T1696" s="1"/>
      <c r="V1696" s="11"/>
      <c r="W1696" s="11"/>
    </row>
    <row r="1697" spans="16:23" s="5" customFormat="1" x14ac:dyDescent="0.2">
      <c r="P1697" s="3"/>
      <c r="S1697" s="1"/>
      <c r="T1697" s="1"/>
      <c r="V1697" s="11"/>
      <c r="W1697" s="11"/>
    </row>
    <row r="1698" spans="16:23" s="5" customFormat="1" x14ac:dyDescent="0.2">
      <c r="P1698" s="3"/>
      <c r="S1698" s="1"/>
      <c r="T1698" s="1"/>
      <c r="V1698" s="11"/>
      <c r="W1698" s="11"/>
    </row>
    <row r="1699" spans="16:23" s="5" customFormat="1" x14ac:dyDescent="0.2">
      <c r="P1699" s="3"/>
      <c r="S1699" s="1"/>
      <c r="T1699" s="1"/>
      <c r="V1699" s="11"/>
      <c r="W1699" s="11"/>
    </row>
    <row r="1700" spans="16:23" s="5" customFormat="1" x14ac:dyDescent="0.2">
      <c r="P1700" s="3"/>
      <c r="S1700" s="1"/>
      <c r="T1700" s="1"/>
      <c r="V1700" s="11"/>
      <c r="W1700" s="11"/>
    </row>
    <row r="1701" spans="16:23" s="5" customFormat="1" x14ac:dyDescent="0.2">
      <c r="P1701" s="3"/>
      <c r="S1701" s="1"/>
      <c r="T1701" s="1"/>
      <c r="V1701" s="11"/>
      <c r="W1701" s="11"/>
    </row>
    <row r="1702" spans="16:23" s="5" customFormat="1" x14ac:dyDescent="0.2">
      <c r="P1702" s="3"/>
      <c r="S1702" s="1"/>
      <c r="T1702" s="1"/>
      <c r="V1702" s="11"/>
      <c r="W1702" s="11"/>
    </row>
    <row r="1703" spans="16:23" s="5" customFormat="1" x14ac:dyDescent="0.2">
      <c r="P1703" s="3"/>
      <c r="S1703" s="1"/>
      <c r="T1703" s="1"/>
      <c r="V1703" s="11"/>
      <c r="W1703" s="11"/>
    </row>
    <row r="1704" spans="16:23" s="5" customFormat="1" x14ac:dyDescent="0.2">
      <c r="P1704" s="3"/>
      <c r="S1704" s="1"/>
      <c r="T1704" s="1"/>
      <c r="V1704" s="11"/>
      <c r="W1704" s="11"/>
    </row>
    <row r="1705" spans="16:23" s="5" customFormat="1" x14ac:dyDescent="0.2">
      <c r="P1705" s="3"/>
      <c r="S1705" s="1"/>
      <c r="T1705" s="1"/>
      <c r="V1705" s="11"/>
      <c r="W1705" s="11"/>
    </row>
    <row r="1706" spans="16:23" s="5" customFormat="1" x14ac:dyDescent="0.2">
      <c r="P1706" s="3"/>
      <c r="S1706" s="1"/>
      <c r="T1706" s="1"/>
      <c r="V1706" s="11"/>
      <c r="W1706" s="11"/>
    </row>
    <row r="1707" spans="16:23" s="5" customFormat="1" x14ac:dyDescent="0.2">
      <c r="P1707" s="3"/>
      <c r="S1707" s="1"/>
      <c r="T1707" s="1"/>
      <c r="V1707" s="11"/>
      <c r="W1707" s="11"/>
    </row>
    <row r="1708" spans="16:23" s="5" customFormat="1" x14ac:dyDescent="0.2">
      <c r="P1708" s="3"/>
      <c r="S1708" s="1"/>
      <c r="T1708" s="1"/>
      <c r="V1708" s="11"/>
      <c r="W1708" s="11"/>
    </row>
    <row r="1709" spans="16:23" s="5" customFormat="1" x14ac:dyDescent="0.2">
      <c r="P1709" s="3"/>
      <c r="S1709" s="1"/>
      <c r="T1709" s="1"/>
      <c r="V1709" s="11"/>
      <c r="W1709" s="11"/>
    </row>
    <row r="1710" spans="16:23" s="5" customFormat="1" x14ac:dyDescent="0.2">
      <c r="P1710" s="3"/>
      <c r="S1710" s="1"/>
      <c r="T1710" s="1"/>
      <c r="V1710" s="11"/>
      <c r="W1710" s="11"/>
    </row>
    <row r="1711" spans="16:23" s="5" customFormat="1" x14ac:dyDescent="0.2">
      <c r="P1711" s="3"/>
      <c r="S1711" s="1"/>
      <c r="T1711" s="1"/>
      <c r="V1711" s="11"/>
      <c r="W1711" s="11"/>
    </row>
    <row r="1712" spans="16:23" s="5" customFormat="1" x14ac:dyDescent="0.2">
      <c r="P1712" s="3"/>
      <c r="S1712" s="1"/>
      <c r="T1712" s="1"/>
      <c r="V1712" s="11"/>
      <c r="W1712" s="11"/>
    </row>
    <row r="1713" spans="16:23" s="5" customFormat="1" x14ac:dyDescent="0.2">
      <c r="P1713" s="3"/>
      <c r="S1713" s="1"/>
      <c r="T1713" s="1"/>
      <c r="V1713" s="11"/>
      <c r="W1713" s="11"/>
    </row>
    <row r="1714" spans="16:23" s="5" customFormat="1" x14ac:dyDescent="0.2">
      <c r="P1714" s="3"/>
      <c r="S1714" s="1"/>
      <c r="T1714" s="1"/>
      <c r="V1714" s="11"/>
      <c r="W1714" s="11"/>
    </row>
    <row r="1715" spans="16:23" s="5" customFormat="1" x14ac:dyDescent="0.2">
      <c r="P1715" s="3"/>
      <c r="S1715" s="1"/>
      <c r="T1715" s="1"/>
      <c r="V1715" s="11"/>
      <c r="W1715" s="11"/>
    </row>
    <row r="1716" spans="16:23" s="5" customFormat="1" x14ac:dyDescent="0.2">
      <c r="P1716" s="3"/>
      <c r="S1716" s="1"/>
      <c r="T1716" s="1"/>
      <c r="V1716" s="11"/>
      <c r="W1716" s="11"/>
    </row>
    <row r="1717" spans="16:23" s="5" customFormat="1" x14ac:dyDescent="0.2">
      <c r="P1717" s="3"/>
      <c r="S1717" s="1"/>
      <c r="T1717" s="1"/>
      <c r="V1717" s="11"/>
      <c r="W1717" s="11"/>
    </row>
    <row r="1718" spans="16:23" s="5" customFormat="1" x14ac:dyDescent="0.2">
      <c r="P1718" s="3"/>
      <c r="S1718" s="1"/>
      <c r="T1718" s="1"/>
      <c r="V1718" s="11"/>
      <c r="W1718" s="11"/>
    </row>
    <row r="1719" spans="16:23" s="5" customFormat="1" x14ac:dyDescent="0.2">
      <c r="P1719" s="3"/>
      <c r="S1719" s="1"/>
      <c r="T1719" s="1"/>
      <c r="V1719" s="11"/>
      <c r="W1719" s="11"/>
    </row>
    <row r="1720" spans="16:23" s="5" customFormat="1" x14ac:dyDescent="0.2">
      <c r="P1720" s="3"/>
      <c r="S1720" s="1"/>
      <c r="T1720" s="1"/>
      <c r="V1720" s="11"/>
      <c r="W1720" s="11"/>
    </row>
    <row r="1721" spans="16:23" s="5" customFormat="1" x14ac:dyDescent="0.2">
      <c r="P1721" s="3"/>
      <c r="S1721" s="1"/>
      <c r="T1721" s="1"/>
      <c r="V1721" s="11"/>
      <c r="W1721" s="11"/>
    </row>
    <row r="1722" spans="16:23" s="5" customFormat="1" x14ac:dyDescent="0.2">
      <c r="P1722" s="3"/>
      <c r="S1722" s="1"/>
      <c r="T1722" s="1"/>
      <c r="V1722" s="11"/>
      <c r="W1722" s="11"/>
    </row>
    <row r="1723" spans="16:23" s="5" customFormat="1" x14ac:dyDescent="0.2">
      <c r="P1723" s="3"/>
      <c r="S1723" s="1"/>
      <c r="T1723" s="1"/>
      <c r="V1723" s="11"/>
      <c r="W1723" s="11"/>
    </row>
    <row r="1724" spans="16:23" s="5" customFormat="1" x14ac:dyDescent="0.2">
      <c r="P1724" s="3"/>
      <c r="S1724" s="1"/>
      <c r="T1724" s="1"/>
      <c r="V1724" s="11"/>
      <c r="W1724" s="11"/>
    </row>
    <row r="1725" spans="16:23" s="5" customFormat="1" x14ac:dyDescent="0.2">
      <c r="P1725" s="3"/>
      <c r="S1725" s="1"/>
      <c r="T1725" s="1"/>
      <c r="V1725" s="11"/>
      <c r="W1725" s="11"/>
    </row>
    <row r="1726" spans="16:23" s="5" customFormat="1" x14ac:dyDescent="0.2">
      <c r="P1726" s="3"/>
      <c r="S1726" s="1"/>
      <c r="T1726" s="1"/>
      <c r="V1726" s="11"/>
      <c r="W1726" s="11"/>
    </row>
    <row r="1727" spans="16:23" s="5" customFormat="1" x14ac:dyDescent="0.2">
      <c r="P1727" s="3"/>
      <c r="S1727" s="1"/>
      <c r="T1727" s="1"/>
      <c r="V1727" s="11"/>
      <c r="W1727" s="11"/>
    </row>
    <row r="1728" spans="16:23" s="5" customFormat="1" x14ac:dyDescent="0.2">
      <c r="P1728" s="3"/>
      <c r="S1728" s="1"/>
      <c r="T1728" s="1"/>
      <c r="V1728" s="11"/>
      <c r="W1728" s="11"/>
    </row>
    <row r="1729" spans="16:23" s="5" customFormat="1" x14ac:dyDescent="0.2">
      <c r="P1729" s="3"/>
      <c r="S1729" s="1"/>
      <c r="T1729" s="1"/>
      <c r="V1729" s="11"/>
      <c r="W1729" s="11"/>
    </row>
    <row r="1730" spans="16:23" s="5" customFormat="1" x14ac:dyDescent="0.2">
      <c r="P1730" s="3"/>
      <c r="S1730" s="1"/>
      <c r="T1730" s="1"/>
      <c r="V1730" s="11"/>
      <c r="W1730" s="11"/>
    </row>
    <row r="1731" spans="16:23" s="5" customFormat="1" x14ac:dyDescent="0.2">
      <c r="P1731" s="3"/>
      <c r="S1731" s="1"/>
      <c r="T1731" s="1"/>
      <c r="V1731" s="11"/>
      <c r="W1731" s="11"/>
    </row>
    <row r="1732" spans="16:23" s="5" customFormat="1" x14ac:dyDescent="0.2">
      <c r="P1732" s="3"/>
      <c r="S1732" s="1"/>
      <c r="T1732" s="1"/>
      <c r="V1732" s="11"/>
      <c r="W1732" s="11"/>
    </row>
    <row r="1733" spans="16:23" s="5" customFormat="1" x14ac:dyDescent="0.2">
      <c r="P1733" s="3"/>
      <c r="S1733" s="1"/>
      <c r="T1733" s="1"/>
      <c r="V1733" s="11"/>
      <c r="W1733" s="11"/>
    </row>
    <row r="1734" spans="16:23" s="5" customFormat="1" x14ac:dyDescent="0.2">
      <c r="P1734" s="3"/>
      <c r="S1734" s="1"/>
      <c r="T1734" s="1"/>
      <c r="V1734" s="11"/>
      <c r="W1734" s="11"/>
    </row>
    <row r="1735" spans="16:23" s="5" customFormat="1" x14ac:dyDescent="0.2">
      <c r="P1735" s="3"/>
      <c r="S1735" s="1"/>
      <c r="T1735" s="1"/>
      <c r="V1735" s="11"/>
      <c r="W1735" s="11"/>
    </row>
    <row r="1736" spans="16:23" s="5" customFormat="1" x14ac:dyDescent="0.2">
      <c r="P1736" s="3"/>
      <c r="S1736" s="1"/>
      <c r="T1736" s="1"/>
      <c r="V1736" s="11"/>
      <c r="W1736" s="11"/>
    </row>
    <row r="1737" spans="16:23" s="5" customFormat="1" x14ac:dyDescent="0.2">
      <c r="P1737" s="3"/>
      <c r="S1737" s="1"/>
      <c r="T1737" s="1"/>
      <c r="V1737" s="11"/>
      <c r="W1737" s="11"/>
    </row>
    <row r="1738" spans="16:23" s="5" customFormat="1" x14ac:dyDescent="0.2">
      <c r="P1738" s="3"/>
      <c r="S1738" s="1"/>
      <c r="T1738" s="1"/>
      <c r="V1738" s="11"/>
      <c r="W1738" s="11"/>
    </row>
    <row r="1739" spans="16:23" s="5" customFormat="1" x14ac:dyDescent="0.2">
      <c r="P1739" s="3"/>
      <c r="S1739" s="1"/>
      <c r="T1739" s="1"/>
      <c r="V1739" s="11"/>
      <c r="W1739" s="11"/>
    </row>
    <row r="1740" spans="16:23" s="5" customFormat="1" x14ac:dyDescent="0.2">
      <c r="P1740" s="3"/>
      <c r="S1740" s="1"/>
      <c r="T1740" s="1"/>
      <c r="V1740" s="11"/>
      <c r="W1740" s="11"/>
    </row>
    <row r="1741" spans="16:23" s="5" customFormat="1" x14ac:dyDescent="0.2">
      <c r="P1741" s="3"/>
      <c r="S1741" s="1"/>
      <c r="T1741" s="1"/>
      <c r="V1741" s="11"/>
      <c r="W1741" s="11"/>
    </row>
    <row r="1742" spans="16:23" s="5" customFormat="1" x14ac:dyDescent="0.2">
      <c r="P1742" s="3"/>
      <c r="S1742" s="1"/>
      <c r="T1742" s="1"/>
      <c r="V1742" s="11"/>
      <c r="W1742" s="11"/>
    </row>
    <row r="1743" spans="16:23" s="5" customFormat="1" x14ac:dyDescent="0.2">
      <c r="P1743" s="3"/>
      <c r="S1743" s="1"/>
      <c r="T1743" s="1"/>
      <c r="V1743" s="11"/>
      <c r="W1743" s="11"/>
    </row>
    <row r="1744" spans="16:23" s="5" customFormat="1" x14ac:dyDescent="0.2">
      <c r="P1744" s="3"/>
      <c r="S1744" s="1"/>
      <c r="T1744" s="1"/>
      <c r="V1744" s="11"/>
      <c r="W1744" s="11"/>
    </row>
    <row r="1745" spans="16:23" s="5" customFormat="1" x14ac:dyDescent="0.2">
      <c r="P1745" s="3"/>
      <c r="S1745" s="1"/>
      <c r="T1745" s="1"/>
      <c r="V1745" s="11"/>
      <c r="W1745" s="11"/>
    </row>
    <row r="1746" spans="16:23" s="5" customFormat="1" x14ac:dyDescent="0.2">
      <c r="P1746" s="3"/>
      <c r="S1746" s="1"/>
      <c r="T1746" s="1"/>
      <c r="V1746" s="11"/>
      <c r="W1746" s="11"/>
    </row>
    <row r="1747" spans="16:23" s="5" customFormat="1" x14ac:dyDescent="0.2">
      <c r="P1747" s="3"/>
      <c r="S1747" s="1"/>
      <c r="T1747" s="1"/>
      <c r="V1747" s="11"/>
      <c r="W1747" s="11"/>
    </row>
    <row r="1748" spans="16:23" s="5" customFormat="1" x14ac:dyDescent="0.2">
      <c r="P1748" s="3"/>
      <c r="S1748" s="1"/>
      <c r="T1748" s="1"/>
      <c r="V1748" s="11"/>
      <c r="W1748" s="11"/>
    </row>
    <row r="1749" spans="16:23" s="5" customFormat="1" x14ac:dyDescent="0.2">
      <c r="P1749" s="3"/>
      <c r="S1749" s="1"/>
      <c r="T1749" s="1"/>
      <c r="V1749" s="11"/>
      <c r="W1749" s="11"/>
    </row>
    <row r="1750" spans="16:23" s="5" customFormat="1" x14ac:dyDescent="0.2">
      <c r="P1750" s="3"/>
      <c r="S1750" s="1"/>
      <c r="T1750" s="1"/>
      <c r="V1750" s="11"/>
      <c r="W1750" s="11"/>
    </row>
    <row r="1751" spans="16:23" s="5" customFormat="1" x14ac:dyDescent="0.2">
      <c r="P1751" s="3"/>
      <c r="S1751" s="1"/>
      <c r="T1751" s="1"/>
      <c r="V1751" s="11"/>
      <c r="W1751" s="11"/>
    </row>
    <row r="1752" spans="16:23" s="5" customFormat="1" x14ac:dyDescent="0.2">
      <c r="P1752" s="3"/>
      <c r="S1752" s="1"/>
      <c r="T1752" s="1"/>
      <c r="V1752" s="11"/>
      <c r="W1752" s="11"/>
    </row>
    <row r="1753" spans="16:23" s="5" customFormat="1" x14ac:dyDescent="0.2">
      <c r="P1753" s="3"/>
      <c r="S1753" s="1"/>
      <c r="T1753" s="1"/>
      <c r="V1753" s="11"/>
      <c r="W1753" s="11"/>
    </row>
    <row r="1754" spans="16:23" s="5" customFormat="1" x14ac:dyDescent="0.2">
      <c r="P1754" s="3"/>
      <c r="S1754" s="1"/>
      <c r="T1754" s="1"/>
      <c r="V1754" s="11"/>
      <c r="W1754" s="11"/>
    </row>
    <row r="1755" spans="16:23" s="5" customFormat="1" x14ac:dyDescent="0.2">
      <c r="P1755" s="3"/>
      <c r="S1755" s="1"/>
      <c r="T1755" s="1"/>
      <c r="V1755" s="11"/>
      <c r="W1755" s="11"/>
    </row>
    <row r="1756" spans="16:23" s="5" customFormat="1" x14ac:dyDescent="0.2">
      <c r="P1756" s="3"/>
      <c r="S1756" s="1"/>
      <c r="T1756" s="1"/>
      <c r="V1756" s="11"/>
      <c r="W1756" s="11"/>
    </row>
    <row r="1757" spans="16:23" s="5" customFormat="1" x14ac:dyDescent="0.2">
      <c r="P1757" s="3"/>
      <c r="S1757" s="1"/>
      <c r="T1757" s="1"/>
      <c r="V1757" s="11"/>
      <c r="W1757" s="11"/>
    </row>
    <row r="1758" spans="16:23" s="5" customFormat="1" x14ac:dyDescent="0.2">
      <c r="P1758" s="3"/>
      <c r="S1758" s="1"/>
      <c r="T1758" s="1"/>
      <c r="V1758" s="11"/>
      <c r="W1758" s="11"/>
    </row>
    <row r="1759" spans="16:23" s="5" customFormat="1" x14ac:dyDescent="0.2">
      <c r="P1759" s="3"/>
      <c r="S1759" s="1"/>
      <c r="T1759" s="1"/>
      <c r="V1759" s="11"/>
      <c r="W1759" s="11"/>
    </row>
    <row r="1760" spans="16:23" s="5" customFormat="1" x14ac:dyDescent="0.2">
      <c r="P1760" s="3"/>
      <c r="S1760" s="1"/>
      <c r="T1760" s="1"/>
      <c r="V1760" s="11"/>
      <c r="W1760" s="11"/>
    </row>
    <row r="1761" spans="16:23" s="5" customFormat="1" x14ac:dyDescent="0.2">
      <c r="P1761" s="3"/>
      <c r="S1761" s="1"/>
      <c r="T1761" s="1"/>
      <c r="V1761" s="11"/>
      <c r="W1761" s="11"/>
    </row>
    <row r="1762" spans="16:23" s="5" customFormat="1" x14ac:dyDescent="0.2">
      <c r="P1762" s="3"/>
      <c r="S1762" s="1"/>
      <c r="T1762" s="1"/>
      <c r="V1762" s="11"/>
      <c r="W1762" s="11"/>
    </row>
    <row r="1763" spans="16:23" s="5" customFormat="1" x14ac:dyDescent="0.2">
      <c r="P1763" s="3"/>
      <c r="S1763" s="1"/>
      <c r="T1763" s="1"/>
      <c r="V1763" s="11"/>
      <c r="W1763" s="11"/>
    </row>
    <row r="1764" spans="16:23" s="5" customFormat="1" x14ac:dyDescent="0.2">
      <c r="P1764" s="3"/>
      <c r="S1764" s="1"/>
      <c r="T1764" s="1"/>
      <c r="V1764" s="11"/>
      <c r="W1764" s="11"/>
    </row>
    <row r="1765" spans="16:23" s="5" customFormat="1" x14ac:dyDescent="0.2">
      <c r="P1765" s="3"/>
      <c r="S1765" s="1"/>
      <c r="T1765" s="1"/>
      <c r="V1765" s="11"/>
      <c r="W1765" s="11"/>
    </row>
    <row r="1766" spans="16:23" s="5" customFormat="1" x14ac:dyDescent="0.2">
      <c r="P1766" s="3"/>
      <c r="S1766" s="1"/>
      <c r="T1766" s="1"/>
      <c r="V1766" s="11"/>
      <c r="W1766" s="11"/>
    </row>
    <row r="1767" spans="16:23" s="5" customFormat="1" x14ac:dyDescent="0.2">
      <c r="P1767" s="3"/>
      <c r="S1767" s="1"/>
      <c r="T1767" s="1"/>
      <c r="V1767" s="11"/>
      <c r="W1767" s="11"/>
    </row>
    <row r="1768" spans="16:23" s="5" customFormat="1" x14ac:dyDescent="0.2">
      <c r="P1768" s="3"/>
      <c r="S1768" s="1"/>
      <c r="T1768" s="1"/>
      <c r="V1768" s="11"/>
      <c r="W1768" s="11"/>
    </row>
    <row r="1769" spans="16:23" s="5" customFormat="1" x14ac:dyDescent="0.2">
      <c r="P1769" s="3"/>
      <c r="S1769" s="1"/>
      <c r="T1769" s="1"/>
      <c r="V1769" s="11"/>
      <c r="W1769" s="11"/>
    </row>
    <row r="1770" spans="16:23" s="5" customFormat="1" x14ac:dyDescent="0.2">
      <c r="P1770" s="3"/>
      <c r="S1770" s="1"/>
      <c r="T1770" s="1"/>
      <c r="V1770" s="11"/>
      <c r="W1770" s="11"/>
    </row>
    <row r="1771" spans="16:23" s="5" customFormat="1" x14ac:dyDescent="0.2">
      <c r="P1771" s="3"/>
      <c r="S1771" s="1"/>
      <c r="T1771" s="1"/>
      <c r="V1771" s="11"/>
      <c r="W1771" s="11"/>
    </row>
    <row r="1772" spans="16:23" s="5" customFormat="1" x14ac:dyDescent="0.2">
      <c r="P1772" s="3"/>
      <c r="S1772" s="1"/>
      <c r="T1772" s="1"/>
      <c r="V1772" s="11"/>
      <c r="W1772" s="11"/>
    </row>
    <row r="1773" spans="16:23" s="5" customFormat="1" x14ac:dyDescent="0.2">
      <c r="P1773" s="3"/>
      <c r="S1773" s="1"/>
      <c r="T1773" s="1"/>
      <c r="V1773" s="11"/>
      <c r="W1773" s="11"/>
    </row>
    <row r="1774" spans="16:23" s="5" customFormat="1" x14ac:dyDescent="0.2">
      <c r="P1774" s="3"/>
      <c r="S1774" s="1"/>
      <c r="T1774" s="1"/>
      <c r="V1774" s="11"/>
      <c r="W1774" s="11"/>
    </row>
    <row r="1775" spans="16:23" s="5" customFormat="1" x14ac:dyDescent="0.2">
      <c r="P1775" s="3"/>
      <c r="S1775" s="1"/>
      <c r="T1775" s="1"/>
      <c r="V1775" s="11"/>
      <c r="W1775" s="11"/>
    </row>
    <row r="1776" spans="16:23" s="5" customFormat="1" x14ac:dyDescent="0.2">
      <c r="P1776" s="3"/>
      <c r="S1776" s="1"/>
      <c r="T1776" s="1"/>
      <c r="V1776" s="11"/>
      <c r="W1776" s="11"/>
    </row>
    <row r="1777" spans="16:23" s="5" customFormat="1" x14ac:dyDescent="0.2">
      <c r="P1777" s="3"/>
      <c r="S1777" s="1"/>
      <c r="T1777" s="1"/>
      <c r="V1777" s="11"/>
      <c r="W1777" s="11"/>
    </row>
    <row r="1778" spans="16:23" s="5" customFormat="1" x14ac:dyDescent="0.2">
      <c r="P1778" s="3"/>
      <c r="S1778" s="1"/>
      <c r="T1778" s="1"/>
      <c r="V1778" s="11"/>
      <c r="W1778" s="11"/>
    </row>
    <row r="1779" spans="16:23" s="5" customFormat="1" x14ac:dyDescent="0.2">
      <c r="P1779" s="3"/>
      <c r="S1779" s="1"/>
      <c r="T1779" s="1"/>
      <c r="V1779" s="11"/>
      <c r="W1779" s="11"/>
    </row>
    <row r="1780" spans="16:23" s="5" customFormat="1" x14ac:dyDescent="0.2">
      <c r="P1780" s="3"/>
      <c r="S1780" s="1"/>
      <c r="T1780" s="1"/>
      <c r="V1780" s="11"/>
      <c r="W1780" s="11"/>
    </row>
    <row r="1781" spans="16:23" s="5" customFormat="1" x14ac:dyDescent="0.2">
      <c r="P1781" s="3"/>
      <c r="S1781" s="1"/>
      <c r="T1781" s="1"/>
      <c r="V1781" s="11"/>
      <c r="W1781" s="11"/>
    </row>
    <row r="1782" spans="16:23" s="5" customFormat="1" x14ac:dyDescent="0.2">
      <c r="P1782" s="3"/>
      <c r="S1782" s="1"/>
      <c r="T1782" s="1"/>
      <c r="V1782" s="11"/>
      <c r="W1782" s="11"/>
    </row>
    <row r="1783" spans="16:23" s="5" customFormat="1" x14ac:dyDescent="0.2">
      <c r="P1783" s="3"/>
      <c r="S1783" s="1"/>
      <c r="T1783" s="1"/>
      <c r="V1783" s="11"/>
      <c r="W1783" s="11"/>
    </row>
    <row r="1784" spans="16:23" s="5" customFormat="1" x14ac:dyDescent="0.2">
      <c r="P1784" s="3"/>
      <c r="S1784" s="1"/>
      <c r="T1784" s="1"/>
      <c r="V1784" s="11"/>
      <c r="W1784" s="11"/>
    </row>
    <row r="1785" spans="16:23" s="5" customFormat="1" x14ac:dyDescent="0.2">
      <c r="P1785" s="3"/>
      <c r="S1785" s="1"/>
      <c r="T1785" s="1"/>
      <c r="V1785" s="11"/>
      <c r="W1785" s="11"/>
    </row>
    <row r="1786" spans="16:23" s="5" customFormat="1" x14ac:dyDescent="0.2">
      <c r="P1786" s="3"/>
      <c r="S1786" s="1"/>
      <c r="T1786" s="1"/>
      <c r="V1786" s="11"/>
      <c r="W1786" s="11"/>
    </row>
    <row r="1787" spans="16:23" s="5" customFormat="1" x14ac:dyDescent="0.2">
      <c r="P1787" s="3"/>
      <c r="S1787" s="1"/>
      <c r="T1787" s="1"/>
      <c r="V1787" s="11"/>
      <c r="W1787" s="11"/>
    </row>
    <row r="1788" spans="16:23" s="5" customFormat="1" x14ac:dyDescent="0.2">
      <c r="P1788" s="3"/>
      <c r="S1788" s="1"/>
      <c r="T1788" s="1"/>
      <c r="V1788" s="11"/>
      <c r="W1788" s="11"/>
    </row>
    <row r="1789" spans="16:23" s="5" customFormat="1" x14ac:dyDescent="0.2">
      <c r="P1789" s="3"/>
      <c r="S1789" s="1"/>
      <c r="T1789" s="1"/>
      <c r="V1789" s="11"/>
      <c r="W1789" s="11"/>
    </row>
    <row r="1790" spans="16:23" s="5" customFormat="1" x14ac:dyDescent="0.2">
      <c r="P1790" s="3"/>
      <c r="S1790" s="1"/>
      <c r="T1790" s="1"/>
      <c r="V1790" s="11"/>
      <c r="W1790" s="11"/>
    </row>
    <row r="1791" spans="16:23" s="5" customFormat="1" x14ac:dyDescent="0.2">
      <c r="P1791" s="3"/>
      <c r="S1791" s="1"/>
      <c r="T1791" s="1"/>
      <c r="V1791" s="11"/>
      <c r="W1791" s="11"/>
    </row>
    <row r="1792" spans="16:23" s="5" customFormat="1" x14ac:dyDescent="0.2">
      <c r="P1792" s="3"/>
      <c r="S1792" s="1"/>
      <c r="T1792" s="1"/>
      <c r="V1792" s="11"/>
      <c r="W1792" s="11"/>
    </row>
    <row r="1793" spans="16:23" s="5" customFormat="1" x14ac:dyDescent="0.2">
      <c r="P1793" s="3"/>
      <c r="S1793" s="1"/>
      <c r="T1793" s="1"/>
      <c r="V1793" s="11"/>
      <c r="W1793" s="11"/>
    </row>
    <row r="1794" spans="16:23" s="5" customFormat="1" x14ac:dyDescent="0.2">
      <c r="P1794" s="3"/>
      <c r="S1794" s="1"/>
      <c r="T1794" s="1"/>
      <c r="V1794" s="11"/>
      <c r="W1794" s="11"/>
    </row>
    <row r="1795" spans="16:23" s="5" customFormat="1" x14ac:dyDescent="0.2">
      <c r="P1795" s="3"/>
      <c r="S1795" s="1"/>
      <c r="T1795" s="1"/>
      <c r="V1795" s="11"/>
      <c r="W1795" s="11"/>
    </row>
    <row r="1796" spans="16:23" s="5" customFormat="1" x14ac:dyDescent="0.2">
      <c r="P1796" s="3"/>
      <c r="S1796" s="1"/>
      <c r="T1796" s="1"/>
      <c r="V1796" s="11"/>
      <c r="W1796" s="11"/>
    </row>
    <row r="1797" spans="16:23" s="5" customFormat="1" x14ac:dyDescent="0.2">
      <c r="P1797" s="3"/>
      <c r="S1797" s="1"/>
      <c r="T1797" s="1"/>
      <c r="V1797" s="11"/>
      <c r="W1797" s="11"/>
    </row>
    <row r="1798" spans="16:23" s="5" customFormat="1" x14ac:dyDescent="0.2">
      <c r="P1798" s="3"/>
      <c r="S1798" s="1"/>
      <c r="T1798" s="1"/>
      <c r="V1798" s="11"/>
      <c r="W1798" s="11"/>
    </row>
    <row r="1799" spans="16:23" s="5" customFormat="1" x14ac:dyDescent="0.2">
      <c r="P1799" s="3"/>
      <c r="S1799" s="1"/>
      <c r="T1799" s="1"/>
      <c r="V1799" s="11"/>
      <c r="W1799" s="11"/>
    </row>
    <row r="1800" spans="16:23" s="5" customFormat="1" x14ac:dyDescent="0.2">
      <c r="P1800" s="3"/>
      <c r="S1800" s="1"/>
      <c r="T1800" s="1"/>
      <c r="V1800" s="11"/>
      <c r="W1800" s="11"/>
    </row>
    <row r="1801" spans="16:23" s="5" customFormat="1" x14ac:dyDescent="0.2">
      <c r="P1801" s="3"/>
      <c r="S1801" s="1"/>
      <c r="T1801" s="1"/>
      <c r="V1801" s="11"/>
      <c r="W1801" s="11"/>
    </row>
    <row r="1802" spans="16:23" s="5" customFormat="1" x14ac:dyDescent="0.2">
      <c r="P1802" s="3"/>
      <c r="S1802" s="1"/>
      <c r="T1802" s="1"/>
      <c r="V1802" s="11"/>
      <c r="W1802" s="11"/>
    </row>
    <row r="1803" spans="16:23" s="5" customFormat="1" x14ac:dyDescent="0.2">
      <c r="P1803" s="3"/>
      <c r="S1803" s="1"/>
      <c r="T1803" s="1"/>
      <c r="V1803" s="11"/>
      <c r="W1803" s="11"/>
    </row>
    <row r="1804" spans="16:23" s="5" customFormat="1" x14ac:dyDescent="0.2">
      <c r="P1804" s="3"/>
      <c r="S1804" s="1"/>
      <c r="T1804" s="1"/>
      <c r="V1804" s="11"/>
      <c r="W1804" s="11"/>
    </row>
    <row r="1805" spans="16:23" s="5" customFormat="1" x14ac:dyDescent="0.2">
      <c r="P1805" s="3"/>
      <c r="S1805" s="1"/>
      <c r="T1805" s="1"/>
      <c r="V1805" s="11"/>
      <c r="W1805" s="11"/>
    </row>
    <row r="1806" spans="16:23" s="5" customFormat="1" x14ac:dyDescent="0.2">
      <c r="P1806" s="3"/>
      <c r="S1806" s="1"/>
      <c r="T1806" s="1"/>
      <c r="V1806" s="11"/>
      <c r="W1806" s="11"/>
    </row>
    <row r="1807" spans="16:23" s="5" customFormat="1" x14ac:dyDescent="0.2">
      <c r="P1807" s="3"/>
      <c r="S1807" s="1"/>
      <c r="T1807" s="1"/>
      <c r="V1807" s="11"/>
      <c r="W1807" s="11"/>
    </row>
    <row r="1808" spans="16:23" s="5" customFormat="1" x14ac:dyDescent="0.2">
      <c r="P1808" s="3"/>
      <c r="S1808" s="1"/>
      <c r="T1808" s="1"/>
      <c r="V1808" s="11"/>
      <c r="W1808" s="11"/>
    </row>
    <row r="1809" spans="16:23" s="5" customFormat="1" x14ac:dyDescent="0.2">
      <c r="P1809" s="3"/>
      <c r="S1809" s="1"/>
      <c r="T1809" s="1"/>
      <c r="V1809" s="11"/>
      <c r="W1809" s="11"/>
    </row>
    <row r="1810" spans="16:23" s="5" customFormat="1" x14ac:dyDescent="0.2">
      <c r="P1810" s="3"/>
      <c r="S1810" s="1"/>
      <c r="T1810" s="1"/>
      <c r="V1810" s="11"/>
      <c r="W1810" s="11"/>
    </row>
    <row r="1811" spans="16:23" s="5" customFormat="1" x14ac:dyDescent="0.2">
      <c r="P1811" s="3"/>
      <c r="S1811" s="1"/>
      <c r="T1811" s="1"/>
      <c r="V1811" s="11"/>
      <c r="W1811" s="11"/>
    </row>
    <row r="1812" spans="16:23" s="5" customFormat="1" x14ac:dyDescent="0.2">
      <c r="P1812" s="3"/>
      <c r="S1812" s="1"/>
      <c r="T1812" s="1"/>
      <c r="V1812" s="11"/>
      <c r="W1812" s="11"/>
    </row>
    <row r="1813" spans="16:23" s="5" customFormat="1" x14ac:dyDescent="0.2">
      <c r="P1813" s="3"/>
      <c r="S1813" s="1"/>
      <c r="T1813" s="1"/>
      <c r="V1813" s="11"/>
      <c r="W1813" s="11"/>
    </row>
    <row r="1814" spans="16:23" s="5" customFormat="1" x14ac:dyDescent="0.2">
      <c r="P1814" s="3"/>
      <c r="S1814" s="1"/>
      <c r="T1814" s="1"/>
      <c r="V1814" s="11"/>
      <c r="W1814" s="11"/>
    </row>
    <row r="1815" spans="16:23" s="5" customFormat="1" x14ac:dyDescent="0.2">
      <c r="P1815" s="3"/>
      <c r="S1815" s="1"/>
      <c r="T1815" s="1"/>
      <c r="V1815" s="11"/>
      <c r="W1815" s="11"/>
    </row>
    <row r="1816" spans="16:23" s="5" customFormat="1" x14ac:dyDescent="0.2">
      <c r="P1816" s="3"/>
      <c r="S1816" s="1"/>
      <c r="T1816" s="1"/>
      <c r="V1816" s="11"/>
      <c r="W1816" s="11"/>
    </row>
    <row r="1817" spans="16:23" s="5" customFormat="1" x14ac:dyDescent="0.2">
      <c r="P1817" s="3"/>
      <c r="S1817" s="1"/>
      <c r="T1817" s="1"/>
      <c r="V1817" s="11"/>
      <c r="W1817" s="11"/>
    </row>
    <row r="1818" spans="16:23" s="5" customFormat="1" x14ac:dyDescent="0.2">
      <c r="P1818" s="3"/>
      <c r="S1818" s="1"/>
      <c r="T1818" s="1"/>
      <c r="V1818" s="11"/>
      <c r="W1818" s="11"/>
    </row>
    <row r="1819" spans="16:23" s="5" customFormat="1" x14ac:dyDescent="0.2">
      <c r="P1819" s="3"/>
      <c r="S1819" s="1"/>
      <c r="T1819" s="1"/>
      <c r="V1819" s="11"/>
      <c r="W1819" s="11"/>
    </row>
    <row r="1820" spans="16:23" s="5" customFormat="1" x14ac:dyDescent="0.2">
      <c r="P1820" s="3"/>
      <c r="S1820" s="1"/>
      <c r="T1820" s="1"/>
      <c r="V1820" s="11"/>
      <c r="W1820" s="11"/>
    </row>
    <row r="1821" spans="16:23" s="5" customFormat="1" x14ac:dyDescent="0.2">
      <c r="P1821" s="3"/>
      <c r="S1821" s="1"/>
      <c r="T1821" s="1"/>
      <c r="V1821" s="11"/>
      <c r="W1821" s="11"/>
    </row>
    <row r="1822" spans="16:23" s="5" customFormat="1" x14ac:dyDescent="0.2">
      <c r="P1822" s="3"/>
      <c r="S1822" s="1"/>
      <c r="T1822" s="1"/>
      <c r="V1822" s="11"/>
      <c r="W1822" s="11"/>
    </row>
    <row r="1823" spans="16:23" s="5" customFormat="1" x14ac:dyDescent="0.2">
      <c r="P1823" s="3"/>
      <c r="S1823" s="1"/>
      <c r="T1823" s="1"/>
      <c r="V1823" s="11"/>
      <c r="W1823" s="11"/>
    </row>
    <row r="1824" spans="16:23" s="5" customFormat="1" x14ac:dyDescent="0.2">
      <c r="P1824" s="3"/>
      <c r="S1824" s="1"/>
      <c r="T1824" s="1"/>
      <c r="V1824" s="11"/>
      <c r="W1824" s="11"/>
    </row>
    <row r="1825" spans="16:23" s="5" customFormat="1" x14ac:dyDescent="0.2">
      <c r="P1825" s="3"/>
      <c r="S1825" s="1"/>
      <c r="T1825" s="1"/>
      <c r="V1825" s="11"/>
      <c r="W1825" s="11"/>
    </row>
    <row r="1826" spans="16:23" s="5" customFormat="1" x14ac:dyDescent="0.2">
      <c r="P1826" s="3"/>
      <c r="S1826" s="1"/>
      <c r="T1826" s="1"/>
      <c r="V1826" s="11"/>
      <c r="W1826" s="11"/>
    </row>
    <row r="1827" spans="16:23" s="5" customFormat="1" x14ac:dyDescent="0.2">
      <c r="P1827" s="3"/>
      <c r="S1827" s="1"/>
      <c r="T1827" s="1"/>
      <c r="V1827" s="11"/>
      <c r="W1827" s="11"/>
    </row>
    <row r="1828" spans="16:23" s="5" customFormat="1" x14ac:dyDescent="0.2">
      <c r="P1828" s="3"/>
      <c r="S1828" s="1"/>
      <c r="T1828" s="1"/>
      <c r="V1828" s="11"/>
      <c r="W1828" s="11"/>
    </row>
    <row r="1829" spans="16:23" s="5" customFormat="1" x14ac:dyDescent="0.2">
      <c r="P1829" s="3"/>
      <c r="S1829" s="1"/>
      <c r="T1829" s="1"/>
      <c r="V1829" s="11"/>
      <c r="W1829" s="11"/>
    </row>
    <row r="1830" spans="16:23" s="5" customFormat="1" x14ac:dyDescent="0.2">
      <c r="P1830" s="3"/>
      <c r="S1830" s="1"/>
      <c r="T1830" s="1"/>
      <c r="V1830" s="11"/>
      <c r="W1830" s="11"/>
    </row>
    <row r="1831" spans="16:23" s="5" customFormat="1" x14ac:dyDescent="0.2">
      <c r="P1831" s="3"/>
      <c r="S1831" s="1"/>
      <c r="T1831" s="1"/>
      <c r="V1831" s="11"/>
      <c r="W1831" s="11"/>
    </row>
    <row r="1832" spans="16:23" s="5" customFormat="1" x14ac:dyDescent="0.2">
      <c r="P1832" s="3"/>
      <c r="S1832" s="1"/>
      <c r="T1832" s="1"/>
      <c r="V1832" s="11"/>
      <c r="W1832" s="11"/>
    </row>
    <row r="1833" spans="16:23" s="5" customFormat="1" x14ac:dyDescent="0.2">
      <c r="P1833" s="3"/>
      <c r="S1833" s="1"/>
      <c r="T1833" s="1"/>
      <c r="V1833" s="11"/>
      <c r="W1833" s="11"/>
    </row>
    <row r="1834" spans="16:23" s="5" customFormat="1" x14ac:dyDescent="0.2">
      <c r="P1834" s="3"/>
      <c r="S1834" s="1"/>
      <c r="T1834" s="1"/>
      <c r="V1834" s="11"/>
      <c r="W1834" s="11"/>
    </row>
    <row r="1835" spans="16:23" s="5" customFormat="1" x14ac:dyDescent="0.2">
      <c r="P1835" s="3"/>
      <c r="S1835" s="1"/>
      <c r="T1835" s="1"/>
      <c r="V1835" s="11"/>
      <c r="W1835" s="11"/>
    </row>
    <row r="1836" spans="16:23" s="5" customFormat="1" x14ac:dyDescent="0.2">
      <c r="P1836" s="3"/>
      <c r="S1836" s="1"/>
      <c r="T1836" s="1"/>
      <c r="V1836" s="11"/>
      <c r="W1836" s="11"/>
    </row>
    <row r="1837" spans="16:23" s="5" customFormat="1" x14ac:dyDescent="0.2">
      <c r="P1837" s="3"/>
      <c r="S1837" s="1"/>
      <c r="T1837" s="1"/>
      <c r="V1837" s="11"/>
      <c r="W1837" s="11"/>
    </row>
    <row r="1838" spans="16:23" s="5" customFormat="1" x14ac:dyDescent="0.2">
      <c r="P1838" s="3"/>
      <c r="S1838" s="1"/>
      <c r="T1838" s="1"/>
      <c r="V1838" s="11"/>
      <c r="W1838" s="11"/>
    </row>
    <row r="1839" spans="16:23" s="5" customFormat="1" x14ac:dyDescent="0.2">
      <c r="P1839" s="3"/>
      <c r="S1839" s="1"/>
      <c r="T1839" s="1"/>
      <c r="V1839" s="11"/>
      <c r="W1839" s="11"/>
    </row>
    <row r="1840" spans="16:23" s="5" customFormat="1" x14ac:dyDescent="0.2">
      <c r="P1840" s="3"/>
      <c r="S1840" s="1"/>
      <c r="T1840" s="1"/>
      <c r="V1840" s="11"/>
      <c r="W1840" s="11"/>
    </row>
    <row r="1841" spans="16:23" s="5" customFormat="1" x14ac:dyDescent="0.2">
      <c r="P1841" s="3"/>
      <c r="S1841" s="1"/>
      <c r="T1841" s="1"/>
      <c r="V1841" s="11"/>
      <c r="W1841" s="11"/>
    </row>
    <row r="1842" spans="16:23" s="5" customFormat="1" x14ac:dyDescent="0.2">
      <c r="P1842" s="3"/>
      <c r="S1842" s="1"/>
      <c r="T1842" s="1"/>
      <c r="V1842" s="11"/>
      <c r="W1842" s="11"/>
    </row>
    <row r="1843" spans="16:23" s="5" customFormat="1" x14ac:dyDescent="0.2">
      <c r="P1843" s="3"/>
      <c r="S1843" s="1"/>
      <c r="T1843" s="1"/>
      <c r="V1843" s="11"/>
      <c r="W1843" s="11"/>
    </row>
    <row r="1844" spans="16:23" s="5" customFormat="1" x14ac:dyDescent="0.2">
      <c r="P1844" s="3"/>
      <c r="S1844" s="1"/>
      <c r="T1844" s="1"/>
      <c r="V1844" s="11"/>
      <c r="W1844" s="11"/>
    </row>
    <row r="1845" spans="16:23" s="5" customFormat="1" x14ac:dyDescent="0.2">
      <c r="P1845" s="3"/>
      <c r="S1845" s="1"/>
      <c r="T1845" s="1"/>
      <c r="V1845" s="11"/>
      <c r="W1845" s="11"/>
    </row>
    <row r="1846" spans="16:23" s="5" customFormat="1" x14ac:dyDescent="0.2">
      <c r="P1846" s="3"/>
      <c r="S1846" s="1"/>
      <c r="T1846" s="1"/>
      <c r="V1846" s="11"/>
      <c r="W1846" s="11"/>
    </row>
    <row r="1847" spans="16:23" s="5" customFormat="1" x14ac:dyDescent="0.2">
      <c r="P1847" s="3"/>
      <c r="S1847" s="1"/>
      <c r="T1847" s="1"/>
      <c r="V1847" s="11"/>
      <c r="W1847" s="11"/>
    </row>
    <row r="1848" spans="16:23" s="5" customFormat="1" x14ac:dyDescent="0.2">
      <c r="P1848" s="3"/>
      <c r="S1848" s="1"/>
      <c r="T1848" s="1"/>
      <c r="V1848" s="11"/>
      <c r="W1848" s="11"/>
    </row>
    <row r="1849" spans="16:23" s="5" customFormat="1" x14ac:dyDescent="0.2">
      <c r="P1849" s="3"/>
      <c r="S1849" s="1"/>
      <c r="T1849" s="1"/>
      <c r="V1849" s="11"/>
      <c r="W1849" s="11"/>
    </row>
    <row r="1850" spans="16:23" s="5" customFormat="1" x14ac:dyDescent="0.2">
      <c r="P1850" s="3"/>
      <c r="S1850" s="1"/>
      <c r="T1850" s="1"/>
      <c r="V1850" s="11"/>
      <c r="W1850" s="11"/>
    </row>
    <row r="1851" spans="16:23" s="5" customFormat="1" x14ac:dyDescent="0.2">
      <c r="P1851" s="3"/>
      <c r="S1851" s="1"/>
      <c r="T1851" s="1"/>
      <c r="V1851" s="11"/>
      <c r="W1851" s="11"/>
    </row>
    <row r="1852" spans="16:23" s="5" customFormat="1" x14ac:dyDescent="0.2">
      <c r="P1852" s="3"/>
      <c r="S1852" s="1"/>
      <c r="T1852" s="1"/>
      <c r="V1852" s="11"/>
      <c r="W1852" s="11"/>
    </row>
    <row r="1853" spans="16:23" s="5" customFormat="1" x14ac:dyDescent="0.2">
      <c r="P1853" s="3"/>
      <c r="S1853" s="1"/>
      <c r="T1853" s="1"/>
      <c r="V1853" s="11"/>
      <c r="W1853" s="11"/>
    </row>
    <row r="1854" spans="16:23" s="5" customFormat="1" x14ac:dyDescent="0.2">
      <c r="P1854" s="3"/>
      <c r="S1854" s="1"/>
      <c r="T1854" s="1"/>
      <c r="V1854" s="11"/>
      <c r="W1854" s="11"/>
    </row>
    <row r="1855" spans="16:23" s="5" customFormat="1" x14ac:dyDescent="0.2">
      <c r="P1855" s="3"/>
      <c r="S1855" s="1"/>
      <c r="T1855" s="1"/>
      <c r="V1855" s="11"/>
      <c r="W1855" s="11"/>
    </row>
    <row r="1856" spans="16:23" s="5" customFormat="1" x14ac:dyDescent="0.2">
      <c r="P1856" s="3"/>
      <c r="S1856" s="1"/>
      <c r="T1856" s="1"/>
      <c r="V1856" s="11"/>
      <c r="W1856" s="11"/>
    </row>
    <row r="1857" spans="16:23" s="5" customFormat="1" x14ac:dyDescent="0.2">
      <c r="P1857" s="3"/>
      <c r="S1857" s="1"/>
      <c r="T1857" s="1"/>
      <c r="V1857" s="11"/>
      <c r="W1857" s="11"/>
    </row>
    <row r="1858" spans="16:23" s="5" customFormat="1" x14ac:dyDescent="0.2">
      <c r="P1858" s="3"/>
      <c r="S1858" s="1"/>
      <c r="T1858" s="1"/>
      <c r="V1858" s="11"/>
      <c r="W1858" s="11"/>
    </row>
    <row r="1859" spans="16:23" s="5" customFormat="1" x14ac:dyDescent="0.2">
      <c r="P1859" s="3"/>
      <c r="S1859" s="1"/>
      <c r="T1859" s="1"/>
      <c r="V1859" s="11"/>
      <c r="W1859" s="11"/>
    </row>
    <row r="1860" spans="16:23" s="5" customFormat="1" x14ac:dyDescent="0.2">
      <c r="P1860" s="3"/>
      <c r="S1860" s="1"/>
      <c r="T1860" s="1"/>
      <c r="V1860" s="11"/>
      <c r="W1860" s="11"/>
    </row>
    <row r="1861" spans="16:23" s="5" customFormat="1" x14ac:dyDescent="0.2">
      <c r="P1861" s="3"/>
      <c r="S1861" s="1"/>
      <c r="T1861" s="1"/>
      <c r="V1861" s="11"/>
      <c r="W1861" s="11"/>
    </row>
    <row r="1862" spans="16:23" s="5" customFormat="1" x14ac:dyDescent="0.2">
      <c r="P1862" s="3"/>
      <c r="S1862" s="1"/>
      <c r="T1862" s="1"/>
      <c r="V1862" s="11"/>
      <c r="W1862" s="11"/>
    </row>
    <row r="1863" spans="16:23" s="5" customFormat="1" x14ac:dyDescent="0.2">
      <c r="P1863" s="3"/>
      <c r="S1863" s="1"/>
      <c r="T1863" s="1"/>
      <c r="V1863" s="11"/>
      <c r="W1863" s="11"/>
    </row>
    <row r="1864" spans="16:23" s="5" customFormat="1" x14ac:dyDescent="0.2">
      <c r="P1864" s="3"/>
      <c r="S1864" s="1"/>
      <c r="T1864" s="1"/>
      <c r="V1864" s="11"/>
      <c r="W1864" s="11"/>
    </row>
    <row r="1865" spans="16:23" s="5" customFormat="1" x14ac:dyDescent="0.2">
      <c r="P1865" s="3"/>
      <c r="S1865" s="1"/>
      <c r="T1865" s="1"/>
      <c r="V1865" s="11"/>
      <c r="W1865" s="11"/>
    </row>
    <row r="1866" spans="16:23" s="5" customFormat="1" x14ac:dyDescent="0.2">
      <c r="P1866" s="3"/>
      <c r="S1866" s="1"/>
      <c r="T1866" s="1"/>
      <c r="V1866" s="11"/>
      <c r="W1866" s="11"/>
    </row>
    <row r="1867" spans="16:23" s="5" customFormat="1" x14ac:dyDescent="0.2">
      <c r="P1867" s="3"/>
      <c r="S1867" s="1"/>
      <c r="T1867" s="1"/>
      <c r="V1867" s="11"/>
      <c r="W1867" s="11"/>
    </row>
    <row r="1868" spans="16:23" s="5" customFormat="1" x14ac:dyDescent="0.2">
      <c r="P1868" s="3"/>
      <c r="S1868" s="1"/>
      <c r="T1868" s="1"/>
      <c r="V1868" s="11"/>
      <c r="W1868" s="11"/>
    </row>
    <row r="1869" spans="16:23" s="5" customFormat="1" x14ac:dyDescent="0.2">
      <c r="P1869" s="3"/>
      <c r="S1869" s="1"/>
      <c r="T1869" s="1"/>
      <c r="V1869" s="11"/>
      <c r="W1869" s="11"/>
    </row>
    <row r="1870" spans="16:23" s="5" customFormat="1" x14ac:dyDescent="0.2">
      <c r="P1870" s="3"/>
      <c r="S1870" s="1"/>
      <c r="T1870" s="1"/>
      <c r="V1870" s="11"/>
      <c r="W1870" s="11"/>
    </row>
    <row r="1871" spans="16:23" s="5" customFormat="1" x14ac:dyDescent="0.2">
      <c r="P1871" s="3"/>
      <c r="S1871" s="1"/>
      <c r="T1871" s="1"/>
      <c r="V1871" s="11"/>
      <c r="W1871" s="11"/>
    </row>
    <row r="1872" spans="16:23" s="5" customFormat="1" x14ac:dyDescent="0.2">
      <c r="P1872" s="3"/>
      <c r="S1872" s="1"/>
      <c r="T1872" s="1"/>
      <c r="V1872" s="11"/>
      <c r="W1872" s="11"/>
    </row>
    <row r="1873" spans="16:23" s="5" customFormat="1" x14ac:dyDescent="0.2">
      <c r="P1873" s="3"/>
      <c r="S1873" s="1"/>
      <c r="T1873" s="1"/>
      <c r="V1873" s="11"/>
      <c r="W1873" s="11"/>
    </row>
    <row r="1874" spans="16:23" s="5" customFormat="1" x14ac:dyDescent="0.2">
      <c r="P1874" s="3"/>
      <c r="S1874" s="1"/>
      <c r="T1874" s="1"/>
      <c r="V1874" s="11"/>
      <c r="W1874" s="11"/>
    </row>
    <row r="1875" spans="16:23" s="5" customFormat="1" x14ac:dyDescent="0.2">
      <c r="P1875" s="3"/>
      <c r="S1875" s="1"/>
      <c r="T1875" s="1"/>
      <c r="V1875" s="11"/>
      <c r="W1875" s="11"/>
    </row>
    <row r="1876" spans="16:23" s="5" customFormat="1" x14ac:dyDescent="0.2">
      <c r="P1876" s="3"/>
      <c r="S1876" s="1"/>
      <c r="T1876" s="1"/>
      <c r="V1876" s="11"/>
      <c r="W1876" s="11"/>
    </row>
    <row r="1877" spans="16:23" s="5" customFormat="1" x14ac:dyDescent="0.2">
      <c r="P1877" s="3"/>
      <c r="S1877" s="1"/>
      <c r="T1877" s="1"/>
      <c r="V1877" s="11"/>
      <c r="W1877" s="11"/>
    </row>
    <row r="1878" spans="16:23" s="5" customFormat="1" x14ac:dyDescent="0.2">
      <c r="P1878" s="3"/>
      <c r="S1878" s="1"/>
      <c r="T1878" s="1"/>
      <c r="V1878" s="11"/>
      <c r="W1878" s="11"/>
    </row>
    <row r="1879" spans="16:23" s="5" customFormat="1" x14ac:dyDescent="0.2">
      <c r="P1879" s="3"/>
      <c r="S1879" s="1"/>
      <c r="T1879" s="1"/>
      <c r="V1879" s="11"/>
      <c r="W1879" s="11"/>
    </row>
    <row r="1880" spans="16:23" s="5" customFormat="1" x14ac:dyDescent="0.2">
      <c r="P1880" s="3"/>
      <c r="S1880" s="1"/>
      <c r="T1880" s="1"/>
      <c r="V1880" s="11"/>
      <c r="W1880" s="11"/>
    </row>
    <row r="1881" spans="16:23" s="5" customFormat="1" x14ac:dyDescent="0.2">
      <c r="P1881" s="3"/>
      <c r="S1881" s="1"/>
      <c r="T1881" s="1"/>
      <c r="V1881" s="11"/>
      <c r="W1881" s="11"/>
    </row>
    <row r="1882" spans="16:23" s="5" customFormat="1" x14ac:dyDescent="0.2">
      <c r="P1882" s="3"/>
      <c r="S1882" s="1"/>
      <c r="T1882" s="1"/>
      <c r="V1882" s="11"/>
      <c r="W1882" s="11"/>
    </row>
    <row r="1883" spans="16:23" s="5" customFormat="1" x14ac:dyDescent="0.2">
      <c r="P1883" s="3"/>
      <c r="S1883" s="1"/>
      <c r="T1883" s="1"/>
      <c r="V1883" s="11"/>
      <c r="W1883" s="11"/>
    </row>
    <row r="1884" spans="16:23" s="5" customFormat="1" x14ac:dyDescent="0.2">
      <c r="P1884" s="3"/>
      <c r="S1884" s="1"/>
      <c r="T1884" s="1"/>
      <c r="V1884" s="11"/>
      <c r="W1884" s="11"/>
    </row>
    <row r="1885" spans="16:23" s="5" customFormat="1" x14ac:dyDescent="0.2">
      <c r="P1885" s="3"/>
      <c r="S1885" s="1"/>
      <c r="T1885" s="1"/>
      <c r="V1885" s="11"/>
      <c r="W1885" s="11"/>
    </row>
    <row r="1886" spans="16:23" s="5" customFormat="1" x14ac:dyDescent="0.2">
      <c r="P1886" s="3"/>
      <c r="S1886" s="1"/>
      <c r="T1886" s="1"/>
      <c r="V1886" s="11"/>
      <c r="W1886" s="11"/>
    </row>
    <row r="1887" spans="16:23" s="5" customFormat="1" x14ac:dyDescent="0.2">
      <c r="P1887" s="3"/>
      <c r="S1887" s="1"/>
      <c r="T1887" s="1"/>
      <c r="V1887" s="11"/>
      <c r="W1887" s="11"/>
    </row>
    <row r="1888" spans="16:23" s="5" customFormat="1" x14ac:dyDescent="0.2">
      <c r="P1888" s="3"/>
      <c r="S1888" s="1"/>
      <c r="T1888" s="1"/>
      <c r="V1888" s="11"/>
      <c r="W1888" s="11"/>
    </row>
    <row r="1889" spans="16:23" s="5" customFormat="1" x14ac:dyDescent="0.2">
      <c r="P1889" s="3"/>
      <c r="S1889" s="1"/>
      <c r="T1889" s="1"/>
      <c r="V1889" s="11"/>
      <c r="W1889" s="11"/>
    </row>
    <row r="1890" spans="16:23" s="5" customFormat="1" x14ac:dyDescent="0.2">
      <c r="P1890" s="3"/>
      <c r="S1890" s="1"/>
      <c r="T1890" s="1"/>
      <c r="V1890" s="11"/>
      <c r="W1890" s="11"/>
    </row>
    <row r="1891" spans="16:23" s="5" customFormat="1" x14ac:dyDescent="0.2">
      <c r="P1891" s="3"/>
      <c r="S1891" s="1"/>
      <c r="T1891" s="1"/>
      <c r="V1891" s="11"/>
      <c r="W1891" s="11"/>
    </row>
    <row r="1892" spans="16:23" s="5" customFormat="1" x14ac:dyDescent="0.2">
      <c r="P1892" s="3"/>
      <c r="S1892" s="1"/>
      <c r="T1892" s="1"/>
      <c r="V1892" s="11"/>
      <c r="W1892" s="11"/>
    </row>
    <row r="1893" spans="16:23" s="5" customFormat="1" x14ac:dyDescent="0.2">
      <c r="P1893" s="3"/>
      <c r="S1893" s="1"/>
      <c r="T1893" s="1"/>
      <c r="V1893" s="11"/>
      <c r="W1893" s="11"/>
    </row>
    <row r="1894" spans="16:23" s="5" customFormat="1" x14ac:dyDescent="0.2">
      <c r="P1894" s="3"/>
      <c r="S1894" s="1"/>
      <c r="T1894" s="1"/>
      <c r="V1894" s="11"/>
      <c r="W1894" s="11"/>
    </row>
    <row r="1895" spans="16:23" s="5" customFormat="1" x14ac:dyDescent="0.2">
      <c r="P1895" s="3"/>
      <c r="S1895" s="1"/>
      <c r="T1895" s="1"/>
      <c r="V1895" s="11"/>
      <c r="W1895" s="11"/>
    </row>
    <row r="1896" spans="16:23" s="5" customFormat="1" x14ac:dyDescent="0.2">
      <c r="P1896" s="3"/>
      <c r="S1896" s="1"/>
      <c r="T1896" s="1"/>
      <c r="V1896" s="11"/>
      <c r="W1896" s="11"/>
    </row>
    <row r="1897" spans="16:23" s="5" customFormat="1" x14ac:dyDescent="0.2">
      <c r="P1897" s="3"/>
      <c r="S1897" s="1"/>
      <c r="T1897" s="1"/>
      <c r="V1897" s="11"/>
      <c r="W1897" s="11"/>
    </row>
    <row r="1898" spans="16:23" s="5" customFormat="1" x14ac:dyDescent="0.2">
      <c r="P1898" s="3"/>
      <c r="S1898" s="1"/>
      <c r="T1898" s="1"/>
      <c r="V1898" s="11"/>
      <c r="W1898" s="11"/>
    </row>
    <row r="1899" spans="16:23" s="5" customFormat="1" x14ac:dyDescent="0.2">
      <c r="P1899" s="3"/>
      <c r="S1899" s="1"/>
      <c r="T1899" s="1"/>
      <c r="V1899" s="11"/>
      <c r="W1899" s="11"/>
    </row>
    <row r="1900" spans="16:23" s="5" customFormat="1" x14ac:dyDescent="0.2">
      <c r="P1900" s="3"/>
      <c r="S1900" s="1"/>
      <c r="T1900" s="1"/>
      <c r="V1900" s="11"/>
      <c r="W1900" s="11"/>
    </row>
    <row r="1901" spans="16:23" s="5" customFormat="1" x14ac:dyDescent="0.2">
      <c r="P1901" s="3"/>
      <c r="S1901" s="1"/>
      <c r="T1901" s="1"/>
      <c r="V1901" s="11"/>
      <c r="W1901" s="11"/>
    </row>
    <row r="1902" spans="16:23" s="5" customFormat="1" x14ac:dyDescent="0.2">
      <c r="P1902" s="3"/>
      <c r="S1902" s="1"/>
      <c r="T1902" s="1"/>
      <c r="V1902" s="11"/>
      <c r="W1902" s="11"/>
    </row>
    <row r="1903" spans="16:23" s="5" customFormat="1" x14ac:dyDescent="0.2">
      <c r="P1903" s="3"/>
      <c r="S1903" s="1"/>
      <c r="T1903" s="1"/>
      <c r="V1903" s="11"/>
      <c r="W1903" s="11"/>
    </row>
    <row r="1904" spans="16:23" s="5" customFormat="1" x14ac:dyDescent="0.2">
      <c r="P1904" s="3"/>
      <c r="S1904" s="1"/>
      <c r="T1904" s="1"/>
      <c r="V1904" s="11"/>
      <c r="W1904" s="11"/>
    </row>
    <row r="1905" spans="16:23" s="5" customFormat="1" x14ac:dyDescent="0.2">
      <c r="P1905" s="3"/>
      <c r="S1905" s="1"/>
      <c r="T1905" s="1"/>
      <c r="V1905" s="11"/>
      <c r="W1905" s="11"/>
    </row>
    <row r="1906" spans="16:23" s="5" customFormat="1" x14ac:dyDescent="0.2">
      <c r="P1906" s="3"/>
      <c r="S1906" s="1"/>
      <c r="T1906" s="1"/>
      <c r="V1906" s="11"/>
      <c r="W1906" s="11"/>
    </row>
    <row r="1907" spans="16:23" s="5" customFormat="1" x14ac:dyDescent="0.2">
      <c r="P1907" s="3"/>
      <c r="S1907" s="1"/>
      <c r="T1907" s="1"/>
      <c r="V1907" s="11"/>
      <c r="W1907" s="11"/>
    </row>
    <row r="1908" spans="16:23" s="5" customFormat="1" x14ac:dyDescent="0.2">
      <c r="P1908" s="3"/>
      <c r="S1908" s="1"/>
      <c r="T1908" s="1"/>
      <c r="V1908" s="11"/>
      <c r="W1908" s="11"/>
    </row>
    <row r="1909" spans="16:23" s="5" customFormat="1" x14ac:dyDescent="0.2">
      <c r="P1909" s="3"/>
      <c r="S1909" s="1"/>
      <c r="T1909" s="1"/>
      <c r="V1909" s="11"/>
      <c r="W1909" s="11"/>
    </row>
    <row r="1910" spans="16:23" s="5" customFormat="1" x14ac:dyDescent="0.2">
      <c r="P1910" s="3"/>
      <c r="S1910" s="1"/>
      <c r="T1910" s="1"/>
      <c r="V1910" s="11"/>
      <c r="W1910" s="11"/>
    </row>
    <row r="1911" spans="16:23" s="5" customFormat="1" x14ac:dyDescent="0.2">
      <c r="P1911" s="3"/>
      <c r="S1911" s="1"/>
      <c r="T1911" s="1"/>
      <c r="V1911" s="11"/>
      <c r="W1911" s="11"/>
    </row>
    <row r="1912" spans="16:23" s="5" customFormat="1" x14ac:dyDescent="0.2">
      <c r="P1912" s="3"/>
      <c r="S1912" s="1"/>
      <c r="T1912" s="1"/>
      <c r="V1912" s="11"/>
      <c r="W1912" s="11"/>
    </row>
    <row r="1913" spans="16:23" s="5" customFormat="1" x14ac:dyDescent="0.2">
      <c r="P1913" s="3"/>
      <c r="S1913" s="1"/>
      <c r="T1913" s="1"/>
      <c r="V1913" s="11"/>
      <c r="W1913" s="11"/>
    </row>
    <row r="1914" spans="16:23" s="5" customFormat="1" x14ac:dyDescent="0.2">
      <c r="P1914" s="3"/>
      <c r="S1914" s="1"/>
      <c r="T1914" s="1"/>
      <c r="V1914" s="11"/>
      <c r="W1914" s="11"/>
    </row>
    <row r="1915" spans="16:23" s="5" customFormat="1" x14ac:dyDescent="0.2">
      <c r="P1915" s="3"/>
      <c r="S1915" s="1"/>
      <c r="T1915" s="1"/>
      <c r="V1915" s="11"/>
      <c r="W1915" s="11"/>
    </row>
    <row r="1916" spans="16:23" s="5" customFormat="1" x14ac:dyDescent="0.2">
      <c r="P1916" s="3"/>
      <c r="S1916" s="1"/>
      <c r="T1916" s="1"/>
      <c r="V1916" s="11"/>
      <c r="W1916" s="11"/>
    </row>
    <row r="1917" spans="16:23" s="5" customFormat="1" x14ac:dyDescent="0.2">
      <c r="P1917" s="3"/>
      <c r="S1917" s="1"/>
      <c r="T1917" s="1"/>
      <c r="V1917" s="11"/>
      <c r="W1917" s="11"/>
    </row>
    <row r="1918" spans="16:23" s="5" customFormat="1" x14ac:dyDescent="0.2">
      <c r="P1918" s="3"/>
      <c r="S1918" s="1"/>
      <c r="T1918" s="1"/>
      <c r="V1918" s="11"/>
      <c r="W1918" s="11"/>
    </row>
    <row r="1919" spans="16:23" s="5" customFormat="1" x14ac:dyDescent="0.2">
      <c r="P1919" s="3"/>
      <c r="S1919" s="1"/>
      <c r="T1919" s="1"/>
      <c r="V1919" s="11"/>
      <c r="W1919" s="11"/>
    </row>
    <row r="1920" spans="16:23" s="5" customFormat="1" x14ac:dyDescent="0.2">
      <c r="P1920" s="3"/>
      <c r="S1920" s="1"/>
      <c r="T1920" s="1"/>
      <c r="V1920" s="11"/>
      <c r="W1920" s="11"/>
    </row>
    <row r="1921" spans="16:23" s="5" customFormat="1" x14ac:dyDescent="0.2">
      <c r="P1921" s="3"/>
      <c r="S1921" s="1"/>
      <c r="T1921" s="1"/>
      <c r="V1921" s="11"/>
      <c r="W1921" s="11"/>
    </row>
    <row r="1922" spans="16:23" s="5" customFormat="1" x14ac:dyDescent="0.2">
      <c r="P1922" s="3"/>
      <c r="S1922" s="1"/>
      <c r="T1922" s="1"/>
      <c r="V1922" s="11"/>
      <c r="W1922" s="11"/>
    </row>
    <row r="1923" spans="16:23" s="5" customFormat="1" x14ac:dyDescent="0.2">
      <c r="P1923" s="3"/>
      <c r="S1923" s="1"/>
      <c r="T1923" s="1"/>
      <c r="V1923" s="11"/>
      <c r="W1923" s="11"/>
    </row>
    <row r="1924" spans="16:23" s="5" customFormat="1" x14ac:dyDescent="0.2">
      <c r="P1924" s="3"/>
      <c r="S1924" s="1"/>
      <c r="T1924" s="1"/>
      <c r="V1924" s="11"/>
      <c r="W1924" s="11"/>
    </row>
    <row r="1925" spans="16:23" s="5" customFormat="1" x14ac:dyDescent="0.2">
      <c r="P1925" s="3"/>
      <c r="S1925" s="1"/>
      <c r="T1925" s="1"/>
      <c r="V1925" s="11"/>
      <c r="W1925" s="11"/>
    </row>
    <row r="1926" spans="16:23" s="5" customFormat="1" x14ac:dyDescent="0.2">
      <c r="P1926" s="3"/>
      <c r="S1926" s="1"/>
      <c r="T1926" s="1"/>
      <c r="V1926" s="11"/>
      <c r="W1926" s="11"/>
    </row>
    <row r="1927" spans="16:23" s="5" customFormat="1" x14ac:dyDescent="0.2">
      <c r="P1927" s="3"/>
      <c r="S1927" s="1"/>
      <c r="T1927" s="1"/>
      <c r="V1927" s="11"/>
      <c r="W1927" s="11"/>
    </row>
    <row r="1928" spans="16:23" s="5" customFormat="1" x14ac:dyDescent="0.2">
      <c r="P1928" s="3"/>
      <c r="S1928" s="1"/>
      <c r="T1928" s="1"/>
      <c r="V1928" s="11"/>
      <c r="W1928" s="11"/>
    </row>
    <row r="1929" spans="16:23" s="5" customFormat="1" x14ac:dyDescent="0.2">
      <c r="P1929" s="3"/>
      <c r="S1929" s="1"/>
      <c r="T1929" s="1"/>
      <c r="V1929" s="11"/>
      <c r="W1929" s="11"/>
    </row>
    <row r="1930" spans="16:23" s="5" customFormat="1" x14ac:dyDescent="0.2">
      <c r="P1930" s="3"/>
      <c r="S1930" s="1"/>
      <c r="T1930" s="1"/>
      <c r="V1930" s="11"/>
      <c r="W1930" s="11"/>
    </row>
    <row r="1931" spans="16:23" s="5" customFormat="1" x14ac:dyDescent="0.2">
      <c r="P1931" s="3"/>
      <c r="S1931" s="1"/>
      <c r="T1931" s="1"/>
      <c r="V1931" s="11"/>
      <c r="W1931" s="11"/>
    </row>
    <row r="1932" spans="16:23" s="5" customFormat="1" x14ac:dyDescent="0.2">
      <c r="P1932" s="3"/>
      <c r="S1932" s="1"/>
      <c r="T1932" s="1"/>
      <c r="V1932" s="11"/>
      <c r="W1932" s="11"/>
    </row>
    <row r="1933" spans="16:23" s="5" customFormat="1" x14ac:dyDescent="0.2">
      <c r="P1933" s="3"/>
      <c r="S1933" s="1"/>
      <c r="T1933" s="1"/>
      <c r="V1933" s="11"/>
      <c r="W1933" s="11"/>
    </row>
    <row r="1934" spans="16:23" s="5" customFormat="1" x14ac:dyDescent="0.2">
      <c r="P1934" s="3"/>
      <c r="S1934" s="1"/>
      <c r="T1934" s="1"/>
      <c r="V1934" s="11"/>
      <c r="W1934" s="11"/>
    </row>
    <row r="1935" spans="16:23" s="5" customFormat="1" x14ac:dyDescent="0.2">
      <c r="P1935" s="3"/>
      <c r="S1935" s="1"/>
      <c r="T1935" s="1"/>
      <c r="V1935" s="11"/>
      <c r="W1935" s="11"/>
    </row>
    <row r="1936" spans="16:23" s="5" customFormat="1" x14ac:dyDescent="0.2">
      <c r="P1936" s="3"/>
      <c r="S1936" s="1"/>
      <c r="T1936" s="1"/>
      <c r="V1936" s="11"/>
      <c r="W1936" s="11"/>
    </row>
    <row r="1937" spans="16:23" s="5" customFormat="1" x14ac:dyDescent="0.2">
      <c r="P1937" s="3"/>
      <c r="S1937" s="1"/>
      <c r="T1937" s="1"/>
      <c r="V1937" s="11"/>
      <c r="W1937" s="11"/>
    </row>
    <row r="1938" spans="16:23" s="5" customFormat="1" x14ac:dyDescent="0.2">
      <c r="P1938" s="3"/>
      <c r="S1938" s="1"/>
      <c r="T1938" s="1"/>
      <c r="V1938" s="11"/>
      <c r="W1938" s="11"/>
    </row>
    <row r="1939" spans="16:23" s="5" customFormat="1" x14ac:dyDescent="0.2">
      <c r="P1939" s="3"/>
      <c r="S1939" s="1"/>
      <c r="T1939" s="1"/>
      <c r="V1939" s="11"/>
      <c r="W1939" s="11"/>
    </row>
    <row r="1940" spans="16:23" s="5" customFormat="1" x14ac:dyDescent="0.2">
      <c r="P1940" s="3"/>
      <c r="S1940" s="1"/>
      <c r="T1940" s="1"/>
      <c r="V1940" s="11"/>
      <c r="W1940" s="11"/>
    </row>
    <row r="1941" spans="16:23" s="5" customFormat="1" x14ac:dyDescent="0.2">
      <c r="P1941" s="3"/>
      <c r="S1941" s="1"/>
      <c r="T1941" s="1"/>
      <c r="V1941" s="11"/>
      <c r="W1941" s="11"/>
    </row>
    <row r="1942" spans="16:23" s="5" customFormat="1" x14ac:dyDescent="0.2">
      <c r="P1942" s="3"/>
      <c r="S1942" s="1"/>
      <c r="T1942" s="1"/>
      <c r="V1942" s="11"/>
      <c r="W1942" s="11"/>
    </row>
    <row r="1943" spans="16:23" s="5" customFormat="1" x14ac:dyDescent="0.2">
      <c r="P1943" s="3"/>
      <c r="S1943" s="1"/>
      <c r="T1943" s="1"/>
      <c r="V1943" s="11"/>
      <c r="W1943" s="11"/>
    </row>
    <row r="1944" spans="16:23" s="5" customFormat="1" x14ac:dyDescent="0.2">
      <c r="P1944" s="3"/>
      <c r="S1944" s="1"/>
      <c r="T1944" s="1"/>
      <c r="V1944" s="11"/>
      <c r="W1944" s="11"/>
    </row>
    <row r="1945" spans="16:23" s="5" customFormat="1" x14ac:dyDescent="0.2">
      <c r="P1945" s="3"/>
      <c r="S1945" s="1"/>
      <c r="T1945" s="1"/>
      <c r="V1945" s="11"/>
      <c r="W1945" s="11"/>
    </row>
    <row r="1946" spans="16:23" s="5" customFormat="1" x14ac:dyDescent="0.2">
      <c r="P1946" s="3"/>
      <c r="S1946" s="1"/>
      <c r="T1946" s="1"/>
      <c r="V1946" s="11"/>
      <c r="W1946" s="11"/>
    </row>
    <row r="1947" spans="16:23" s="5" customFormat="1" x14ac:dyDescent="0.2">
      <c r="P1947" s="3"/>
      <c r="S1947" s="1"/>
      <c r="T1947" s="1"/>
      <c r="V1947" s="11"/>
      <c r="W1947" s="11"/>
    </row>
    <row r="1948" spans="16:23" s="5" customFormat="1" x14ac:dyDescent="0.2">
      <c r="P1948" s="3"/>
      <c r="S1948" s="1"/>
      <c r="T1948" s="1"/>
      <c r="V1948" s="11"/>
      <c r="W1948" s="11"/>
    </row>
    <row r="1949" spans="16:23" s="5" customFormat="1" x14ac:dyDescent="0.2">
      <c r="P1949" s="3"/>
      <c r="S1949" s="1"/>
      <c r="T1949" s="1"/>
      <c r="V1949" s="11"/>
      <c r="W1949" s="11"/>
    </row>
    <row r="1950" spans="16:23" s="5" customFormat="1" x14ac:dyDescent="0.2">
      <c r="P1950" s="3"/>
      <c r="S1950" s="1"/>
      <c r="T1950" s="1"/>
      <c r="V1950" s="11"/>
      <c r="W1950" s="11"/>
    </row>
    <row r="1951" spans="16:23" s="5" customFormat="1" x14ac:dyDescent="0.2">
      <c r="P1951" s="3"/>
      <c r="S1951" s="1"/>
      <c r="T1951" s="1"/>
      <c r="V1951" s="11"/>
      <c r="W1951" s="11"/>
    </row>
    <row r="1952" spans="16:23" s="5" customFormat="1" x14ac:dyDescent="0.2">
      <c r="P1952" s="3"/>
      <c r="S1952" s="1"/>
      <c r="T1952" s="1"/>
      <c r="V1952" s="11"/>
      <c r="W1952" s="11"/>
    </row>
    <row r="1953" spans="16:23" s="5" customFormat="1" x14ac:dyDescent="0.2">
      <c r="P1953" s="3"/>
      <c r="S1953" s="1"/>
      <c r="T1953" s="1"/>
      <c r="V1953" s="11"/>
      <c r="W1953" s="11"/>
    </row>
    <row r="1954" spans="16:23" s="5" customFormat="1" x14ac:dyDescent="0.2">
      <c r="P1954" s="3"/>
      <c r="S1954" s="1"/>
      <c r="T1954" s="1"/>
      <c r="V1954" s="11"/>
      <c r="W1954" s="11"/>
    </row>
    <row r="1955" spans="16:23" s="5" customFormat="1" x14ac:dyDescent="0.2">
      <c r="P1955" s="3"/>
      <c r="S1955" s="1"/>
      <c r="T1955" s="1"/>
      <c r="V1955" s="11"/>
      <c r="W1955" s="11"/>
    </row>
    <row r="1956" spans="16:23" s="5" customFormat="1" x14ac:dyDescent="0.2">
      <c r="P1956" s="3"/>
      <c r="S1956" s="1"/>
      <c r="T1956" s="1"/>
      <c r="V1956" s="11"/>
      <c r="W1956" s="11"/>
    </row>
    <row r="1957" spans="16:23" s="5" customFormat="1" x14ac:dyDescent="0.2">
      <c r="P1957" s="3"/>
      <c r="S1957" s="1"/>
      <c r="T1957" s="1"/>
      <c r="V1957" s="11"/>
      <c r="W1957" s="11"/>
    </row>
    <row r="1958" spans="16:23" s="5" customFormat="1" x14ac:dyDescent="0.2">
      <c r="P1958" s="3"/>
      <c r="S1958" s="1"/>
      <c r="T1958" s="1"/>
      <c r="V1958" s="11"/>
      <c r="W1958" s="11"/>
    </row>
    <row r="1959" spans="16:23" s="5" customFormat="1" x14ac:dyDescent="0.2">
      <c r="P1959" s="3"/>
      <c r="S1959" s="1"/>
      <c r="T1959" s="1"/>
      <c r="V1959" s="11"/>
      <c r="W1959" s="11"/>
    </row>
    <row r="1960" spans="16:23" s="5" customFormat="1" x14ac:dyDescent="0.2">
      <c r="P1960" s="3"/>
      <c r="S1960" s="1"/>
      <c r="T1960" s="1"/>
      <c r="V1960" s="11"/>
      <c r="W1960" s="11"/>
    </row>
    <row r="1961" spans="16:23" s="5" customFormat="1" x14ac:dyDescent="0.2">
      <c r="P1961" s="3"/>
      <c r="S1961" s="1"/>
      <c r="T1961" s="1"/>
      <c r="V1961" s="11"/>
      <c r="W1961" s="11"/>
    </row>
    <row r="1962" spans="16:23" s="5" customFormat="1" x14ac:dyDescent="0.2">
      <c r="P1962" s="3"/>
      <c r="S1962" s="1"/>
      <c r="T1962" s="1"/>
      <c r="V1962" s="11"/>
      <c r="W1962" s="11"/>
    </row>
    <row r="1963" spans="16:23" s="5" customFormat="1" x14ac:dyDescent="0.2">
      <c r="P1963" s="3"/>
      <c r="S1963" s="1"/>
      <c r="T1963" s="1"/>
      <c r="V1963" s="11"/>
      <c r="W1963" s="11"/>
    </row>
    <row r="1964" spans="16:23" s="5" customFormat="1" x14ac:dyDescent="0.2">
      <c r="P1964" s="3"/>
      <c r="S1964" s="1"/>
      <c r="T1964" s="1"/>
      <c r="V1964" s="11"/>
      <c r="W1964" s="11"/>
    </row>
    <row r="1965" spans="16:23" s="5" customFormat="1" x14ac:dyDescent="0.2">
      <c r="P1965" s="3"/>
      <c r="S1965" s="1"/>
      <c r="T1965" s="1"/>
      <c r="V1965" s="11"/>
      <c r="W1965" s="11"/>
    </row>
    <row r="1966" spans="16:23" s="5" customFormat="1" x14ac:dyDescent="0.2">
      <c r="P1966" s="3"/>
      <c r="S1966" s="1"/>
      <c r="T1966" s="1"/>
      <c r="V1966" s="11"/>
      <c r="W1966" s="11"/>
    </row>
    <row r="1967" spans="16:23" s="5" customFormat="1" x14ac:dyDescent="0.2">
      <c r="P1967" s="3"/>
      <c r="S1967" s="1"/>
      <c r="T1967" s="1"/>
      <c r="V1967" s="11"/>
      <c r="W1967" s="11"/>
    </row>
    <row r="1968" spans="16:23" s="5" customFormat="1" x14ac:dyDescent="0.2">
      <c r="P1968" s="3"/>
      <c r="S1968" s="1"/>
      <c r="T1968" s="1"/>
      <c r="V1968" s="11"/>
      <c r="W1968" s="11"/>
    </row>
    <row r="1969" spans="16:23" s="5" customFormat="1" x14ac:dyDescent="0.2">
      <c r="P1969" s="3"/>
      <c r="S1969" s="1"/>
      <c r="T1969" s="1"/>
      <c r="V1969" s="11"/>
      <c r="W1969" s="11"/>
    </row>
    <row r="1970" spans="16:23" s="5" customFormat="1" x14ac:dyDescent="0.2">
      <c r="P1970" s="3"/>
      <c r="S1970" s="1"/>
      <c r="T1970" s="1"/>
      <c r="V1970" s="11"/>
      <c r="W1970" s="11"/>
    </row>
    <row r="1971" spans="16:23" s="5" customFormat="1" x14ac:dyDescent="0.2">
      <c r="P1971" s="3"/>
      <c r="S1971" s="1"/>
      <c r="T1971" s="1"/>
      <c r="V1971" s="11"/>
      <c r="W1971" s="11"/>
    </row>
    <row r="1972" spans="16:23" s="5" customFormat="1" x14ac:dyDescent="0.2">
      <c r="P1972" s="3"/>
      <c r="S1972" s="1"/>
      <c r="T1972" s="1"/>
      <c r="V1972" s="11"/>
      <c r="W1972" s="11"/>
    </row>
    <row r="1973" spans="16:23" s="5" customFormat="1" x14ac:dyDescent="0.2">
      <c r="P1973" s="3"/>
      <c r="S1973" s="1"/>
      <c r="T1973" s="1"/>
      <c r="V1973" s="11"/>
      <c r="W1973" s="11"/>
    </row>
    <row r="1974" spans="16:23" s="5" customFormat="1" x14ac:dyDescent="0.2">
      <c r="P1974" s="3"/>
      <c r="S1974" s="1"/>
      <c r="T1974" s="1"/>
      <c r="V1974" s="11"/>
      <c r="W1974" s="11"/>
    </row>
    <row r="1975" spans="16:23" s="5" customFormat="1" x14ac:dyDescent="0.2">
      <c r="P1975" s="3"/>
      <c r="S1975" s="1"/>
      <c r="T1975" s="1"/>
      <c r="V1975" s="11"/>
      <c r="W1975" s="11"/>
    </row>
    <row r="1976" spans="16:23" s="5" customFormat="1" x14ac:dyDescent="0.2">
      <c r="P1976" s="3"/>
      <c r="S1976" s="1"/>
      <c r="T1976" s="1"/>
      <c r="V1976" s="11"/>
      <c r="W1976" s="11"/>
    </row>
    <row r="1977" spans="16:23" s="5" customFormat="1" x14ac:dyDescent="0.2">
      <c r="P1977" s="3"/>
      <c r="S1977" s="1"/>
      <c r="T1977" s="1"/>
      <c r="V1977" s="11"/>
      <c r="W1977" s="11"/>
    </row>
    <row r="1978" spans="16:23" s="5" customFormat="1" x14ac:dyDescent="0.2">
      <c r="P1978" s="3"/>
      <c r="S1978" s="1"/>
      <c r="T1978" s="1"/>
      <c r="V1978" s="11"/>
      <c r="W1978" s="11"/>
    </row>
    <row r="1979" spans="16:23" s="5" customFormat="1" x14ac:dyDescent="0.2">
      <c r="P1979" s="3"/>
      <c r="S1979" s="1"/>
      <c r="T1979" s="1"/>
      <c r="V1979" s="11"/>
      <c r="W1979" s="11"/>
    </row>
    <row r="1980" spans="16:23" s="5" customFormat="1" x14ac:dyDescent="0.2">
      <c r="P1980" s="3"/>
      <c r="S1980" s="1"/>
      <c r="T1980" s="1"/>
      <c r="V1980" s="11"/>
      <c r="W1980" s="11"/>
    </row>
    <row r="1981" spans="16:23" s="5" customFormat="1" x14ac:dyDescent="0.2">
      <c r="P1981" s="3"/>
      <c r="S1981" s="1"/>
      <c r="T1981" s="1"/>
      <c r="V1981" s="11"/>
      <c r="W1981" s="11"/>
    </row>
    <row r="1982" spans="16:23" s="5" customFormat="1" x14ac:dyDescent="0.2">
      <c r="P1982" s="3"/>
      <c r="S1982" s="1"/>
      <c r="T1982" s="1"/>
      <c r="V1982" s="11"/>
      <c r="W1982" s="11"/>
    </row>
    <row r="1983" spans="16:23" s="5" customFormat="1" x14ac:dyDescent="0.2">
      <c r="P1983" s="3"/>
      <c r="S1983" s="1"/>
      <c r="T1983" s="1"/>
      <c r="V1983" s="11"/>
      <c r="W1983" s="11"/>
    </row>
    <row r="1984" spans="16:23" s="5" customFormat="1" x14ac:dyDescent="0.2">
      <c r="P1984" s="3"/>
      <c r="S1984" s="1"/>
      <c r="T1984" s="1"/>
      <c r="V1984" s="11"/>
      <c r="W1984" s="11"/>
    </row>
    <row r="1985" spans="16:23" s="5" customFormat="1" x14ac:dyDescent="0.2">
      <c r="P1985" s="3"/>
      <c r="S1985" s="1"/>
      <c r="T1985" s="1"/>
      <c r="V1985" s="11"/>
      <c r="W1985" s="11"/>
    </row>
    <row r="1986" spans="16:23" s="5" customFormat="1" x14ac:dyDescent="0.2">
      <c r="P1986" s="3"/>
      <c r="S1986" s="1"/>
      <c r="T1986" s="1"/>
      <c r="V1986" s="11"/>
      <c r="W1986" s="11"/>
    </row>
    <row r="1987" spans="16:23" s="5" customFormat="1" x14ac:dyDescent="0.2">
      <c r="P1987" s="3"/>
      <c r="S1987" s="1"/>
      <c r="T1987" s="1"/>
      <c r="V1987" s="11"/>
      <c r="W1987" s="11"/>
    </row>
    <row r="1988" spans="16:23" s="5" customFormat="1" x14ac:dyDescent="0.2">
      <c r="P1988" s="3"/>
      <c r="S1988" s="1"/>
      <c r="T1988" s="1"/>
      <c r="V1988" s="11"/>
      <c r="W1988" s="11"/>
    </row>
    <row r="1989" spans="16:23" s="5" customFormat="1" x14ac:dyDescent="0.2">
      <c r="P1989" s="3"/>
      <c r="S1989" s="1"/>
      <c r="T1989" s="1"/>
      <c r="V1989" s="11"/>
      <c r="W1989" s="11"/>
    </row>
    <row r="1990" spans="16:23" s="5" customFormat="1" x14ac:dyDescent="0.2">
      <c r="P1990" s="3"/>
      <c r="S1990" s="1"/>
      <c r="T1990" s="1"/>
      <c r="V1990" s="11"/>
      <c r="W1990" s="11"/>
    </row>
    <row r="1991" spans="16:23" s="5" customFormat="1" x14ac:dyDescent="0.2">
      <c r="P1991" s="3"/>
      <c r="S1991" s="1"/>
      <c r="T1991" s="1"/>
      <c r="V1991" s="11"/>
      <c r="W1991" s="11"/>
    </row>
    <row r="1992" spans="16:23" s="5" customFormat="1" x14ac:dyDescent="0.2">
      <c r="P1992" s="3"/>
      <c r="S1992" s="1"/>
      <c r="T1992" s="1"/>
      <c r="V1992" s="11"/>
      <c r="W1992" s="11"/>
    </row>
    <row r="1993" spans="16:23" s="5" customFormat="1" x14ac:dyDescent="0.2">
      <c r="P1993" s="3"/>
      <c r="S1993" s="1"/>
      <c r="T1993" s="1"/>
      <c r="V1993" s="11"/>
      <c r="W1993" s="11"/>
    </row>
    <row r="1994" spans="16:23" s="5" customFormat="1" x14ac:dyDescent="0.2">
      <c r="P1994" s="3"/>
      <c r="S1994" s="1"/>
      <c r="T1994" s="1"/>
      <c r="V1994" s="11"/>
      <c r="W1994" s="11"/>
    </row>
    <row r="1995" spans="16:23" s="5" customFormat="1" x14ac:dyDescent="0.2">
      <c r="P1995" s="3"/>
      <c r="S1995" s="1"/>
      <c r="T1995" s="1"/>
      <c r="V1995" s="11"/>
      <c r="W1995" s="11"/>
    </row>
    <row r="1996" spans="16:23" s="5" customFormat="1" x14ac:dyDescent="0.2">
      <c r="P1996" s="3"/>
      <c r="S1996" s="1"/>
      <c r="T1996" s="1"/>
      <c r="V1996" s="11"/>
      <c r="W1996" s="11"/>
    </row>
    <row r="1997" spans="16:23" s="5" customFormat="1" x14ac:dyDescent="0.2">
      <c r="P1997" s="3"/>
      <c r="S1997" s="1"/>
      <c r="T1997" s="1"/>
      <c r="V1997" s="11"/>
      <c r="W1997" s="11"/>
    </row>
    <row r="1998" spans="16:23" s="5" customFormat="1" x14ac:dyDescent="0.2">
      <c r="P1998" s="3"/>
      <c r="S1998" s="1"/>
      <c r="T1998" s="1"/>
      <c r="V1998" s="11"/>
      <c r="W1998" s="11"/>
    </row>
    <row r="1999" spans="16:23" s="5" customFormat="1" x14ac:dyDescent="0.2">
      <c r="P1999" s="3"/>
      <c r="S1999" s="1"/>
      <c r="T1999" s="1"/>
      <c r="V1999" s="11"/>
      <c r="W1999" s="11"/>
    </row>
    <row r="2000" spans="16:23" s="5" customFormat="1" x14ac:dyDescent="0.2">
      <c r="P2000" s="3"/>
      <c r="S2000" s="1"/>
      <c r="T2000" s="1"/>
      <c r="V2000" s="11"/>
      <c r="W2000" s="11"/>
    </row>
    <row r="2001" spans="16:23" s="5" customFormat="1" x14ac:dyDescent="0.2">
      <c r="P2001" s="3"/>
      <c r="S2001" s="1"/>
      <c r="T2001" s="1"/>
      <c r="V2001" s="11"/>
      <c r="W2001" s="11"/>
    </row>
    <row r="2002" spans="16:23" s="5" customFormat="1" x14ac:dyDescent="0.2">
      <c r="P2002" s="3"/>
      <c r="S2002" s="1"/>
      <c r="T2002" s="1"/>
      <c r="V2002" s="11"/>
      <c r="W2002" s="11"/>
    </row>
    <row r="2003" spans="16:23" s="5" customFormat="1" x14ac:dyDescent="0.2">
      <c r="P2003" s="3"/>
      <c r="S2003" s="1"/>
      <c r="T2003" s="1"/>
      <c r="V2003" s="11"/>
      <c r="W2003" s="11"/>
    </row>
    <row r="2004" spans="16:23" s="5" customFormat="1" x14ac:dyDescent="0.2">
      <c r="P2004" s="3"/>
      <c r="S2004" s="1"/>
      <c r="T2004" s="1"/>
      <c r="V2004" s="11"/>
      <c r="W2004" s="11"/>
    </row>
    <row r="2005" spans="16:23" s="5" customFormat="1" x14ac:dyDescent="0.2">
      <c r="P2005" s="3"/>
      <c r="S2005" s="1"/>
      <c r="T2005" s="1"/>
      <c r="V2005" s="11"/>
      <c r="W2005" s="11"/>
    </row>
    <row r="2006" spans="16:23" s="5" customFormat="1" x14ac:dyDescent="0.2">
      <c r="P2006" s="3"/>
      <c r="S2006" s="1"/>
      <c r="T2006" s="1"/>
      <c r="V2006" s="11"/>
      <c r="W2006" s="11"/>
    </row>
    <row r="2007" spans="16:23" s="5" customFormat="1" x14ac:dyDescent="0.2">
      <c r="P2007" s="3"/>
      <c r="S2007" s="1"/>
      <c r="T2007" s="1"/>
      <c r="V2007" s="11"/>
      <c r="W2007" s="11"/>
    </row>
    <row r="2008" spans="16:23" s="5" customFormat="1" x14ac:dyDescent="0.2">
      <c r="P2008" s="3"/>
      <c r="S2008" s="1"/>
      <c r="T2008" s="1"/>
      <c r="V2008" s="11"/>
      <c r="W2008" s="11"/>
    </row>
    <row r="2009" spans="16:23" s="5" customFormat="1" x14ac:dyDescent="0.2">
      <c r="P2009" s="3"/>
      <c r="S2009" s="1"/>
      <c r="T2009" s="1"/>
      <c r="V2009" s="11"/>
      <c r="W2009" s="11"/>
    </row>
    <row r="2010" spans="16:23" s="5" customFormat="1" x14ac:dyDescent="0.2">
      <c r="P2010" s="3"/>
      <c r="S2010" s="1"/>
      <c r="T2010" s="1"/>
      <c r="V2010" s="11"/>
      <c r="W2010" s="11"/>
    </row>
    <row r="2011" spans="16:23" s="5" customFormat="1" x14ac:dyDescent="0.2">
      <c r="P2011" s="3"/>
      <c r="S2011" s="1"/>
      <c r="T2011" s="1"/>
      <c r="V2011" s="11"/>
      <c r="W2011" s="11"/>
    </row>
    <row r="2012" spans="16:23" s="5" customFormat="1" x14ac:dyDescent="0.2">
      <c r="P2012" s="3"/>
      <c r="S2012" s="1"/>
      <c r="T2012" s="1"/>
      <c r="V2012" s="11"/>
      <c r="W2012" s="11"/>
    </row>
    <row r="2013" spans="16:23" s="5" customFormat="1" x14ac:dyDescent="0.2">
      <c r="P2013" s="3"/>
      <c r="S2013" s="1"/>
      <c r="T2013" s="1"/>
      <c r="V2013" s="11"/>
      <c r="W2013" s="11"/>
    </row>
    <row r="2014" spans="16:23" s="5" customFormat="1" x14ac:dyDescent="0.2">
      <c r="P2014" s="3"/>
      <c r="S2014" s="1"/>
      <c r="T2014" s="1"/>
      <c r="V2014" s="11"/>
      <c r="W2014" s="11"/>
    </row>
    <row r="2015" spans="16:23" s="5" customFormat="1" x14ac:dyDescent="0.2">
      <c r="P2015" s="3"/>
      <c r="S2015" s="1"/>
      <c r="T2015" s="1"/>
      <c r="V2015" s="11"/>
      <c r="W2015" s="11"/>
    </row>
    <row r="2016" spans="16:23" s="5" customFormat="1" x14ac:dyDescent="0.2">
      <c r="P2016" s="3"/>
      <c r="S2016" s="1"/>
      <c r="T2016" s="1"/>
      <c r="V2016" s="11"/>
      <c r="W2016" s="11"/>
    </row>
    <row r="2017" spans="16:23" s="5" customFormat="1" x14ac:dyDescent="0.2">
      <c r="P2017" s="3"/>
      <c r="S2017" s="1"/>
      <c r="T2017" s="1"/>
      <c r="V2017" s="11"/>
      <c r="W2017" s="11"/>
    </row>
    <row r="2018" spans="16:23" s="5" customFormat="1" x14ac:dyDescent="0.2">
      <c r="P2018" s="3"/>
      <c r="S2018" s="1"/>
      <c r="T2018" s="1"/>
      <c r="V2018" s="11"/>
      <c r="W2018" s="11"/>
    </row>
    <row r="2019" spans="16:23" s="5" customFormat="1" x14ac:dyDescent="0.2">
      <c r="P2019" s="3"/>
      <c r="S2019" s="1"/>
      <c r="T2019" s="1"/>
      <c r="V2019" s="11"/>
      <c r="W2019" s="11"/>
    </row>
    <row r="2020" spans="16:23" s="5" customFormat="1" x14ac:dyDescent="0.2">
      <c r="P2020" s="3"/>
      <c r="S2020" s="1"/>
      <c r="T2020" s="1"/>
      <c r="V2020" s="11"/>
      <c r="W2020" s="11"/>
    </row>
    <row r="2021" spans="16:23" s="5" customFormat="1" x14ac:dyDescent="0.2">
      <c r="P2021" s="3"/>
      <c r="S2021" s="1"/>
      <c r="T2021" s="1"/>
      <c r="V2021" s="11"/>
      <c r="W2021" s="11"/>
    </row>
    <row r="2022" spans="16:23" s="5" customFormat="1" x14ac:dyDescent="0.2">
      <c r="P2022" s="3"/>
      <c r="S2022" s="1"/>
      <c r="T2022" s="1"/>
      <c r="V2022" s="11"/>
      <c r="W2022" s="11"/>
    </row>
    <row r="2023" spans="16:23" s="5" customFormat="1" x14ac:dyDescent="0.2">
      <c r="P2023" s="3"/>
      <c r="S2023" s="1"/>
      <c r="T2023" s="1"/>
      <c r="V2023" s="11"/>
      <c r="W2023" s="11"/>
    </row>
    <row r="2024" spans="16:23" s="5" customFormat="1" x14ac:dyDescent="0.2">
      <c r="P2024" s="3"/>
      <c r="S2024" s="1"/>
      <c r="T2024" s="1"/>
      <c r="V2024" s="11"/>
      <c r="W2024" s="11"/>
    </row>
    <row r="2025" spans="16:23" s="5" customFormat="1" x14ac:dyDescent="0.2">
      <c r="P2025" s="3"/>
      <c r="S2025" s="1"/>
      <c r="T2025" s="1"/>
      <c r="V2025" s="11"/>
      <c r="W2025" s="11"/>
    </row>
    <row r="2026" spans="16:23" s="5" customFormat="1" x14ac:dyDescent="0.2">
      <c r="P2026" s="3"/>
      <c r="S2026" s="1"/>
      <c r="T2026" s="1"/>
      <c r="V2026" s="11"/>
      <c r="W2026" s="11"/>
    </row>
    <row r="2027" spans="16:23" s="5" customFormat="1" x14ac:dyDescent="0.2">
      <c r="P2027" s="3"/>
      <c r="S2027" s="1"/>
      <c r="T2027" s="1"/>
      <c r="V2027" s="11"/>
      <c r="W2027" s="11"/>
    </row>
    <row r="2028" spans="16:23" s="5" customFormat="1" x14ac:dyDescent="0.2">
      <c r="P2028" s="3"/>
      <c r="S2028" s="1"/>
      <c r="T2028" s="1"/>
      <c r="V2028" s="11"/>
      <c r="W2028" s="11"/>
    </row>
    <row r="2029" spans="16:23" s="5" customFormat="1" x14ac:dyDescent="0.2">
      <c r="P2029" s="3"/>
      <c r="S2029" s="1"/>
      <c r="T2029" s="1"/>
      <c r="V2029" s="11"/>
      <c r="W2029" s="11"/>
    </row>
    <row r="2030" spans="16:23" s="5" customFormat="1" x14ac:dyDescent="0.2">
      <c r="P2030" s="3"/>
      <c r="S2030" s="1"/>
      <c r="T2030" s="1"/>
      <c r="V2030" s="11"/>
      <c r="W2030" s="11"/>
    </row>
    <row r="2031" spans="16:23" s="5" customFormat="1" x14ac:dyDescent="0.2">
      <c r="P2031" s="3"/>
      <c r="S2031" s="1"/>
      <c r="T2031" s="1"/>
      <c r="V2031" s="11"/>
      <c r="W2031" s="11"/>
    </row>
    <row r="2032" spans="16:23" s="5" customFormat="1" x14ac:dyDescent="0.2">
      <c r="P2032" s="3"/>
      <c r="S2032" s="1"/>
      <c r="T2032" s="1"/>
      <c r="V2032" s="11"/>
      <c r="W2032" s="11"/>
    </row>
    <row r="2033" spans="16:23" s="5" customFormat="1" x14ac:dyDescent="0.2">
      <c r="P2033" s="3"/>
      <c r="S2033" s="1"/>
      <c r="T2033" s="1"/>
      <c r="V2033" s="11"/>
      <c r="W2033" s="11"/>
    </row>
    <row r="2034" spans="16:23" s="5" customFormat="1" x14ac:dyDescent="0.2">
      <c r="P2034" s="3"/>
      <c r="S2034" s="1"/>
      <c r="T2034" s="1"/>
      <c r="V2034" s="11"/>
      <c r="W2034" s="11"/>
    </row>
    <row r="2035" spans="16:23" s="5" customFormat="1" x14ac:dyDescent="0.2">
      <c r="P2035" s="3"/>
      <c r="S2035" s="1"/>
      <c r="T2035" s="1"/>
      <c r="V2035" s="11"/>
      <c r="W2035" s="11"/>
    </row>
    <row r="2036" spans="16:23" s="5" customFormat="1" x14ac:dyDescent="0.2">
      <c r="P2036" s="3"/>
      <c r="S2036" s="1"/>
      <c r="T2036" s="1"/>
      <c r="V2036" s="11"/>
      <c r="W2036" s="11"/>
    </row>
    <row r="2037" spans="16:23" s="5" customFormat="1" x14ac:dyDescent="0.2">
      <c r="P2037" s="3"/>
      <c r="S2037" s="1"/>
      <c r="T2037" s="1"/>
      <c r="V2037" s="11"/>
      <c r="W2037" s="11"/>
    </row>
    <row r="2038" spans="16:23" s="5" customFormat="1" x14ac:dyDescent="0.2">
      <c r="P2038" s="3"/>
      <c r="S2038" s="1"/>
      <c r="T2038" s="1"/>
      <c r="V2038" s="11"/>
      <c r="W2038" s="11"/>
    </row>
    <row r="2039" spans="16:23" s="5" customFormat="1" x14ac:dyDescent="0.2">
      <c r="P2039" s="3"/>
      <c r="S2039" s="1"/>
      <c r="T2039" s="1"/>
      <c r="V2039" s="11"/>
      <c r="W2039" s="11"/>
    </row>
    <row r="2040" spans="16:23" s="5" customFormat="1" x14ac:dyDescent="0.2">
      <c r="P2040" s="3"/>
      <c r="S2040" s="1"/>
      <c r="T2040" s="1"/>
      <c r="V2040" s="11"/>
      <c r="W2040" s="11"/>
    </row>
    <row r="2041" spans="16:23" s="5" customFormat="1" x14ac:dyDescent="0.2">
      <c r="P2041" s="3"/>
      <c r="S2041" s="1"/>
      <c r="T2041" s="1"/>
      <c r="V2041" s="11"/>
      <c r="W2041" s="11"/>
    </row>
    <row r="2042" spans="16:23" s="5" customFormat="1" x14ac:dyDescent="0.2">
      <c r="P2042" s="3"/>
      <c r="S2042" s="1"/>
      <c r="T2042" s="1"/>
      <c r="V2042" s="11"/>
      <c r="W2042" s="11"/>
    </row>
    <row r="2043" spans="16:23" s="5" customFormat="1" x14ac:dyDescent="0.2">
      <c r="P2043" s="3"/>
      <c r="S2043" s="1"/>
      <c r="T2043" s="1"/>
      <c r="V2043" s="11"/>
      <c r="W2043" s="11"/>
    </row>
    <row r="2044" spans="16:23" s="5" customFormat="1" x14ac:dyDescent="0.2">
      <c r="P2044" s="3"/>
      <c r="S2044" s="1"/>
      <c r="T2044" s="1"/>
      <c r="V2044" s="11"/>
      <c r="W2044" s="11"/>
    </row>
    <row r="2045" spans="16:23" s="5" customFormat="1" x14ac:dyDescent="0.2">
      <c r="P2045" s="3"/>
      <c r="S2045" s="1"/>
      <c r="T2045" s="1"/>
      <c r="V2045" s="11"/>
      <c r="W2045" s="11"/>
    </row>
    <row r="2046" spans="16:23" s="5" customFormat="1" x14ac:dyDescent="0.2">
      <c r="P2046" s="3"/>
      <c r="S2046" s="1"/>
      <c r="T2046" s="1"/>
      <c r="V2046" s="11"/>
      <c r="W2046" s="11"/>
    </row>
    <row r="2047" spans="16:23" s="5" customFormat="1" x14ac:dyDescent="0.2">
      <c r="P2047" s="3"/>
      <c r="S2047" s="1"/>
      <c r="T2047" s="1"/>
      <c r="V2047" s="11"/>
      <c r="W2047" s="11"/>
    </row>
    <row r="2048" spans="16:23" s="5" customFormat="1" x14ac:dyDescent="0.2">
      <c r="P2048" s="3"/>
      <c r="S2048" s="1"/>
      <c r="T2048" s="1"/>
      <c r="V2048" s="11"/>
      <c r="W2048" s="11"/>
    </row>
    <row r="2049" spans="16:23" s="5" customFormat="1" x14ac:dyDescent="0.2">
      <c r="P2049" s="3"/>
      <c r="S2049" s="1"/>
      <c r="T2049" s="1"/>
      <c r="V2049" s="11"/>
      <c r="W2049" s="11"/>
    </row>
    <row r="2050" spans="16:23" s="5" customFormat="1" x14ac:dyDescent="0.2">
      <c r="P2050" s="3"/>
      <c r="S2050" s="1"/>
      <c r="T2050" s="1"/>
      <c r="V2050" s="11"/>
      <c r="W2050" s="11"/>
    </row>
    <row r="2051" spans="16:23" s="5" customFormat="1" x14ac:dyDescent="0.2">
      <c r="P2051" s="3"/>
      <c r="S2051" s="1"/>
      <c r="T2051" s="1"/>
      <c r="V2051" s="11"/>
      <c r="W2051" s="11"/>
    </row>
    <row r="2052" spans="16:23" s="5" customFormat="1" x14ac:dyDescent="0.2">
      <c r="P2052" s="3"/>
      <c r="S2052" s="1"/>
      <c r="T2052" s="1"/>
      <c r="V2052" s="11"/>
      <c r="W2052" s="11"/>
    </row>
    <row r="2053" spans="16:23" s="5" customFormat="1" x14ac:dyDescent="0.2">
      <c r="P2053" s="3"/>
      <c r="S2053" s="1"/>
      <c r="T2053" s="1"/>
      <c r="V2053" s="11"/>
      <c r="W2053" s="11"/>
    </row>
    <row r="2054" spans="16:23" s="5" customFormat="1" x14ac:dyDescent="0.2">
      <c r="P2054" s="3"/>
      <c r="S2054" s="1"/>
      <c r="T2054" s="1"/>
      <c r="V2054" s="11"/>
      <c r="W2054" s="11"/>
    </row>
    <row r="2055" spans="16:23" s="5" customFormat="1" x14ac:dyDescent="0.2">
      <c r="P2055" s="3"/>
      <c r="S2055" s="1"/>
      <c r="T2055" s="1"/>
      <c r="V2055" s="11"/>
      <c r="W2055" s="11"/>
    </row>
    <row r="2056" spans="16:23" s="5" customFormat="1" x14ac:dyDescent="0.2">
      <c r="P2056" s="3"/>
      <c r="S2056" s="1"/>
      <c r="T2056" s="1"/>
      <c r="V2056" s="11"/>
      <c r="W2056" s="11"/>
    </row>
    <row r="2057" spans="16:23" s="5" customFormat="1" x14ac:dyDescent="0.2">
      <c r="P2057" s="3"/>
      <c r="S2057" s="1"/>
      <c r="T2057" s="1"/>
      <c r="V2057" s="11"/>
      <c r="W2057" s="11"/>
    </row>
    <row r="2058" spans="16:23" s="5" customFormat="1" x14ac:dyDescent="0.2">
      <c r="P2058" s="3"/>
      <c r="S2058" s="1"/>
      <c r="T2058" s="1"/>
      <c r="V2058" s="11"/>
      <c r="W2058" s="11"/>
    </row>
    <row r="2059" spans="16:23" s="5" customFormat="1" x14ac:dyDescent="0.2">
      <c r="P2059" s="3"/>
      <c r="S2059" s="1"/>
      <c r="T2059" s="1"/>
      <c r="V2059" s="11"/>
      <c r="W2059" s="11"/>
    </row>
    <row r="2060" spans="16:23" s="5" customFormat="1" x14ac:dyDescent="0.2">
      <c r="P2060" s="3"/>
      <c r="S2060" s="1"/>
      <c r="T2060" s="1"/>
      <c r="V2060" s="11"/>
      <c r="W2060" s="11"/>
    </row>
    <row r="2061" spans="16:23" s="5" customFormat="1" x14ac:dyDescent="0.2">
      <c r="P2061" s="3"/>
      <c r="S2061" s="1"/>
      <c r="T2061" s="1"/>
      <c r="V2061" s="11"/>
      <c r="W2061" s="11"/>
    </row>
    <row r="2062" spans="16:23" s="5" customFormat="1" x14ac:dyDescent="0.2">
      <c r="P2062" s="3"/>
      <c r="S2062" s="1"/>
      <c r="T2062" s="1"/>
      <c r="V2062" s="11"/>
      <c r="W2062" s="11"/>
    </row>
    <row r="2063" spans="16:23" s="5" customFormat="1" x14ac:dyDescent="0.2">
      <c r="P2063" s="3"/>
      <c r="S2063" s="1"/>
      <c r="T2063" s="1"/>
      <c r="V2063" s="11"/>
      <c r="W2063" s="11"/>
    </row>
    <row r="2064" spans="16:23" s="5" customFormat="1" x14ac:dyDescent="0.2">
      <c r="P2064" s="3"/>
      <c r="S2064" s="1"/>
      <c r="T2064" s="1"/>
      <c r="V2064" s="11"/>
      <c r="W2064" s="11"/>
    </row>
    <row r="2065" spans="16:23" s="5" customFormat="1" x14ac:dyDescent="0.2">
      <c r="P2065" s="3"/>
      <c r="S2065" s="1"/>
      <c r="T2065" s="1"/>
      <c r="V2065" s="11"/>
      <c r="W2065" s="11"/>
    </row>
    <row r="2066" spans="16:23" s="5" customFormat="1" x14ac:dyDescent="0.2">
      <c r="P2066" s="3"/>
      <c r="S2066" s="1"/>
      <c r="T2066" s="1"/>
      <c r="V2066" s="11"/>
      <c r="W2066" s="11"/>
    </row>
    <row r="2067" spans="16:23" s="5" customFormat="1" x14ac:dyDescent="0.2">
      <c r="P2067" s="3"/>
      <c r="S2067" s="1"/>
      <c r="T2067" s="1"/>
      <c r="V2067" s="11"/>
      <c r="W2067" s="11"/>
    </row>
    <row r="2068" spans="16:23" s="5" customFormat="1" x14ac:dyDescent="0.2">
      <c r="P2068" s="3"/>
      <c r="S2068" s="1"/>
      <c r="T2068" s="1"/>
      <c r="V2068" s="11"/>
      <c r="W2068" s="11"/>
    </row>
    <row r="2069" spans="16:23" s="5" customFormat="1" x14ac:dyDescent="0.2">
      <c r="P2069" s="3"/>
      <c r="S2069" s="1"/>
      <c r="T2069" s="1"/>
      <c r="V2069" s="11"/>
      <c r="W2069" s="11"/>
    </row>
    <row r="2070" spans="16:23" s="5" customFormat="1" x14ac:dyDescent="0.2">
      <c r="P2070" s="3"/>
      <c r="S2070" s="1"/>
      <c r="T2070" s="1"/>
      <c r="V2070" s="11"/>
      <c r="W2070" s="11"/>
    </row>
    <row r="2071" spans="16:23" s="5" customFormat="1" x14ac:dyDescent="0.2">
      <c r="P2071" s="3"/>
      <c r="S2071" s="1"/>
      <c r="T2071" s="1"/>
      <c r="V2071" s="11"/>
      <c r="W2071" s="11"/>
    </row>
    <row r="2072" spans="16:23" s="5" customFormat="1" x14ac:dyDescent="0.2">
      <c r="P2072" s="3"/>
      <c r="S2072" s="1"/>
      <c r="T2072" s="1"/>
      <c r="V2072" s="11"/>
      <c r="W2072" s="11"/>
    </row>
    <row r="2073" spans="16:23" s="5" customFormat="1" x14ac:dyDescent="0.2">
      <c r="P2073" s="3"/>
      <c r="S2073" s="1"/>
      <c r="T2073" s="1"/>
      <c r="V2073" s="11"/>
      <c r="W2073" s="11"/>
    </row>
    <row r="2074" spans="16:23" s="5" customFormat="1" x14ac:dyDescent="0.2">
      <c r="P2074" s="3"/>
      <c r="S2074" s="1"/>
      <c r="T2074" s="1"/>
      <c r="V2074" s="11"/>
      <c r="W2074" s="11"/>
    </row>
    <row r="2075" spans="16:23" s="5" customFormat="1" x14ac:dyDescent="0.2">
      <c r="P2075" s="3"/>
      <c r="S2075" s="1"/>
      <c r="T2075" s="1"/>
      <c r="V2075" s="11"/>
      <c r="W2075" s="11"/>
    </row>
    <row r="2076" spans="16:23" s="5" customFormat="1" x14ac:dyDescent="0.2">
      <c r="P2076" s="3"/>
      <c r="S2076" s="1"/>
      <c r="T2076" s="1"/>
      <c r="V2076" s="11"/>
      <c r="W2076" s="11"/>
    </row>
    <row r="2077" spans="16:23" s="5" customFormat="1" x14ac:dyDescent="0.2">
      <c r="P2077" s="3"/>
      <c r="S2077" s="1"/>
      <c r="T2077" s="1"/>
      <c r="V2077" s="11"/>
      <c r="W2077" s="11"/>
    </row>
    <row r="2078" spans="16:23" s="5" customFormat="1" x14ac:dyDescent="0.2">
      <c r="P2078" s="3"/>
      <c r="S2078" s="1"/>
      <c r="T2078" s="1"/>
      <c r="V2078" s="11"/>
      <c r="W2078" s="11"/>
    </row>
    <row r="2079" spans="16:23" s="5" customFormat="1" x14ac:dyDescent="0.2">
      <c r="P2079" s="3"/>
      <c r="S2079" s="1"/>
      <c r="T2079" s="1"/>
      <c r="V2079" s="11"/>
      <c r="W2079" s="11"/>
    </row>
    <row r="2080" spans="16:23" s="5" customFormat="1" x14ac:dyDescent="0.2">
      <c r="P2080" s="3"/>
      <c r="S2080" s="1"/>
      <c r="T2080" s="1"/>
      <c r="V2080" s="11"/>
      <c r="W2080" s="11"/>
    </row>
    <row r="2081" spans="16:23" s="5" customFormat="1" x14ac:dyDescent="0.2">
      <c r="P2081" s="3"/>
      <c r="S2081" s="1"/>
      <c r="T2081" s="1"/>
      <c r="V2081" s="11"/>
      <c r="W2081" s="11"/>
    </row>
    <row r="2082" spans="16:23" s="5" customFormat="1" x14ac:dyDescent="0.2">
      <c r="P2082" s="3"/>
      <c r="S2082" s="1"/>
      <c r="T2082" s="1"/>
      <c r="V2082" s="11"/>
      <c r="W2082" s="11"/>
    </row>
    <row r="2083" spans="16:23" s="5" customFormat="1" x14ac:dyDescent="0.2">
      <c r="P2083" s="3"/>
      <c r="S2083" s="1"/>
      <c r="T2083" s="1"/>
      <c r="V2083" s="11"/>
      <c r="W2083" s="11"/>
    </row>
    <row r="2084" spans="16:23" s="5" customFormat="1" x14ac:dyDescent="0.2">
      <c r="P2084" s="3"/>
      <c r="S2084" s="1"/>
      <c r="T2084" s="1"/>
      <c r="V2084" s="11"/>
      <c r="W2084" s="11"/>
    </row>
    <row r="2085" spans="16:23" s="5" customFormat="1" x14ac:dyDescent="0.2">
      <c r="P2085" s="3"/>
      <c r="S2085" s="1"/>
      <c r="T2085" s="1"/>
      <c r="V2085" s="11"/>
      <c r="W2085" s="11"/>
    </row>
    <row r="2086" spans="16:23" s="5" customFormat="1" x14ac:dyDescent="0.2">
      <c r="P2086" s="3"/>
      <c r="S2086" s="1"/>
      <c r="T2086" s="1"/>
      <c r="V2086" s="11"/>
      <c r="W2086" s="11"/>
    </row>
    <row r="2087" spans="16:23" s="5" customFormat="1" x14ac:dyDescent="0.2">
      <c r="P2087" s="3"/>
      <c r="S2087" s="1"/>
      <c r="T2087" s="1"/>
      <c r="V2087" s="11"/>
      <c r="W2087" s="11"/>
    </row>
    <row r="2088" spans="16:23" s="5" customFormat="1" x14ac:dyDescent="0.2">
      <c r="P2088" s="3"/>
      <c r="S2088" s="1"/>
      <c r="T2088" s="1"/>
      <c r="V2088" s="11"/>
      <c r="W2088" s="11"/>
    </row>
    <row r="2089" spans="16:23" s="5" customFormat="1" x14ac:dyDescent="0.2">
      <c r="P2089" s="3"/>
      <c r="S2089" s="1"/>
      <c r="T2089" s="1"/>
      <c r="V2089" s="11"/>
      <c r="W2089" s="11"/>
    </row>
    <row r="2090" spans="16:23" s="5" customFormat="1" x14ac:dyDescent="0.2">
      <c r="P2090" s="3"/>
      <c r="S2090" s="1"/>
      <c r="T2090" s="1"/>
      <c r="V2090" s="11"/>
      <c r="W2090" s="11"/>
    </row>
    <row r="2091" spans="16:23" s="5" customFormat="1" x14ac:dyDescent="0.2">
      <c r="P2091" s="3"/>
      <c r="S2091" s="1"/>
      <c r="T2091" s="1"/>
      <c r="V2091" s="11"/>
      <c r="W2091" s="11"/>
    </row>
    <row r="2092" spans="16:23" s="5" customFormat="1" x14ac:dyDescent="0.2">
      <c r="P2092" s="3"/>
      <c r="S2092" s="1"/>
      <c r="T2092" s="1"/>
      <c r="V2092" s="11"/>
      <c r="W2092" s="11"/>
    </row>
    <row r="2093" spans="16:23" s="5" customFormat="1" x14ac:dyDescent="0.2">
      <c r="P2093" s="3"/>
      <c r="S2093" s="1"/>
      <c r="T2093" s="1"/>
      <c r="V2093" s="11"/>
      <c r="W2093" s="11"/>
    </row>
    <row r="2094" spans="16:23" s="5" customFormat="1" x14ac:dyDescent="0.2">
      <c r="P2094" s="3"/>
      <c r="S2094" s="1"/>
      <c r="T2094" s="1"/>
      <c r="V2094" s="11"/>
      <c r="W2094" s="11"/>
    </row>
    <row r="2095" spans="16:23" s="5" customFormat="1" x14ac:dyDescent="0.2">
      <c r="P2095" s="3"/>
      <c r="S2095" s="1"/>
      <c r="T2095" s="1"/>
      <c r="V2095" s="11"/>
      <c r="W2095" s="11"/>
    </row>
    <row r="2096" spans="16:23" s="5" customFormat="1" x14ac:dyDescent="0.2">
      <c r="P2096" s="3"/>
      <c r="S2096" s="1"/>
      <c r="T2096" s="1"/>
      <c r="V2096" s="11"/>
      <c r="W2096" s="11"/>
    </row>
    <row r="2097" spans="16:23" s="5" customFormat="1" x14ac:dyDescent="0.2">
      <c r="P2097" s="3"/>
      <c r="S2097" s="1"/>
      <c r="T2097" s="1"/>
      <c r="V2097" s="11"/>
      <c r="W2097" s="11"/>
    </row>
    <row r="2098" spans="16:23" s="5" customFormat="1" x14ac:dyDescent="0.2">
      <c r="P2098" s="3"/>
      <c r="S2098" s="1"/>
      <c r="T2098" s="1"/>
      <c r="V2098" s="11"/>
      <c r="W2098" s="11"/>
    </row>
    <row r="2099" spans="16:23" s="5" customFormat="1" x14ac:dyDescent="0.2">
      <c r="P2099" s="3"/>
      <c r="S2099" s="1"/>
      <c r="T2099" s="1"/>
      <c r="V2099" s="11"/>
      <c r="W2099" s="11"/>
    </row>
    <row r="2100" spans="16:23" s="5" customFormat="1" x14ac:dyDescent="0.2">
      <c r="P2100" s="3"/>
      <c r="S2100" s="1"/>
      <c r="T2100" s="1"/>
      <c r="V2100" s="11"/>
      <c r="W2100" s="11"/>
    </row>
    <row r="2101" spans="16:23" s="5" customFormat="1" x14ac:dyDescent="0.2">
      <c r="P2101" s="3"/>
      <c r="S2101" s="1"/>
      <c r="T2101" s="1"/>
      <c r="V2101" s="11"/>
      <c r="W2101" s="11"/>
    </row>
    <row r="2102" spans="16:23" s="5" customFormat="1" x14ac:dyDescent="0.2">
      <c r="P2102" s="3"/>
      <c r="S2102" s="1"/>
      <c r="T2102" s="1"/>
      <c r="V2102" s="11"/>
      <c r="W2102" s="11"/>
    </row>
    <row r="2103" spans="16:23" s="5" customFormat="1" x14ac:dyDescent="0.2">
      <c r="P2103" s="3"/>
      <c r="S2103" s="1"/>
      <c r="T2103" s="1"/>
      <c r="V2103" s="11"/>
      <c r="W2103" s="11"/>
    </row>
    <row r="2104" spans="16:23" s="5" customFormat="1" x14ac:dyDescent="0.2">
      <c r="P2104" s="3"/>
      <c r="S2104" s="1"/>
      <c r="T2104" s="1"/>
      <c r="V2104" s="11"/>
      <c r="W2104" s="11"/>
    </row>
    <row r="2105" spans="16:23" s="5" customFormat="1" x14ac:dyDescent="0.2">
      <c r="P2105" s="3"/>
      <c r="S2105" s="1"/>
      <c r="T2105" s="1"/>
      <c r="V2105" s="11"/>
      <c r="W2105" s="11"/>
    </row>
    <row r="2106" spans="16:23" s="5" customFormat="1" x14ac:dyDescent="0.2">
      <c r="P2106" s="3"/>
      <c r="S2106" s="1"/>
      <c r="T2106" s="1"/>
      <c r="V2106" s="11"/>
      <c r="W2106" s="11"/>
    </row>
    <row r="2107" spans="16:23" s="5" customFormat="1" x14ac:dyDescent="0.2">
      <c r="P2107" s="3"/>
      <c r="S2107" s="1"/>
      <c r="T2107" s="1"/>
      <c r="V2107" s="11"/>
      <c r="W2107" s="11"/>
    </row>
    <row r="2108" spans="16:23" s="5" customFormat="1" x14ac:dyDescent="0.2">
      <c r="P2108" s="3"/>
      <c r="S2108" s="1"/>
      <c r="T2108" s="1"/>
      <c r="V2108" s="11"/>
      <c r="W2108" s="11"/>
    </row>
    <row r="2109" spans="16:23" s="5" customFormat="1" x14ac:dyDescent="0.2">
      <c r="P2109" s="3"/>
      <c r="S2109" s="1"/>
      <c r="T2109" s="1"/>
      <c r="V2109" s="11"/>
      <c r="W2109" s="11"/>
    </row>
    <row r="2110" spans="16:23" s="5" customFormat="1" x14ac:dyDescent="0.2">
      <c r="P2110" s="3"/>
      <c r="S2110" s="1"/>
      <c r="T2110" s="1"/>
      <c r="V2110" s="11"/>
      <c r="W2110" s="11"/>
    </row>
    <row r="2111" spans="16:23" s="5" customFormat="1" x14ac:dyDescent="0.2">
      <c r="P2111" s="3"/>
      <c r="S2111" s="1"/>
      <c r="T2111" s="1"/>
      <c r="V2111" s="11"/>
      <c r="W2111" s="11"/>
    </row>
    <row r="2112" spans="16:23" s="5" customFormat="1" x14ac:dyDescent="0.2">
      <c r="P2112" s="3"/>
      <c r="S2112" s="1"/>
      <c r="T2112" s="1"/>
      <c r="V2112" s="11"/>
      <c r="W2112" s="11"/>
    </row>
    <row r="2113" spans="16:23" s="5" customFormat="1" x14ac:dyDescent="0.2">
      <c r="P2113" s="3"/>
      <c r="S2113" s="1"/>
      <c r="T2113" s="1"/>
      <c r="V2113" s="11"/>
      <c r="W2113" s="11"/>
    </row>
    <row r="2114" spans="16:23" s="5" customFormat="1" x14ac:dyDescent="0.2">
      <c r="P2114" s="3"/>
      <c r="S2114" s="1"/>
      <c r="T2114" s="1"/>
      <c r="V2114" s="11"/>
      <c r="W2114" s="11"/>
    </row>
    <row r="2115" spans="16:23" s="5" customFormat="1" x14ac:dyDescent="0.2">
      <c r="P2115" s="3"/>
      <c r="S2115" s="1"/>
      <c r="T2115" s="1"/>
      <c r="V2115" s="11"/>
      <c r="W2115" s="11"/>
    </row>
    <row r="2116" spans="16:23" s="5" customFormat="1" x14ac:dyDescent="0.2">
      <c r="P2116" s="3"/>
      <c r="S2116" s="1"/>
      <c r="T2116" s="1"/>
      <c r="V2116" s="11"/>
      <c r="W2116" s="11"/>
    </row>
    <row r="2117" spans="16:23" s="5" customFormat="1" x14ac:dyDescent="0.2">
      <c r="P2117" s="3"/>
      <c r="S2117" s="1"/>
      <c r="T2117" s="1"/>
      <c r="V2117" s="11"/>
      <c r="W2117" s="11"/>
    </row>
    <row r="2118" spans="16:23" s="5" customFormat="1" x14ac:dyDescent="0.2">
      <c r="P2118" s="3"/>
      <c r="S2118" s="1"/>
      <c r="T2118" s="1"/>
      <c r="V2118" s="11"/>
      <c r="W2118" s="11"/>
    </row>
    <row r="2119" spans="16:23" s="5" customFormat="1" x14ac:dyDescent="0.2">
      <c r="P2119" s="3"/>
      <c r="S2119" s="1"/>
      <c r="T2119" s="1"/>
      <c r="V2119" s="11"/>
      <c r="W2119" s="11"/>
    </row>
    <row r="2120" spans="16:23" s="5" customFormat="1" x14ac:dyDescent="0.2">
      <c r="P2120" s="3"/>
      <c r="S2120" s="1"/>
      <c r="T2120" s="1"/>
      <c r="V2120" s="11"/>
      <c r="W2120" s="11"/>
    </row>
    <row r="2121" spans="16:23" s="5" customFormat="1" x14ac:dyDescent="0.2">
      <c r="P2121" s="3"/>
      <c r="S2121" s="1"/>
      <c r="T2121" s="1"/>
      <c r="V2121" s="11"/>
      <c r="W2121" s="11"/>
    </row>
    <row r="2122" spans="16:23" s="5" customFormat="1" x14ac:dyDescent="0.2">
      <c r="P2122" s="3"/>
      <c r="S2122" s="1"/>
      <c r="T2122" s="1"/>
      <c r="V2122" s="11"/>
      <c r="W2122" s="11"/>
    </row>
    <row r="2123" spans="16:23" s="5" customFormat="1" x14ac:dyDescent="0.2">
      <c r="P2123" s="3"/>
      <c r="S2123" s="1"/>
      <c r="T2123" s="1"/>
      <c r="V2123" s="11"/>
      <c r="W2123" s="11"/>
    </row>
    <row r="2124" spans="16:23" s="5" customFormat="1" x14ac:dyDescent="0.2">
      <c r="P2124" s="3"/>
      <c r="S2124" s="1"/>
      <c r="T2124" s="1"/>
      <c r="V2124" s="11"/>
      <c r="W2124" s="11"/>
    </row>
    <row r="2125" spans="16:23" s="5" customFormat="1" x14ac:dyDescent="0.2">
      <c r="P2125" s="3"/>
      <c r="S2125" s="1"/>
      <c r="T2125" s="1"/>
      <c r="V2125" s="11"/>
      <c r="W2125" s="11"/>
    </row>
    <row r="2126" spans="16:23" s="5" customFormat="1" x14ac:dyDescent="0.2">
      <c r="P2126" s="3"/>
      <c r="S2126" s="1"/>
      <c r="T2126" s="1"/>
      <c r="V2126" s="11"/>
      <c r="W2126" s="11"/>
    </row>
    <row r="2127" spans="16:23" s="5" customFormat="1" x14ac:dyDescent="0.2">
      <c r="P2127" s="3"/>
      <c r="S2127" s="1"/>
      <c r="T2127" s="1"/>
      <c r="V2127" s="11"/>
      <c r="W2127" s="11"/>
    </row>
    <row r="2128" spans="16:23" s="5" customFormat="1" x14ac:dyDescent="0.2">
      <c r="P2128" s="3"/>
      <c r="S2128" s="1"/>
      <c r="T2128" s="1"/>
      <c r="V2128" s="11"/>
      <c r="W2128" s="11"/>
    </row>
    <row r="2129" spans="16:23" s="5" customFormat="1" x14ac:dyDescent="0.2">
      <c r="P2129" s="3"/>
      <c r="S2129" s="1"/>
      <c r="T2129" s="1"/>
      <c r="V2129" s="11"/>
      <c r="W2129" s="11"/>
    </row>
    <row r="2130" spans="16:23" s="5" customFormat="1" x14ac:dyDescent="0.2">
      <c r="P2130" s="3"/>
      <c r="S2130" s="1"/>
      <c r="T2130" s="1"/>
      <c r="V2130" s="11"/>
      <c r="W2130" s="11"/>
    </row>
    <row r="2131" spans="16:23" s="5" customFormat="1" x14ac:dyDescent="0.2">
      <c r="P2131" s="3"/>
      <c r="S2131" s="1"/>
      <c r="T2131" s="1"/>
      <c r="V2131" s="11"/>
      <c r="W2131" s="11"/>
    </row>
    <row r="2132" spans="16:23" s="5" customFormat="1" x14ac:dyDescent="0.2">
      <c r="P2132" s="3"/>
      <c r="S2132" s="1"/>
      <c r="T2132" s="1"/>
      <c r="V2132" s="11"/>
      <c r="W2132" s="11"/>
    </row>
    <row r="2133" spans="16:23" s="5" customFormat="1" x14ac:dyDescent="0.2">
      <c r="P2133" s="3"/>
      <c r="S2133" s="1"/>
      <c r="T2133" s="1"/>
      <c r="V2133" s="11"/>
      <c r="W2133" s="11"/>
    </row>
    <row r="2134" spans="16:23" s="5" customFormat="1" x14ac:dyDescent="0.2">
      <c r="P2134" s="3"/>
      <c r="S2134" s="1"/>
      <c r="T2134" s="1"/>
      <c r="V2134" s="11"/>
      <c r="W2134" s="11"/>
    </row>
    <row r="2135" spans="16:23" s="5" customFormat="1" x14ac:dyDescent="0.2">
      <c r="P2135" s="3"/>
      <c r="S2135" s="1"/>
      <c r="T2135" s="1"/>
      <c r="V2135" s="11"/>
      <c r="W2135" s="11"/>
    </row>
    <row r="2136" spans="16:23" s="5" customFormat="1" x14ac:dyDescent="0.2">
      <c r="P2136" s="3"/>
      <c r="S2136" s="1"/>
      <c r="T2136" s="1"/>
      <c r="V2136" s="11"/>
      <c r="W2136" s="11"/>
    </row>
    <row r="2137" spans="16:23" s="5" customFormat="1" x14ac:dyDescent="0.2">
      <c r="P2137" s="3"/>
      <c r="S2137" s="1"/>
      <c r="T2137" s="1"/>
      <c r="V2137" s="11"/>
      <c r="W2137" s="11"/>
    </row>
    <row r="2138" spans="16:23" s="5" customFormat="1" x14ac:dyDescent="0.2">
      <c r="P2138" s="3"/>
      <c r="S2138" s="1"/>
      <c r="T2138" s="1"/>
      <c r="V2138" s="11"/>
      <c r="W2138" s="11"/>
    </row>
    <row r="2139" spans="16:23" s="5" customFormat="1" x14ac:dyDescent="0.2">
      <c r="P2139" s="3"/>
      <c r="S2139" s="1"/>
      <c r="T2139" s="1"/>
      <c r="V2139" s="11"/>
      <c r="W2139" s="11"/>
    </row>
    <row r="2140" spans="16:23" s="5" customFormat="1" x14ac:dyDescent="0.2">
      <c r="P2140" s="3"/>
      <c r="S2140" s="1"/>
      <c r="T2140" s="1"/>
      <c r="V2140" s="11"/>
      <c r="W2140" s="11"/>
    </row>
    <row r="2141" spans="16:23" s="5" customFormat="1" x14ac:dyDescent="0.2">
      <c r="P2141" s="3"/>
      <c r="S2141" s="1"/>
      <c r="T2141" s="1"/>
      <c r="V2141" s="11"/>
      <c r="W2141" s="11"/>
    </row>
    <row r="2142" spans="16:23" s="5" customFormat="1" x14ac:dyDescent="0.2">
      <c r="P2142" s="3"/>
      <c r="S2142" s="1"/>
      <c r="T2142" s="1"/>
      <c r="V2142" s="11"/>
      <c r="W2142" s="11"/>
    </row>
    <row r="2143" spans="16:23" s="5" customFormat="1" x14ac:dyDescent="0.2">
      <c r="P2143" s="3"/>
      <c r="S2143" s="1"/>
      <c r="T2143" s="1"/>
      <c r="V2143" s="11"/>
      <c r="W2143" s="11"/>
    </row>
    <row r="2144" spans="16:23" s="5" customFormat="1" x14ac:dyDescent="0.2">
      <c r="P2144" s="3"/>
      <c r="S2144" s="1"/>
      <c r="T2144" s="1"/>
      <c r="V2144" s="11"/>
      <c r="W2144" s="11"/>
    </row>
    <row r="2145" spans="16:23" s="5" customFormat="1" x14ac:dyDescent="0.2">
      <c r="P2145" s="3"/>
      <c r="S2145" s="1"/>
      <c r="T2145" s="1"/>
      <c r="V2145" s="11"/>
      <c r="W2145" s="11"/>
    </row>
    <row r="2146" spans="16:23" s="5" customFormat="1" x14ac:dyDescent="0.2">
      <c r="P2146" s="3"/>
      <c r="S2146" s="1"/>
      <c r="T2146" s="1"/>
      <c r="V2146" s="11"/>
      <c r="W2146" s="11"/>
    </row>
    <row r="2147" spans="16:23" s="5" customFormat="1" x14ac:dyDescent="0.2">
      <c r="P2147" s="3"/>
      <c r="S2147" s="1"/>
      <c r="T2147" s="1"/>
      <c r="V2147" s="11"/>
      <c r="W2147" s="11"/>
    </row>
    <row r="2148" spans="16:23" s="5" customFormat="1" x14ac:dyDescent="0.2">
      <c r="P2148" s="3"/>
      <c r="S2148" s="1"/>
      <c r="T2148" s="1"/>
      <c r="V2148" s="11"/>
      <c r="W2148" s="11"/>
    </row>
    <row r="2149" spans="16:23" s="5" customFormat="1" x14ac:dyDescent="0.2">
      <c r="P2149" s="3"/>
      <c r="S2149" s="1"/>
      <c r="T2149" s="1"/>
      <c r="V2149" s="11"/>
      <c r="W2149" s="11"/>
    </row>
    <row r="2150" spans="16:23" s="5" customFormat="1" x14ac:dyDescent="0.2">
      <c r="P2150" s="3"/>
      <c r="S2150" s="1"/>
      <c r="T2150" s="1"/>
      <c r="V2150" s="11"/>
      <c r="W2150" s="11"/>
    </row>
    <row r="2151" spans="16:23" s="5" customFormat="1" x14ac:dyDescent="0.2">
      <c r="P2151" s="3"/>
      <c r="S2151" s="1"/>
      <c r="T2151" s="1"/>
      <c r="V2151" s="11"/>
      <c r="W2151" s="11"/>
    </row>
    <row r="2152" spans="16:23" s="5" customFormat="1" x14ac:dyDescent="0.2">
      <c r="P2152" s="3"/>
      <c r="S2152" s="1"/>
      <c r="T2152" s="1"/>
      <c r="V2152" s="11"/>
      <c r="W2152" s="11"/>
    </row>
    <row r="2153" spans="16:23" s="5" customFormat="1" x14ac:dyDescent="0.2">
      <c r="P2153" s="3"/>
      <c r="S2153" s="1"/>
      <c r="T2153" s="1"/>
      <c r="V2153" s="11"/>
      <c r="W2153" s="11"/>
    </row>
    <row r="2154" spans="16:23" s="5" customFormat="1" x14ac:dyDescent="0.2">
      <c r="P2154" s="3"/>
      <c r="S2154" s="1"/>
      <c r="T2154" s="1"/>
      <c r="V2154" s="11"/>
      <c r="W2154" s="11"/>
    </row>
    <row r="2155" spans="16:23" s="5" customFormat="1" x14ac:dyDescent="0.2">
      <c r="P2155" s="3"/>
      <c r="S2155" s="1"/>
      <c r="T2155" s="1"/>
      <c r="V2155" s="11"/>
      <c r="W2155" s="11"/>
    </row>
    <row r="2156" spans="16:23" s="5" customFormat="1" x14ac:dyDescent="0.2">
      <c r="P2156" s="3"/>
      <c r="S2156" s="1"/>
      <c r="T2156" s="1"/>
      <c r="V2156" s="11"/>
      <c r="W2156" s="11"/>
    </row>
    <row r="2157" spans="16:23" s="5" customFormat="1" x14ac:dyDescent="0.2">
      <c r="P2157" s="3"/>
      <c r="S2157" s="1"/>
      <c r="T2157" s="1"/>
      <c r="V2157" s="11"/>
      <c r="W2157" s="11"/>
    </row>
    <row r="2158" spans="16:23" s="5" customFormat="1" x14ac:dyDescent="0.2">
      <c r="P2158" s="3"/>
      <c r="S2158" s="1"/>
      <c r="T2158" s="1"/>
      <c r="V2158" s="11"/>
      <c r="W2158" s="11"/>
    </row>
    <row r="2159" spans="16:23" s="5" customFormat="1" x14ac:dyDescent="0.2">
      <c r="P2159" s="3"/>
      <c r="S2159" s="1"/>
      <c r="T2159" s="1"/>
      <c r="V2159" s="11"/>
      <c r="W2159" s="11"/>
    </row>
    <row r="2160" spans="16:23" s="5" customFormat="1" x14ac:dyDescent="0.2">
      <c r="P2160" s="3"/>
      <c r="S2160" s="1"/>
      <c r="T2160" s="1"/>
      <c r="V2160" s="11"/>
      <c r="W2160" s="11"/>
    </row>
    <row r="2161" spans="16:23" s="5" customFormat="1" x14ac:dyDescent="0.2">
      <c r="P2161" s="3"/>
      <c r="S2161" s="1"/>
      <c r="T2161" s="1"/>
      <c r="V2161" s="11"/>
      <c r="W2161" s="11"/>
    </row>
    <row r="2162" spans="16:23" s="5" customFormat="1" x14ac:dyDescent="0.2">
      <c r="P2162" s="3"/>
      <c r="S2162" s="1"/>
      <c r="T2162" s="1"/>
      <c r="V2162" s="11"/>
      <c r="W2162" s="11"/>
    </row>
    <row r="2163" spans="16:23" s="5" customFormat="1" x14ac:dyDescent="0.2">
      <c r="P2163" s="3"/>
      <c r="S2163" s="1"/>
      <c r="T2163" s="1"/>
      <c r="V2163" s="11"/>
      <c r="W2163" s="11"/>
    </row>
    <row r="2164" spans="16:23" s="5" customFormat="1" x14ac:dyDescent="0.2">
      <c r="P2164" s="3"/>
      <c r="S2164" s="1"/>
      <c r="T2164" s="1"/>
      <c r="V2164" s="11"/>
      <c r="W2164" s="11"/>
    </row>
    <row r="2165" spans="16:23" s="5" customFormat="1" x14ac:dyDescent="0.2">
      <c r="P2165" s="3"/>
      <c r="S2165" s="1"/>
      <c r="T2165" s="1"/>
      <c r="V2165" s="11"/>
      <c r="W2165" s="11"/>
    </row>
    <row r="2166" spans="16:23" s="5" customFormat="1" x14ac:dyDescent="0.2">
      <c r="P2166" s="3"/>
      <c r="S2166" s="1"/>
      <c r="T2166" s="1"/>
      <c r="V2166" s="11"/>
      <c r="W2166" s="11"/>
    </row>
    <row r="2167" spans="16:23" s="5" customFormat="1" x14ac:dyDescent="0.2">
      <c r="P2167" s="3"/>
      <c r="S2167" s="1"/>
      <c r="T2167" s="1"/>
      <c r="V2167" s="11"/>
      <c r="W2167" s="11"/>
    </row>
    <row r="2168" spans="16:23" s="5" customFormat="1" x14ac:dyDescent="0.2">
      <c r="P2168" s="3"/>
      <c r="S2168" s="1"/>
      <c r="T2168" s="1"/>
      <c r="V2168" s="11"/>
      <c r="W2168" s="11"/>
    </row>
    <row r="2169" spans="16:23" s="5" customFormat="1" x14ac:dyDescent="0.2">
      <c r="P2169" s="3"/>
      <c r="S2169" s="1"/>
      <c r="T2169" s="1"/>
      <c r="V2169" s="11"/>
      <c r="W2169" s="11"/>
    </row>
    <row r="2170" spans="16:23" s="5" customFormat="1" x14ac:dyDescent="0.2">
      <c r="P2170" s="3"/>
      <c r="S2170" s="1"/>
      <c r="T2170" s="1"/>
      <c r="V2170" s="11"/>
      <c r="W2170" s="11"/>
    </row>
    <row r="2171" spans="16:23" s="5" customFormat="1" x14ac:dyDescent="0.2">
      <c r="P2171" s="3"/>
      <c r="S2171" s="1"/>
      <c r="T2171" s="1"/>
      <c r="V2171" s="11"/>
      <c r="W2171" s="11"/>
    </row>
    <row r="2172" spans="16:23" s="5" customFormat="1" x14ac:dyDescent="0.2">
      <c r="P2172" s="3"/>
      <c r="S2172" s="1"/>
      <c r="T2172" s="1"/>
      <c r="V2172" s="11"/>
      <c r="W2172" s="11"/>
    </row>
    <row r="2173" spans="16:23" s="5" customFormat="1" x14ac:dyDescent="0.2">
      <c r="P2173" s="3"/>
      <c r="S2173" s="1"/>
      <c r="T2173" s="1"/>
      <c r="V2173" s="11"/>
      <c r="W2173" s="11"/>
    </row>
    <row r="2174" spans="16:23" s="5" customFormat="1" x14ac:dyDescent="0.2">
      <c r="P2174" s="3"/>
      <c r="S2174" s="1"/>
      <c r="T2174" s="1"/>
      <c r="V2174" s="11"/>
      <c r="W2174" s="11"/>
    </row>
    <row r="2175" spans="16:23" s="5" customFormat="1" x14ac:dyDescent="0.2">
      <c r="P2175" s="3"/>
      <c r="S2175" s="1"/>
      <c r="T2175" s="1"/>
      <c r="V2175" s="11"/>
      <c r="W2175" s="11"/>
    </row>
    <row r="2176" spans="16:23" s="5" customFormat="1" x14ac:dyDescent="0.2">
      <c r="P2176" s="3"/>
      <c r="S2176" s="1"/>
      <c r="T2176" s="1"/>
      <c r="V2176" s="11"/>
      <c r="W2176" s="11"/>
    </row>
    <row r="2177" spans="16:23" s="5" customFormat="1" x14ac:dyDescent="0.2">
      <c r="P2177" s="3"/>
      <c r="S2177" s="1"/>
      <c r="T2177" s="1"/>
      <c r="V2177" s="11"/>
      <c r="W2177" s="11"/>
    </row>
    <row r="2178" spans="16:23" s="5" customFormat="1" x14ac:dyDescent="0.2">
      <c r="P2178" s="3"/>
      <c r="S2178" s="1"/>
      <c r="T2178" s="1"/>
      <c r="V2178" s="11"/>
      <c r="W2178" s="11"/>
    </row>
    <row r="2179" spans="16:23" s="5" customFormat="1" x14ac:dyDescent="0.2">
      <c r="P2179" s="3"/>
      <c r="S2179" s="1"/>
      <c r="T2179" s="1"/>
      <c r="V2179" s="11"/>
      <c r="W2179" s="11"/>
    </row>
    <row r="2180" spans="16:23" s="5" customFormat="1" x14ac:dyDescent="0.2">
      <c r="P2180" s="3"/>
      <c r="S2180" s="1"/>
      <c r="T2180" s="1"/>
      <c r="V2180" s="11"/>
      <c r="W2180" s="11"/>
    </row>
    <row r="2181" spans="16:23" s="5" customFormat="1" x14ac:dyDescent="0.2">
      <c r="P2181" s="3"/>
      <c r="S2181" s="1"/>
      <c r="T2181" s="1"/>
      <c r="V2181" s="11"/>
      <c r="W2181" s="11"/>
    </row>
    <row r="2182" spans="16:23" s="5" customFormat="1" x14ac:dyDescent="0.2">
      <c r="P2182" s="3"/>
      <c r="S2182" s="1"/>
      <c r="T2182" s="1"/>
      <c r="V2182" s="11"/>
      <c r="W2182" s="11"/>
    </row>
    <row r="2183" spans="16:23" s="5" customFormat="1" x14ac:dyDescent="0.2">
      <c r="P2183" s="3"/>
      <c r="S2183" s="1"/>
      <c r="T2183" s="1"/>
      <c r="V2183" s="11"/>
      <c r="W2183" s="11"/>
    </row>
    <row r="2184" spans="16:23" s="5" customFormat="1" x14ac:dyDescent="0.2">
      <c r="P2184" s="3"/>
      <c r="S2184" s="1"/>
      <c r="T2184" s="1"/>
      <c r="V2184" s="11"/>
      <c r="W2184" s="11"/>
    </row>
    <row r="2185" spans="16:23" s="5" customFormat="1" x14ac:dyDescent="0.2">
      <c r="P2185" s="3"/>
      <c r="S2185" s="1"/>
      <c r="T2185" s="1"/>
      <c r="V2185" s="11"/>
      <c r="W2185" s="11"/>
    </row>
    <row r="2186" spans="16:23" s="5" customFormat="1" x14ac:dyDescent="0.2">
      <c r="P2186" s="3"/>
      <c r="S2186" s="1"/>
      <c r="T2186" s="1"/>
      <c r="V2186" s="11"/>
      <c r="W2186" s="11"/>
    </row>
    <row r="2187" spans="16:23" s="5" customFormat="1" x14ac:dyDescent="0.2">
      <c r="P2187" s="3"/>
      <c r="S2187" s="1"/>
      <c r="T2187" s="1"/>
      <c r="V2187" s="11"/>
      <c r="W2187" s="11"/>
    </row>
    <row r="2188" spans="16:23" s="5" customFormat="1" x14ac:dyDescent="0.2">
      <c r="P2188" s="3"/>
      <c r="S2188" s="1"/>
      <c r="T2188" s="1"/>
      <c r="V2188" s="11"/>
      <c r="W2188" s="11"/>
    </row>
    <row r="2189" spans="16:23" s="5" customFormat="1" x14ac:dyDescent="0.2">
      <c r="P2189" s="3"/>
      <c r="S2189" s="1"/>
      <c r="T2189" s="1"/>
      <c r="V2189" s="11"/>
      <c r="W2189" s="11"/>
    </row>
    <row r="2190" spans="16:23" s="5" customFormat="1" x14ac:dyDescent="0.2">
      <c r="P2190" s="3"/>
      <c r="S2190" s="1"/>
      <c r="T2190" s="1"/>
      <c r="V2190" s="11"/>
      <c r="W2190" s="11"/>
    </row>
    <row r="2191" spans="16:23" s="5" customFormat="1" x14ac:dyDescent="0.2">
      <c r="P2191" s="3"/>
      <c r="S2191" s="1"/>
      <c r="T2191" s="1"/>
      <c r="V2191" s="11"/>
      <c r="W2191" s="11"/>
    </row>
    <row r="2192" spans="16:23" s="5" customFormat="1" x14ac:dyDescent="0.2">
      <c r="P2192" s="3"/>
      <c r="S2192" s="1"/>
      <c r="T2192" s="1"/>
      <c r="V2192" s="11"/>
      <c r="W2192" s="11"/>
    </row>
    <row r="2193" spans="16:23" s="5" customFormat="1" x14ac:dyDescent="0.2">
      <c r="P2193" s="3"/>
      <c r="S2193" s="1"/>
      <c r="T2193" s="1"/>
      <c r="V2193" s="11"/>
      <c r="W2193" s="11"/>
    </row>
    <row r="2194" spans="16:23" s="5" customFormat="1" x14ac:dyDescent="0.2">
      <c r="P2194" s="3"/>
      <c r="S2194" s="1"/>
      <c r="T2194" s="1"/>
      <c r="V2194" s="11"/>
      <c r="W2194" s="11"/>
    </row>
    <row r="2195" spans="16:23" s="5" customFormat="1" x14ac:dyDescent="0.2">
      <c r="P2195" s="3"/>
      <c r="S2195" s="1"/>
      <c r="T2195" s="1"/>
      <c r="V2195" s="11"/>
      <c r="W2195" s="11"/>
    </row>
    <row r="2196" spans="16:23" s="5" customFormat="1" x14ac:dyDescent="0.2">
      <c r="P2196" s="3"/>
      <c r="S2196" s="1"/>
      <c r="T2196" s="1"/>
      <c r="V2196" s="11"/>
      <c r="W2196" s="11"/>
    </row>
    <row r="2197" spans="16:23" s="5" customFormat="1" x14ac:dyDescent="0.2">
      <c r="P2197" s="3"/>
      <c r="S2197" s="1"/>
      <c r="T2197" s="1"/>
      <c r="V2197" s="11"/>
      <c r="W2197" s="11"/>
    </row>
    <row r="2198" spans="16:23" s="5" customFormat="1" x14ac:dyDescent="0.2">
      <c r="P2198" s="3"/>
      <c r="S2198" s="1"/>
      <c r="T2198" s="1"/>
      <c r="V2198" s="11"/>
      <c r="W2198" s="11"/>
    </row>
    <row r="2199" spans="16:23" s="5" customFormat="1" x14ac:dyDescent="0.2">
      <c r="P2199" s="3"/>
      <c r="S2199" s="1"/>
      <c r="T2199" s="1"/>
      <c r="V2199" s="11"/>
      <c r="W2199" s="11"/>
    </row>
    <row r="2200" spans="16:23" s="5" customFormat="1" x14ac:dyDescent="0.2">
      <c r="P2200" s="3"/>
      <c r="S2200" s="1"/>
      <c r="T2200" s="1"/>
      <c r="V2200" s="11"/>
      <c r="W2200" s="11"/>
    </row>
    <row r="2201" spans="16:23" s="5" customFormat="1" x14ac:dyDescent="0.2">
      <c r="P2201" s="3"/>
      <c r="S2201" s="1"/>
      <c r="T2201" s="1"/>
      <c r="V2201" s="11"/>
      <c r="W2201" s="11"/>
    </row>
    <row r="2202" spans="16:23" s="5" customFormat="1" x14ac:dyDescent="0.2">
      <c r="P2202" s="3"/>
      <c r="S2202" s="1"/>
      <c r="T2202" s="1"/>
      <c r="V2202" s="11"/>
      <c r="W2202" s="11"/>
    </row>
    <row r="2203" spans="16:23" s="5" customFormat="1" x14ac:dyDescent="0.2">
      <c r="P2203" s="3"/>
      <c r="S2203" s="1"/>
      <c r="T2203" s="1"/>
      <c r="V2203" s="11"/>
      <c r="W2203" s="11"/>
    </row>
    <row r="2204" spans="16:23" s="5" customFormat="1" x14ac:dyDescent="0.2">
      <c r="P2204" s="3"/>
      <c r="S2204" s="1"/>
      <c r="T2204" s="1"/>
      <c r="V2204" s="11"/>
      <c r="W2204" s="11"/>
    </row>
    <row r="2205" spans="16:23" s="5" customFormat="1" x14ac:dyDescent="0.2">
      <c r="P2205" s="3"/>
      <c r="S2205" s="1"/>
      <c r="T2205" s="1"/>
      <c r="V2205" s="11"/>
      <c r="W2205" s="11"/>
    </row>
    <row r="2206" spans="16:23" s="5" customFormat="1" x14ac:dyDescent="0.2">
      <c r="P2206" s="3"/>
      <c r="S2206" s="1"/>
      <c r="T2206" s="1"/>
      <c r="V2206" s="11"/>
      <c r="W2206" s="11"/>
    </row>
    <row r="2207" spans="16:23" s="5" customFormat="1" x14ac:dyDescent="0.2">
      <c r="P2207" s="3"/>
      <c r="S2207" s="1"/>
      <c r="T2207" s="1"/>
      <c r="V2207" s="11"/>
      <c r="W2207" s="11"/>
    </row>
    <row r="2208" spans="16:23" s="5" customFormat="1" x14ac:dyDescent="0.2">
      <c r="P2208" s="3"/>
      <c r="S2208" s="1"/>
      <c r="T2208" s="1"/>
      <c r="V2208" s="11"/>
      <c r="W2208" s="11"/>
    </row>
    <row r="2209" spans="16:23" s="5" customFormat="1" x14ac:dyDescent="0.2">
      <c r="P2209" s="3"/>
      <c r="S2209" s="1"/>
      <c r="T2209" s="1"/>
      <c r="V2209" s="11"/>
      <c r="W2209" s="11"/>
    </row>
    <row r="2210" spans="16:23" s="5" customFormat="1" x14ac:dyDescent="0.2">
      <c r="P2210" s="3"/>
      <c r="S2210" s="1"/>
      <c r="T2210" s="1"/>
      <c r="V2210" s="11"/>
      <c r="W2210" s="11"/>
    </row>
    <row r="2211" spans="16:23" s="5" customFormat="1" x14ac:dyDescent="0.2">
      <c r="P2211" s="3"/>
      <c r="S2211" s="1"/>
      <c r="T2211" s="1"/>
      <c r="V2211" s="11"/>
      <c r="W2211" s="11"/>
    </row>
    <row r="2212" spans="16:23" s="5" customFormat="1" x14ac:dyDescent="0.2">
      <c r="P2212" s="3"/>
      <c r="S2212" s="1"/>
      <c r="T2212" s="1"/>
      <c r="V2212" s="11"/>
      <c r="W2212" s="11"/>
    </row>
    <row r="2213" spans="16:23" s="5" customFormat="1" x14ac:dyDescent="0.2">
      <c r="P2213" s="3"/>
      <c r="S2213" s="1"/>
      <c r="T2213" s="1"/>
      <c r="V2213" s="11"/>
      <c r="W2213" s="11"/>
    </row>
    <row r="2214" spans="16:23" s="5" customFormat="1" x14ac:dyDescent="0.2">
      <c r="P2214" s="3"/>
      <c r="S2214" s="1"/>
      <c r="T2214" s="1"/>
      <c r="V2214" s="11"/>
      <c r="W2214" s="11"/>
    </row>
    <row r="2215" spans="16:23" s="5" customFormat="1" x14ac:dyDescent="0.2">
      <c r="P2215" s="3"/>
      <c r="S2215" s="1"/>
      <c r="T2215" s="1"/>
      <c r="V2215" s="11"/>
      <c r="W2215" s="11"/>
    </row>
    <row r="2216" spans="16:23" s="5" customFormat="1" x14ac:dyDescent="0.2">
      <c r="P2216" s="3"/>
      <c r="S2216" s="1"/>
      <c r="T2216" s="1"/>
      <c r="V2216" s="11"/>
      <c r="W2216" s="11"/>
    </row>
    <row r="2217" spans="16:23" s="5" customFormat="1" x14ac:dyDescent="0.2">
      <c r="P2217" s="3"/>
      <c r="S2217" s="1"/>
      <c r="T2217" s="1"/>
      <c r="V2217" s="11"/>
      <c r="W2217" s="11"/>
    </row>
    <row r="2218" spans="16:23" s="5" customFormat="1" x14ac:dyDescent="0.2">
      <c r="P2218" s="3"/>
      <c r="S2218" s="1"/>
      <c r="T2218" s="1"/>
      <c r="V2218" s="11"/>
      <c r="W2218" s="11"/>
    </row>
    <row r="2219" spans="16:23" s="5" customFormat="1" x14ac:dyDescent="0.2">
      <c r="P2219" s="3"/>
      <c r="S2219" s="1"/>
      <c r="T2219" s="1"/>
      <c r="V2219" s="11"/>
      <c r="W2219" s="11"/>
    </row>
    <row r="2220" spans="16:23" s="5" customFormat="1" x14ac:dyDescent="0.2">
      <c r="P2220" s="3"/>
      <c r="S2220" s="1"/>
      <c r="T2220" s="1"/>
      <c r="V2220" s="11"/>
      <c r="W2220" s="11"/>
    </row>
    <row r="2221" spans="16:23" s="5" customFormat="1" x14ac:dyDescent="0.2">
      <c r="P2221" s="3"/>
      <c r="S2221" s="1"/>
      <c r="T2221" s="1"/>
      <c r="V2221" s="11"/>
      <c r="W2221" s="11"/>
    </row>
    <row r="2222" spans="16:23" s="5" customFormat="1" x14ac:dyDescent="0.2">
      <c r="P2222" s="3"/>
      <c r="S2222" s="1"/>
      <c r="T2222" s="1"/>
      <c r="V2222" s="11"/>
      <c r="W2222" s="11"/>
    </row>
    <row r="2223" spans="16:23" s="5" customFormat="1" x14ac:dyDescent="0.2">
      <c r="P2223" s="3"/>
      <c r="S2223" s="1"/>
      <c r="T2223" s="1"/>
      <c r="V2223" s="11"/>
      <c r="W2223" s="11"/>
    </row>
    <row r="2224" spans="16:23" s="5" customFormat="1" x14ac:dyDescent="0.2">
      <c r="P2224" s="3"/>
      <c r="S2224" s="1"/>
      <c r="T2224" s="1"/>
      <c r="V2224" s="11"/>
      <c r="W2224" s="11"/>
    </row>
    <row r="2225" spans="16:23" s="5" customFormat="1" x14ac:dyDescent="0.2">
      <c r="P2225" s="3"/>
      <c r="S2225" s="1"/>
      <c r="T2225" s="1"/>
      <c r="V2225" s="11"/>
      <c r="W2225" s="11"/>
    </row>
    <row r="2226" spans="16:23" s="5" customFormat="1" x14ac:dyDescent="0.2">
      <c r="P2226" s="3"/>
      <c r="S2226" s="1"/>
      <c r="T2226" s="1"/>
      <c r="V2226" s="11"/>
      <c r="W2226" s="11"/>
    </row>
    <row r="2227" spans="16:23" s="5" customFormat="1" x14ac:dyDescent="0.2">
      <c r="P2227" s="3"/>
      <c r="S2227" s="1"/>
      <c r="T2227" s="1"/>
      <c r="V2227" s="11"/>
      <c r="W2227" s="11"/>
    </row>
    <row r="2228" spans="16:23" s="5" customFormat="1" x14ac:dyDescent="0.2">
      <c r="P2228" s="3"/>
      <c r="S2228" s="1"/>
      <c r="T2228" s="1"/>
      <c r="V2228" s="11"/>
      <c r="W2228" s="11"/>
    </row>
    <row r="2229" spans="16:23" s="5" customFormat="1" x14ac:dyDescent="0.2">
      <c r="P2229" s="3"/>
      <c r="S2229" s="1"/>
      <c r="T2229" s="1"/>
      <c r="V2229" s="11"/>
      <c r="W2229" s="11"/>
    </row>
    <row r="2230" spans="16:23" s="5" customFormat="1" x14ac:dyDescent="0.2">
      <c r="P2230" s="3"/>
      <c r="S2230" s="1"/>
      <c r="T2230" s="1"/>
      <c r="V2230" s="11"/>
      <c r="W2230" s="11"/>
    </row>
    <row r="2231" spans="16:23" s="5" customFormat="1" x14ac:dyDescent="0.2">
      <c r="P2231" s="3"/>
      <c r="S2231" s="1"/>
      <c r="T2231" s="1"/>
      <c r="V2231" s="11"/>
      <c r="W2231" s="11"/>
    </row>
    <row r="2232" spans="16:23" s="5" customFormat="1" x14ac:dyDescent="0.2">
      <c r="P2232" s="3"/>
      <c r="S2232" s="1"/>
      <c r="T2232" s="1"/>
      <c r="V2232" s="11"/>
      <c r="W2232" s="11"/>
    </row>
    <row r="2233" spans="16:23" s="5" customFormat="1" x14ac:dyDescent="0.2">
      <c r="P2233" s="3"/>
      <c r="S2233" s="1"/>
      <c r="T2233" s="1"/>
      <c r="V2233" s="11"/>
      <c r="W2233" s="11"/>
    </row>
    <row r="2234" spans="16:23" s="5" customFormat="1" x14ac:dyDescent="0.2">
      <c r="P2234" s="3"/>
      <c r="S2234" s="1"/>
      <c r="T2234" s="1"/>
      <c r="V2234" s="11"/>
      <c r="W2234" s="11"/>
    </row>
    <row r="2235" spans="16:23" s="5" customFormat="1" x14ac:dyDescent="0.2">
      <c r="P2235" s="3"/>
      <c r="S2235" s="1"/>
      <c r="T2235" s="1"/>
      <c r="V2235" s="11"/>
      <c r="W2235" s="11"/>
    </row>
    <row r="2236" spans="16:23" s="5" customFormat="1" x14ac:dyDescent="0.2">
      <c r="P2236" s="3"/>
      <c r="S2236" s="1"/>
      <c r="T2236" s="1"/>
      <c r="V2236" s="11"/>
      <c r="W2236" s="11"/>
    </row>
    <row r="2237" spans="16:23" s="5" customFormat="1" x14ac:dyDescent="0.2">
      <c r="P2237" s="3"/>
      <c r="S2237" s="1"/>
      <c r="T2237" s="1"/>
      <c r="V2237" s="11"/>
      <c r="W2237" s="11"/>
    </row>
    <row r="2238" spans="16:23" s="5" customFormat="1" x14ac:dyDescent="0.2">
      <c r="P2238" s="3"/>
      <c r="S2238" s="1"/>
      <c r="T2238" s="1"/>
      <c r="V2238" s="11"/>
      <c r="W2238" s="11"/>
    </row>
    <row r="2239" spans="16:23" s="5" customFormat="1" x14ac:dyDescent="0.2">
      <c r="P2239" s="3"/>
      <c r="S2239" s="1"/>
      <c r="T2239" s="1"/>
      <c r="V2239" s="11"/>
      <c r="W2239" s="11"/>
    </row>
    <row r="2240" spans="16:23" s="5" customFormat="1" x14ac:dyDescent="0.2">
      <c r="P2240" s="3"/>
      <c r="S2240" s="1"/>
      <c r="T2240" s="1"/>
      <c r="V2240" s="11"/>
      <c r="W2240" s="11"/>
    </row>
    <row r="2241" spans="16:23" s="5" customFormat="1" x14ac:dyDescent="0.2">
      <c r="P2241" s="3"/>
      <c r="S2241" s="1"/>
      <c r="T2241" s="1"/>
      <c r="V2241" s="11"/>
      <c r="W2241" s="11"/>
    </row>
    <row r="2242" spans="16:23" s="5" customFormat="1" x14ac:dyDescent="0.2">
      <c r="P2242" s="3"/>
      <c r="S2242" s="1"/>
      <c r="T2242" s="1"/>
      <c r="V2242" s="11"/>
      <c r="W2242" s="11"/>
    </row>
    <row r="2243" spans="16:23" s="5" customFormat="1" x14ac:dyDescent="0.2">
      <c r="P2243" s="3"/>
      <c r="S2243" s="1"/>
      <c r="T2243" s="1"/>
      <c r="V2243" s="11"/>
      <c r="W2243" s="11"/>
    </row>
    <row r="2244" spans="16:23" s="5" customFormat="1" x14ac:dyDescent="0.2">
      <c r="P2244" s="3"/>
      <c r="S2244" s="1"/>
      <c r="T2244" s="1"/>
      <c r="V2244" s="11"/>
      <c r="W2244" s="11"/>
    </row>
    <row r="2245" spans="16:23" s="5" customFormat="1" x14ac:dyDescent="0.2">
      <c r="P2245" s="3"/>
      <c r="S2245" s="1"/>
      <c r="T2245" s="1"/>
      <c r="V2245" s="11"/>
      <c r="W2245" s="11"/>
    </row>
    <row r="2246" spans="16:23" s="5" customFormat="1" x14ac:dyDescent="0.2">
      <c r="P2246" s="3"/>
      <c r="S2246" s="1"/>
      <c r="T2246" s="1"/>
      <c r="V2246" s="11"/>
      <c r="W2246" s="11"/>
    </row>
    <row r="2247" spans="16:23" s="5" customFormat="1" x14ac:dyDescent="0.2">
      <c r="P2247" s="3"/>
      <c r="S2247" s="1"/>
      <c r="T2247" s="1"/>
      <c r="V2247" s="11"/>
      <c r="W2247" s="11"/>
    </row>
    <row r="2248" spans="16:23" s="5" customFormat="1" x14ac:dyDescent="0.2">
      <c r="P2248" s="3"/>
      <c r="S2248" s="1"/>
      <c r="T2248" s="1"/>
      <c r="V2248" s="11"/>
      <c r="W2248" s="11"/>
    </row>
    <row r="2249" spans="16:23" s="5" customFormat="1" x14ac:dyDescent="0.2">
      <c r="P2249" s="3"/>
      <c r="S2249" s="1"/>
      <c r="T2249" s="1"/>
      <c r="V2249" s="11"/>
      <c r="W2249" s="11"/>
    </row>
    <row r="2250" spans="16:23" s="5" customFormat="1" x14ac:dyDescent="0.2">
      <c r="P2250" s="3"/>
      <c r="S2250" s="1"/>
      <c r="T2250" s="1"/>
      <c r="V2250" s="11"/>
      <c r="W2250" s="11"/>
    </row>
    <row r="2251" spans="16:23" s="5" customFormat="1" x14ac:dyDescent="0.2">
      <c r="P2251" s="3"/>
      <c r="S2251" s="1"/>
      <c r="T2251" s="1"/>
      <c r="V2251" s="11"/>
      <c r="W2251" s="11"/>
    </row>
    <row r="2252" spans="16:23" s="5" customFormat="1" x14ac:dyDescent="0.2">
      <c r="P2252" s="3"/>
      <c r="S2252" s="1"/>
      <c r="T2252" s="1"/>
      <c r="V2252" s="11"/>
      <c r="W2252" s="11"/>
    </row>
    <row r="2253" spans="16:23" s="5" customFormat="1" x14ac:dyDescent="0.2">
      <c r="P2253" s="3"/>
      <c r="S2253" s="1"/>
      <c r="T2253" s="1"/>
      <c r="V2253" s="11"/>
      <c r="W2253" s="11"/>
    </row>
    <row r="2254" spans="16:23" s="5" customFormat="1" x14ac:dyDescent="0.2">
      <c r="P2254" s="3"/>
      <c r="S2254" s="1"/>
      <c r="T2254" s="1"/>
      <c r="V2254" s="11"/>
      <c r="W2254" s="11"/>
    </row>
    <row r="2255" spans="16:23" s="5" customFormat="1" x14ac:dyDescent="0.2">
      <c r="P2255" s="3"/>
      <c r="S2255" s="1"/>
      <c r="T2255" s="1"/>
      <c r="V2255" s="11"/>
      <c r="W2255" s="11"/>
    </row>
    <row r="2256" spans="16:23" s="5" customFormat="1" x14ac:dyDescent="0.2">
      <c r="P2256" s="3"/>
      <c r="S2256" s="1"/>
      <c r="T2256" s="1"/>
      <c r="V2256" s="11"/>
      <c r="W2256" s="11"/>
    </row>
    <row r="2257" spans="16:23" s="5" customFormat="1" x14ac:dyDescent="0.2">
      <c r="P2257" s="3"/>
      <c r="S2257" s="1"/>
      <c r="T2257" s="1"/>
      <c r="V2257" s="11"/>
      <c r="W2257" s="11"/>
    </row>
    <row r="2258" spans="16:23" s="5" customFormat="1" x14ac:dyDescent="0.2">
      <c r="P2258" s="3"/>
      <c r="S2258" s="1"/>
      <c r="T2258" s="1"/>
      <c r="V2258" s="11"/>
      <c r="W2258" s="11"/>
    </row>
    <row r="2259" spans="16:23" s="5" customFormat="1" x14ac:dyDescent="0.2">
      <c r="P2259" s="3"/>
      <c r="S2259" s="1"/>
      <c r="T2259" s="1"/>
      <c r="V2259" s="11"/>
      <c r="W2259" s="11"/>
    </row>
    <row r="2260" spans="16:23" s="5" customFormat="1" x14ac:dyDescent="0.2">
      <c r="P2260" s="3"/>
      <c r="S2260" s="1"/>
      <c r="T2260" s="1"/>
      <c r="V2260" s="11"/>
      <c r="W2260" s="11"/>
    </row>
    <row r="2261" spans="16:23" s="5" customFormat="1" x14ac:dyDescent="0.2">
      <c r="P2261" s="3"/>
      <c r="S2261" s="1"/>
      <c r="T2261" s="1"/>
      <c r="V2261" s="11"/>
      <c r="W2261" s="11"/>
    </row>
    <row r="2262" spans="16:23" s="5" customFormat="1" x14ac:dyDescent="0.2">
      <c r="P2262" s="3"/>
      <c r="S2262" s="1"/>
      <c r="T2262" s="1"/>
      <c r="V2262" s="11"/>
      <c r="W2262" s="11"/>
    </row>
    <row r="2263" spans="16:23" s="5" customFormat="1" x14ac:dyDescent="0.2">
      <c r="P2263" s="3"/>
      <c r="S2263" s="1"/>
      <c r="T2263" s="1"/>
      <c r="V2263" s="11"/>
      <c r="W2263" s="11"/>
    </row>
    <row r="2264" spans="16:23" s="5" customFormat="1" x14ac:dyDescent="0.2">
      <c r="P2264" s="3"/>
      <c r="S2264" s="1"/>
      <c r="T2264" s="1"/>
      <c r="V2264" s="11"/>
      <c r="W2264" s="11"/>
    </row>
    <row r="2265" spans="16:23" s="5" customFormat="1" x14ac:dyDescent="0.2">
      <c r="P2265" s="3"/>
      <c r="S2265" s="1"/>
      <c r="T2265" s="1"/>
      <c r="V2265" s="11"/>
      <c r="W2265" s="11"/>
    </row>
    <row r="2266" spans="16:23" s="5" customFormat="1" x14ac:dyDescent="0.2">
      <c r="P2266" s="3"/>
      <c r="S2266" s="1"/>
      <c r="T2266" s="1"/>
      <c r="V2266" s="11"/>
      <c r="W2266" s="11"/>
    </row>
    <row r="2267" spans="16:23" s="5" customFormat="1" x14ac:dyDescent="0.2">
      <c r="P2267" s="3"/>
      <c r="S2267" s="1"/>
      <c r="T2267" s="1"/>
      <c r="V2267" s="11"/>
      <c r="W2267" s="11"/>
    </row>
    <row r="2268" spans="16:23" s="5" customFormat="1" x14ac:dyDescent="0.2">
      <c r="P2268" s="3"/>
      <c r="S2268" s="1"/>
      <c r="T2268" s="1"/>
      <c r="V2268" s="11"/>
      <c r="W2268" s="11"/>
    </row>
    <row r="2269" spans="16:23" s="5" customFormat="1" x14ac:dyDescent="0.2">
      <c r="P2269" s="3"/>
      <c r="S2269" s="1"/>
      <c r="T2269" s="1"/>
      <c r="V2269" s="11"/>
      <c r="W2269" s="11"/>
    </row>
    <row r="2270" spans="16:23" s="5" customFormat="1" x14ac:dyDescent="0.2">
      <c r="P2270" s="3"/>
      <c r="S2270" s="1"/>
      <c r="T2270" s="1"/>
      <c r="V2270" s="11"/>
      <c r="W2270" s="11"/>
    </row>
    <row r="2271" spans="16:23" s="5" customFormat="1" x14ac:dyDescent="0.2">
      <c r="P2271" s="3"/>
      <c r="S2271" s="1"/>
      <c r="T2271" s="1"/>
      <c r="V2271" s="11"/>
      <c r="W2271" s="11"/>
    </row>
    <row r="2272" spans="16:23" s="5" customFormat="1" x14ac:dyDescent="0.2">
      <c r="P2272" s="3"/>
      <c r="S2272" s="1"/>
      <c r="T2272" s="1"/>
      <c r="V2272" s="11"/>
      <c r="W2272" s="11"/>
    </row>
    <row r="2273" spans="16:23" s="5" customFormat="1" x14ac:dyDescent="0.2">
      <c r="P2273" s="3"/>
      <c r="S2273" s="1"/>
      <c r="T2273" s="1"/>
      <c r="V2273" s="11"/>
      <c r="W2273" s="11"/>
    </row>
    <row r="2274" spans="16:23" s="5" customFormat="1" x14ac:dyDescent="0.2">
      <c r="P2274" s="3"/>
      <c r="S2274" s="1"/>
      <c r="T2274" s="1"/>
      <c r="V2274" s="11"/>
      <c r="W2274" s="11"/>
    </row>
    <row r="2275" spans="16:23" s="5" customFormat="1" x14ac:dyDescent="0.2">
      <c r="P2275" s="3"/>
      <c r="S2275" s="1"/>
      <c r="T2275" s="1"/>
      <c r="V2275" s="11"/>
      <c r="W2275" s="11"/>
    </row>
    <row r="2276" spans="16:23" s="5" customFormat="1" x14ac:dyDescent="0.2">
      <c r="P2276" s="3"/>
      <c r="S2276" s="1"/>
      <c r="T2276" s="1"/>
      <c r="V2276" s="11"/>
      <c r="W2276" s="11"/>
    </row>
    <row r="2277" spans="16:23" s="5" customFormat="1" x14ac:dyDescent="0.2">
      <c r="P2277" s="3"/>
      <c r="S2277" s="1"/>
      <c r="T2277" s="1"/>
      <c r="V2277" s="11"/>
      <c r="W2277" s="11"/>
    </row>
    <row r="2278" spans="16:23" s="5" customFormat="1" x14ac:dyDescent="0.2">
      <c r="P2278" s="3"/>
      <c r="S2278" s="1"/>
      <c r="T2278" s="1"/>
      <c r="V2278" s="11"/>
      <c r="W2278" s="11"/>
    </row>
    <row r="2279" spans="16:23" s="5" customFormat="1" x14ac:dyDescent="0.2">
      <c r="P2279" s="3"/>
      <c r="S2279" s="1"/>
      <c r="T2279" s="1"/>
      <c r="V2279" s="11"/>
      <c r="W2279" s="11"/>
    </row>
    <row r="2280" spans="16:23" s="5" customFormat="1" x14ac:dyDescent="0.2">
      <c r="P2280" s="3"/>
      <c r="S2280" s="1"/>
      <c r="T2280" s="1"/>
      <c r="V2280" s="11"/>
      <c r="W2280" s="11"/>
    </row>
    <row r="2281" spans="16:23" s="5" customFormat="1" x14ac:dyDescent="0.2">
      <c r="P2281" s="3"/>
      <c r="S2281" s="1"/>
      <c r="T2281" s="1"/>
      <c r="V2281" s="11"/>
      <c r="W2281" s="11"/>
    </row>
    <row r="2282" spans="16:23" s="5" customFormat="1" x14ac:dyDescent="0.2">
      <c r="P2282" s="3"/>
      <c r="S2282" s="1"/>
      <c r="T2282" s="1"/>
      <c r="V2282" s="11"/>
      <c r="W2282" s="11"/>
    </row>
    <row r="2283" spans="16:23" s="5" customFormat="1" x14ac:dyDescent="0.2">
      <c r="P2283" s="3"/>
      <c r="S2283" s="1"/>
      <c r="T2283" s="1"/>
      <c r="V2283" s="11"/>
      <c r="W2283" s="11"/>
    </row>
    <row r="2284" spans="16:23" s="5" customFormat="1" x14ac:dyDescent="0.2">
      <c r="P2284" s="3"/>
      <c r="S2284" s="1"/>
      <c r="T2284" s="1"/>
      <c r="V2284" s="11"/>
      <c r="W2284" s="11"/>
    </row>
    <row r="2285" spans="16:23" s="5" customFormat="1" x14ac:dyDescent="0.2">
      <c r="P2285" s="3"/>
      <c r="S2285" s="1"/>
      <c r="T2285" s="1"/>
      <c r="V2285" s="11"/>
      <c r="W2285" s="11"/>
    </row>
    <row r="2286" spans="16:23" s="5" customFormat="1" x14ac:dyDescent="0.2">
      <c r="P2286" s="3"/>
      <c r="S2286" s="1"/>
      <c r="T2286" s="1"/>
      <c r="V2286" s="11"/>
      <c r="W2286" s="11"/>
    </row>
    <row r="2287" spans="16:23" s="5" customFormat="1" x14ac:dyDescent="0.2">
      <c r="P2287" s="3"/>
      <c r="S2287" s="1"/>
      <c r="T2287" s="1"/>
      <c r="V2287" s="11"/>
      <c r="W2287" s="11"/>
    </row>
    <row r="2288" spans="16:23" s="5" customFormat="1" x14ac:dyDescent="0.2">
      <c r="P2288" s="3"/>
      <c r="S2288" s="1"/>
      <c r="T2288" s="1"/>
      <c r="V2288" s="11"/>
      <c r="W2288" s="11"/>
    </row>
    <row r="2289" spans="16:23" s="5" customFormat="1" x14ac:dyDescent="0.2">
      <c r="P2289" s="3"/>
      <c r="S2289" s="1"/>
      <c r="T2289" s="1"/>
      <c r="V2289" s="11"/>
      <c r="W2289" s="11"/>
    </row>
    <row r="2290" spans="16:23" s="5" customFormat="1" x14ac:dyDescent="0.2">
      <c r="P2290" s="3"/>
      <c r="S2290" s="1"/>
      <c r="T2290" s="1"/>
      <c r="V2290" s="11"/>
      <c r="W2290" s="11"/>
    </row>
    <row r="2291" spans="16:23" s="5" customFormat="1" x14ac:dyDescent="0.2">
      <c r="P2291" s="3"/>
      <c r="S2291" s="1"/>
      <c r="T2291" s="1"/>
      <c r="V2291" s="11"/>
      <c r="W2291" s="11"/>
    </row>
    <row r="2292" spans="16:23" s="5" customFormat="1" x14ac:dyDescent="0.2">
      <c r="P2292" s="3"/>
      <c r="S2292" s="1"/>
      <c r="T2292" s="1"/>
      <c r="V2292" s="11"/>
      <c r="W2292" s="11"/>
    </row>
    <row r="2293" spans="16:23" s="5" customFormat="1" x14ac:dyDescent="0.2">
      <c r="P2293" s="3"/>
      <c r="S2293" s="1"/>
      <c r="T2293" s="1"/>
      <c r="V2293" s="11"/>
      <c r="W2293" s="11"/>
    </row>
    <row r="2294" spans="16:23" s="5" customFormat="1" x14ac:dyDescent="0.2">
      <c r="P2294" s="3"/>
      <c r="S2294" s="1"/>
      <c r="T2294" s="1"/>
      <c r="V2294" s="11"/>
      <c r="W2294" s="11"/>
    </row>
    <row r="2295" spans="16:23" s="5" customFormat="1" x14ac:dyDescent="0.2">
      <c r="P2295" s="3"/>
      <c r="S2295" s="1"/>
      <c r="T2295" s="1"/>
      <c r="V2295" s="11"/>
      <c r="W2295" s="11"/>
    </row>
    <row r="2296" spans="16:23" s="5" customFormat="1" x14ac:dyDescent="0.2">
      <c r="P2296" s="3"/>
      <c r="S2296" s="1"/>
      <c r="T2296" s="1"/>
      <c r="V2296" s="11"/>
      <c r="W2296" s="11"/>
    </row>
    <row r="2297" spans="16:23" s="5" customFormat="1" x14ac:dyDescent="0.2">
      <c r="P2297" s="3"/>
      <c r="S2297" s="1"/>
      <c r="T2297" s="1"/>
      <c r="V2297" s="11"/>
      <c r="W2297" s="11"/>
    </row>
    <row r="2298" spans="16:23" s="5" customFormat="1" x14ac:dyDescent="0.2">
      <c r="P2298" s="3"/>
      <c r="S2298" s="1"/>
      <c r="T2298" s="1"/>
      <c r="V2298" s="11"/>
      <c r="W2298" s="11"/>
    </row>
    <row r="2299" spans="16:23" s="5" customFormat="1" x14ac:dyDescent="0.2">
      <c r="P2299" s="3"/>
      <c r="S2299" s="1"/>
      <c r="T2299" s="1"/>
      <c r="V2299" s="11"/>
      <c r="W2299" s="11"/>
    </row>
    <row r="2300" spans="16:23" s="5" customFormat="1" x14ac:dyDescent="0.2">
      <c r="P2300" s="3"/>
      <c r="S2300" s="1"/>
      <c r="T2300" s="1"/>
      <c r="V2300" s="11"/>
      <c r="W2300" s="11"/>
    </row>
    <row r="2301" spans="16:23" s="5" customFormat="1" x14ac:dyDescent="0.2">
      <c r="P2301" s="3"/>
      <c r="S2301" s="1"/>
      <c r="T2301" s="1"/>
      <c r="V2301" s="11"/>
      <c r="W2301" s="11"/>
    </row>
    <row r="2302" spans="16:23" s="5" customFormat="1" x14ac:dyDescent="0.2">
      <c r="P2302" s="3"/>
      <c r="S2302" s="1"/>
      <c r="T2302" s="1"/>
      <c r="V2302" s="11"/>
      <c r="W2302" s="11"/>
    </row>
    <row r="2303" spans="16:23" s="5" customFormat="1" x14ac:dyDescent="0.2">
      <c r="P2303" s="3"/>
      <c r="S2303" s="1"/>
      <c r="T2303" s="1"/>
      <c r="V2303" s="11"/>
      <c r="W2303" s="11"/>
    </row>
    <row r="2304" spans="16:23" s="5" customFormat="1" x14ac:dyDescent="0.2">
      <c r="P2304" s="3"/>
      <c r="S2304" s="1"/>
      <c r="T2304" s="1"/>
      <c r="V2304" s="11"/>
      <c r="W2304" s="11"/>
    </row>
    <row r="2305" spans="16:23" s="5" customFormat="1" x14ac:dyDescent="0.2">
      <c r="P2305" s="3"/>
      <c r="S2305" s="1"/>
      <c r="T2305" s="1"/>
      <c r="V2305" s="11"/>
      <c r="W2305" s="11"/>
    </row>
    <row r="2306" spans="16:23" s="5" customFormat="1" x14ac:dyDescent="0.2">
      <c r="P2306" s="3"/>
      <c r="S2306" s="1"/>
      <c r="T2306" s="1"/>
      <c r="V2306" s="11"/>
      <c r="W2306" s="11"/>
    </row>
    <row r="2307" spans="16:23" s="5" customFormat="1" x14ac:dyDescent="0.2">
      <c r="P2307" s="3"/>
      <c r="S2307" s="1"/>
      <c r="T2307" s="1"/>
      <c r="V2307" s="11"/>
      <c r="W2307" s="11"/>
    </row>
    <row r="2308" spans="16:23" s="5" customFormat="1" x14ac:dyDescent="0.2">
      <c r="P2308" s="3"/>
      <c r="S2308" s="1"/>
      <c r="T2308" s="1"/>
      <c r="V2308" s="11"/>
      <c r="W2308" s="11"/>
    </row>
    <row r="2309" spans="16:23" s="5" customFormat="1" x14ac:dyDescent="0.2">
      <c r="P2309" s="3"/>
      <c r="S2309" s="1"/>
      <c r="T2309" s="1"/>
      <c r="V2309" s="11"/>
      <c r="W2309" s="11"/>
    </row>
    <row r="2310" spans="16:23" s="5" customFormat="1" x14ac:dyDescent="0.2">
      <c r="P2310" s="3"/>
      <c r="S2310" s="1"/>
      <c r="T2310" s="1"/>
      <c r="V2310" s="11"/>
      <c r="W2310" s="11"/>
    </row>
    <row r="2311" spans="16:23" s="5" customFormat="1" x14ac:dyDescent="0.2">
      <c r="P2311" s="3"/>
      <c r="S2311" s="1"/>
      <c r="T2311" s="1"/>
      <c r="V2311" s="11"/>
      <c r="W2311" s="11"/>
    </row>
    <row r="2312" spans="16:23" s="5" customFormat="1" x14ac:dyDescent="0.2">
      <c r="P2312" s="3"/>
      <c r="S2312" s="1"/>
      <c r="T2312" s="1"/>
      <c r="V2312" s="11"/>
      <c r="W2312" s="11"/>
    </row>
    <row r="2313" spans="16:23" s="5" customFormat="1" x14ac:dyDescent="0.2">
      <c r="P2313" s="3"/>
      <c r="S2313" s="1"/>
      <c r="T2313" s="1"/>
      <c r="V2313" s="11"/>
      <c r="W2313" s="11"/>
    </row>
    <row r="2314" spans="16:23" s="5" customFormat="1" x14ac:dyDescent="0.2">
      <c r="P2314" s="3"/>
      <c r="S2314" s="1"/>
      <c r="T2314" s="1"/>
      <c r="V2314" s="11"/>
      <c r="W2314" s="11"/>
    </row>
    <row r="2315" spans="16:23" s="5" customFormat="1" x14ac:dyDescent="0.2">
      <c r="P2315" s="3"/>
      <c r="S2315" s="1"/>
      <c r="T2315" s="1"/>
      <c r="V2315" s="11"/>
      <c r="W2315" s="11"/>
    </row>
    <row r="2316" spans="16:23" s="5" customFormat="1" x14ac:dyDescent="0.2">
      <c r="P2316" s="3"/>
      <c r="S2316" s="1"/>
      <c r="T2316" s="1"/>
      <c r="V2316" s="11"/>
      <c r="W2316" s="11"/>
    </row>
    <row r="2317" spans="16:23" s="5" customFormat="1" x14ac:dyDescent="0.2">
      <c r="P2317" s="3"/>
      <c r="S2317" s="1"/>
      <c r="T2317" s="1"/>
      <c r="V2317" s="11"/>
      <c r="W2317" s="11"/>
    </row>
    <row r="2318" spans="16:23" s="5" customFormat="1" x14ac:dyDescent="0.2">
      <c r="P2318" s="3"/>
      <c r="S2318" s="1"/>
      <c r="T2318" s="1"/>
      <c r="V2318" s="11"/>
      <c r="W2318" s="11"/>
    </row>
    <row r="2319" spans="16:23" s="5" customFormat="1" x14ac:dyDescent="0.2">
      <c r="P2319" s="3"/>
      <c r="S2319" s="1"/>
      <c r="T2319" s="1"/>
      <c r="V2319" s="11"/>
      <c r="W2319" s="11"/>
    </row>
    <row r="2320" spans="16:23" s="5" customFormat="1" x14ac:dyDescent="0.2">
      <c r="P2320" s="3"/>
      <c r="S2320" s="1"/>
      <c r="T2320" s="1"/>
      <c r="V2320" s="11"/>
      <c r="W2320" s="11"/>
    </row>
    <row r="2321" spans="16:23" s="5" customFormat="1" x14ac:dyDescent="0.2">
      <c r="P2321" s="3"/>
      <c r="S2321" s="1"/>
      <c r="T2321" s="1"/>
      <c r="V2321" s="11"/>
      <c r="W2321" s="11"/>
    </row>
    <row r="2322" spans="16:23" s="5" customFormat="1" x14ac:dyDescent="0.2">
      <c r="P2322" s="3"/>
      <c r="S2322" s="1"/>
      <c r="T2322" s="1"/>
      <c r="V2322" s="11"/>
      <c r="W2322" s="11"/>
    </row>
    <row r="2323" spans="16:23" s="5" customFormat="1" x14ac:dyDescent="0.2">
      <c r="P2323" s="3"/>
      <c r="S2323" s="1"/>
      <c r="T2323" s="1"/>
      <c r="V2323" s="11"/>
      <c r="W2323" s="11"/>
    </row>
    <row r="2324" spans="16:23" s="5" customFormat="1" x14ac:dyDescent="0.2">
      <c r="P2324" s="3"/>
      <c r="S2324" s="1"/>
      <c r="T2324" s="1"/>
      <c r="V2324" s="11"/>
      <c r="W2324" s="11"/>
    </row>
    <row r="2325" spans="16:23" s="5" customFormat="1" x14ac:dyDescent="0.2">
      <c r="P2325" s="3"/>
      <c r="S2325" s="1"/>
      <c r="T2325" s="1"/>
      <c r="V2325" s="11"/>
      <c r="W2325" s="11"/>
    </row>
    <row r="2326" spans="16:23" s="5" customFormat="1" x14ac:dyDescent="0.2">
      <c r="P2326" s="3"/>
      <c r="S2326" s="1"/>
      <c r="T2326" s="1"/>
      <c r="V2326" s="11"/>
      <c r="W2326" s="11"/>
    </row>
    <row r="2327" spans="16:23" s="5" customFormat="1" x14ac:dyDescent="0.2">
      <c r="P2327" s="3"/>
      <c r="S2327" s="1"/>
      <c r="T2327" s="1"/>
      <c r="V2327" s="11"/>
      <c r="W2327" s="11"/>
    </row>
    <row r="2328" spans="16:23" s="5" customFormat="1" x14ac:dyDescent="0.2">
      <c r="P2328" s="3"/>
      <c r="S2328" s="1"/>
      <c r="T2328" s="1"/>
      <c r="V2328" s="11"/>
      <c r="W2328" s="11"/>
    </row>
    <row r="2329" spans="16:23" s="5" customFormat="1" x14ac:dyDescent="0.2">
      <c r="P2329" s="3"/>
      <c r="S2329" s="1"/>
      <c r="T2329" s="1"/>
      <c r="V2329" s="11"/>
      <c r="W2329" s="11"/>
    </row>
    <row r="2330" spans="16:23" s="5" customFormat="1" x14ac:dyDescent="0.2">
      <c r="P2330" s="3"/>
      <c r="S2330" s="1"/>
      <c r="T2330" s="1"/>
      <c r="V2330" s="11"/>
      <c r="W2330" s="11"/>
    </row>
    <row r="2331" spans="16:23" s="5" customFormat="1" x14ac:dyDescent="0.2">
      <c r="P2331" s="3"/>
      <c r="S2331" s="1"/>
      <c r="T2331" s="1"/>
      <c r="V2331" s="11"/>
      <c r="W2331" s="11"/>
    </row>
    <row r="2332" spans="16:23" s="5" customFormat="1" x14ac:dyDescent="0.2">
      <c r="P2332" s="3"/>
      <c r="S2332" s="1"/>
      <c r="T2332" s="1"/>
      <c r="V2332" s="11"/>
      <c r="W2332" s="11"/>
    </row>
    <row r="2333" spans="16:23" s="5" customFormat="1" x14ac:dyDescent="0.2">
      <c r="P2333" s="3"/>
      <c r="S2333" s="1"/>
      <c r="T2333" s="1"/>
      <c r="V2333" s="11"/>
      <c r="W2333" s="11"/>
    </row>
    <row r="2334" spans="16:23" s="5" customFormat="1" x14ac:dyDescent="0.2">
      <c r="P2334" s="3"/>
      <c r="S2334" s="1"/>
      <c r="T2334" s="1"/>
      <c r="V2334" s="11"/>
      <c r="W2334" s="11"/>
    </row>
    <row r="2335" spans="16:23" s="5" customFormat="1" x14ac:dyDescent="0.2">
      <c r="P2335" s="3"/>
      <c r="S2335" s="1"/>
      <c r="T2335" s="1"/>
      <c r="V2335" s="11"/>
      <c r="W2335" s="11"/>
    </row>
    <row r="2336" spans="16:23" s="5" customFormat="1" x14ac:dyDescent="0.2">
      <c r="P2336" s="3"/>
      <c r="S2336" s="1"/>
      <c r="T2336" s="1"/>
      <c r="V2336" s="11"/>
      <c r="W2336" s="11"/>
    </row>
    <row r="2337" spans="16:23" s="5" customFormat="1" x14ac:dyDescent="0.2">
      <c r="P2337" s="3"/>
      <c r="S2337" s="1"/>
      <c r="T2337" s="1"/>
      <c r="V2337" s="11"/>
      <c r="W2337" s="11"/>
    </row>
    <row r="2338" spans="16:23" s="5" customFormat="1" x14ac:dyDescent="0.2">
      <c r="P2338" s="3"/>
      <c r="S2338" s="1"/>
      <c r="T2338" s="1"/>
      <c r="V2338" s="11"/>
      <c r="W2338" s="11"/>
    </row>
    <row r="2339" spans="16:23" s="5" customFormat="1" x14ac:dyDescent="0.2">
      <c r="P2339" s="3"/>
      <c r="S2339" s="1"/>
      <c r="T2339" s="1"/>
      <c r="V2339" s="11"/>
      <c r="W2339" s="11"/>
    </row>
    <row r="2340" spans="16:23" s="5" customFormat="1" x14ac:dyDescent="0.2">
      <c r="P2340" s="3"/>
      <c r="S2340" s="1"/>
      <c r="T2340" s="1"/>
      <c r="V2340" s="11"/>
      <c r="W2340" s="11"/>
    </row>
    <row r="2341" spans="16:23" s="5" customFormat="1" x14ac:dyDescent="0.2">
      <c r="P2341" s="3"/>
      <c r="S2341" s="1"/>
      <c r="T2341" s="1"/>
      <c r="V2341" s="11"/>
      <c r="W2341" s="11"/>
    </row>
    <row r="2342" spans="16:23" s="5" customFormat="1" x14ac:dyDescent="0.2">
      <c r="P2342" s="3"/>
      <c r="S2342" s="1"/>
      <c r="T2342" s="1"/>
      <c r="V2342" s="11"/>
      <c r="W2342" s="11"/>
    </row>
    <row r="2343" spans="16:23" s="5" customFormat="1" x14ac:dyDescent="0.2">
      <c r="P2343" s="3"/>
      <c r="S2343" s="1"/>
      <c r="T2343" s="1"/>
      <c r="V2343" s="11"/>
      <c r="W2343" s="11"/>
    </row>
    <row r="2344" spans="16:23" s="5" customFormat="1" x14ac:dyDescent="0.2">
      <c r="P2344" s="3"/>
      <c r="S2344" s="1"/>
      <c r="T2344" s="1"/>
      <c r="V2344" s="11"/>
      <c r="W2344" s="11"/>
    </row>
    <row r="2345" spans="16:23" s="5" customFormat="1" x14ac:dyDescent="0.2">
      <c r="P2345" s="3"/>
      <c r="S2345" s="1"/>
      <c r="T2345" s="1"/>
      <c r="V2345" s="11"/>
      <c r="W2345" s="11"/>
    </row>
    <row r="2346" spans="16:23" s="5" customFormat="1" x14ac:dyDescent="0.2">
      <c r="P2346" s="3"/>
      <c r="S2346" s="1"/>
      <c r="T2346" s="1"/>
      <c r="V2346" s="11"/>
      <c r="W2346" s="11"/>
    </row>
    <row r="2347" spans="16:23" s="5" customFormat="1" x14ac:dyDescent="0.2">
      <c r="P2347" s="3"/>
      <c r="S2347" s="1"/>
      <c r="T2347" s="1"/>
      <c r="V2347" s="11"/>
      <c r="W2347" s="11"/>
    </row>
    <row r="2348" spans="16:23" s="5" customFormat="1" x14ac:dyDescent="0.2">
      <c r="P2348" s="3"/>
      <c r="S2348" s="1"/>
      <c r="T2348" s="1"/>
      <c r="V2348" s="11"/>
      <c r="W2348" s="11"/>
    </row>
    <row r="2349" spans="16:23" s="5" customFormat="1" x14ac:dyDescent="0.2">
      <c r="P2349" s="3"/>
      <c r="S2349" s="1"/>
      <c r="T2349" s="1"/>
      <c r="V2349" s="11"/>
      <c r="W2349" s="11"/>
    </row>
    <row r="2350" spans="16:23" s="5" customFormat="1" x14ac:dyDescent="0.2">
      <c r="P2350" s="3"/>
      <c r="S2350" s="1"/>
      <c r="T2350" s="1"/>
      <c r="V2350" s="11"/>
      <c r="W2350" s="11"/>
    </row>
    <row r="2351" spans="16:23" s="5" customFormat="1" x14ac:dyDescent="0.2">
      <c r="P2351" s="3"/>
      <c r="S2351" s="1"/>
      <c r="T2351" s="1"/>
      <c r="V2351" s="11"/>
      <c r="W2351" s="11"/>
    </row>
    <row r="2352" spans="16:23" s="5" customFormat="1" x14ac:dyDescent="0.2">
      <c r="P2352" s="3"/>
      <c r="S2352" s="1"/>
      <c r="T2352" s="1"/>
      <c r="V2352" s="11"/>
      <c r="W2352" s="11"/>
    </row>
    <row r="2353" spans="16:23" s="5" customFormat="1" x14ac:dyDescent="0.2">
      <c r="P2353" s="3"/>
      <c r="S2353" s="1"/>
      <c r="T2353" s="1"/>
      <c r="V2353" s="11"/>
      <c r="W2353" s="11"/>
    </row>
    <row r="2354" spans="16:23" s="5" customFormat="1" x14ac:dyDescent="0.2">
      <c r="P2354" s="3"/>
      <c r="S2354" s="1"/>
      <c r="T2354" s="1"/>
      <c r="V2354" s="11"/>
      <c r="W2354" s="11"/>
    </row>
    <row r="2355" spans="16:23" s="5" customFormat="1" x14ac:dyDescent="0.2">
      <c r="P2355" s="3"/>
      <c r="S2355" s="1"/>
      <c r="T2355" s="1"/>
      <c r="V2355" s="11"/>
      <c r="W2355" s="11"/>
    </row>
    <row r="2356" spans="16:23" s="5" customFormat="1" x14ac:dyDescent="0.2">
      <c r="P2356" s="3"/>
      <c r="S2356" s="1"/>
      <c r="T2356" s="1"/>
      <c r="V2356" s="11"/>
      <c r="W2356" s="11"/>
    </row>
    <row r="2357" spans="16:23" s="5" customFormat="1" x14ac:dyDescent="0.2">
      <c r="P2357" s="3"/>
      <c r="S2357" s="1"/>
      <c r="T2357" s="1"/>
      <c r="V2357" s="11"/>
      <c r="W2357" s="11"/>
    </row>
    <row r="2358" spans="16:23" s="5" customFormat="1" x14ac:dyDescent="0.2">
      <c r="P2358" s="3"/>
      <c r="S2358" s="1"/>
      <c r="T2358" s="1"/>
      <c r="V2358" s="11"/>
      <c r="W2358" s="11"/>
    </row>
    <row r="2359" spans="16:23" s="5" customFormat="1" x14ac:dyDescent="0.2">
      <c r="P2359" s="3"/>
      <c r="S2359" s="1"/>
      <c r="T2359" s="1"/>
      <c r="V2359" s="11"/>
      <c r="W2359" s="11"/>
    </row>
    <row r="2360" spans="16:23" s="5" customFormat="1" x14ac:dyDescent="0.2">
      <c r="P2360" s="3"/>
      <c r="S2360" s="1"/>
      <c r="T2360" s="1"/>
      <c r="V2360" s="11"/>
      <c r="W2360" s="11"/>
    </row>
    <row r="2361" spans="16:23" s="5" customFormat="1" x14ac:dyDescent="0.2">
      <c r="P2361" s="3"/>
      <c r="S2361" s="1"/>
      <c r="T2361" s="1"/>
      <c r="V2361" s="11"/>
      <c r="W2361" s="11"/>
    </row>
    <row r="2362" spans="16:23" s="5" customFormat="1" x14ac:dyDescent="0.2">
      <c r="P2362" s="3"/>
      <c r="S2362" s="1"/>
      <c r="T2362" s="1"/>
      <c r="V2362" s="11"/>
      <c r="W2362" s="11"/>
    </row>
    <row r="2363" spans="16:23" s="5" customFormat="1" x14ac:dyDescent="0.2">
      <c r="P2363" s="3"/>
      <c r="S2363" s="1"/>
      <c r="T2363" s="1"/>
      <c r="V2363" s="11"/>
      <c r="W2363" s="11"/>
    </row>
    <row r="2364" spans="16:23" s="5" customFormat="1" x14ac:dyDescent="0.2">
      <c r="P2364" s="3"/>
      <c r="S2364" s="1"/>
      <c r="T2364" s="1"/>
      <c r="V2364" s="11"/>
      <c r="W2364" s="11"/>
    </row>
    <row r="2365" spans="16:23" s="5" customFormat="1" x14ac:dyDescent="0.2">
      <c r="P2365" s="3"/>
      <c r="S2365" s="1"/>
      <c r="T2365" s="1"/>
      <c r="V2365" s="11"/>
      <c r="W2365" s="11"/>
    </row>
    <row r="2366" spans="16:23" s="5" customFormat="1" x14ac:dyDescent="0.2">
      <c r="P2366" s="3"/>
      <c r="S2366" s="1"/>
      <c r="T2366" s="1"/>
      <c r="V2366" s="11"/>
      <c r="W2366" s="11"/>
    </row>
    <row r="2367" spans="16:23" s="5" customFormat="1" x14ac:dyDescent="0.2">
      <c r="P2367" s="3"/>
      <c r="S2367" s="1"/>
      <c r="T2367" s="1"/>
      <c r="V2367" s="11"/>
      <c r="W2367" s="11"/>
    </row>
    <row r="2368" spans="16:23" s="5" customFormat="1" x14ac:dyDescent="0.2">
      <c r="P2368" s="3"/>
      <c r="S2368" s="1"/>
      <c r="T2368" s="1"/>
      <c r="V2368" s="11"/>
      <c r="W2368" s="11"/>
    </row>
    <row r="2369" spans="16:23" s="5" customFormat="1" x14ac:dyDescent="0.2">
      <c r="P2369" s="3"/>
      <c r="S2369" s="1"/>
      <c r="T2369" s="1"/>
      <c r="V2369" s="11"/>
      <c r="W2369" s="11"/>
    </row>
    <row r="2370" spans="16:23" s="5" customFormat="1" x14ac:dyDescent="0.2">
      <c r="P2370" s="3"/>
      <c r="S2370" s="1"/>
      <c r="T2370" s="1"/>
      <c r="V2370" s="11"/>
      <c r="W2370" s="11"/>
    </row>
    <row r="2371" spans="16:23" s="5" customFormat="1" x14ac:dyDescent="0.2">
      <c r="P2371" s="3"/>
      <c r="S2371" s="1"/>
      <c r="T2371" s="1"/>
      <c r="V2371" s="11"/>
      <c r="W2371" s="11"/>
    </row>
    <row r="2372" spans="16:23" s="5" customFormat="1" x14ac:dyDescent="0.2">
      <c r="P2372" s="3"/>
      <c r="S2372" s="1"/>
      <c r="T2372" s="1"/>
      <c r="V2372" s="11"/>
      <c r="W2372" s="11"/>
    </row>
    <row r="2373" spans="16:23" s="5" customFormat="1" x14ac:dyDescent="0.2">
      <c r="P2373" s="3"/>
      <c r="S2373" s="1"/>
      <c r="T2373" s="1"/>
      <c r="V2373" s="11"/>
      <c r="W2373" s="11"/>
    </row>
    <row r="2374" spans="16:23" s="5" customFormat="1" x14ac:dyDescent="0.2">
      <c r="P2374" s="3"/>
      <c r="S2374" s="1"/>
      <c r="T2374" s="1"/>
      <c r="V2374" s="11"/>
      <c r="W2374" s="11"/>
    </row>
    <row r="2375" spans="16:23" s="5" customFormat="1" x14ac:dyDescent="0.2">
      <c r="P2375" s="3"/>
      <c r="S2375" s="1"/>
      <c r="T2375" s="1"/>
      <c r="V2375" s="11"/>
      <c r="W2375" s="11"/>
    </row>
    <row r="2376" spans="16:23" s="5" customFormat="1" x14ac:dyDescent="0.2">
      <c r="P2376" s="3"/>
      <c r="S2376" s="1"/>
      <c r="T2376" s="1"/>
      <c r="V2376" s="11"/>
      <c r="W2376" s="11"/>
    </row>
    <row r="2377" spans="16:23" s="5" customFormat="1" x14ac:dyDescent="0.2">
      <c r="P2377" s="3"/>
      <c r="S2377" s="1"/>
      <c r="T2377" s="1"/>
      <c r="V2377" s="11"/>
      <c r="W2377" s="11"/>
    </row>
    <row r="2378" spans="16:23" s="5" customFormat="1" x14ac:dyDescent="0.2">
      <c r="P2378" s="3"/>
      <c r="S2378" s="1"/>
      <c r="T2378" s="1"/>
      <c r="V2378" s="11"/>
      <c r="W2378" s="11"/>
    </row>
    <row r="2379" spans="16:23" s="5" customFormat="1" x14ac:dyDescent="0.2">
      <c r="P2379" s="3"/>
      <c r="S2379" s="1"/>
      <c r="T2379" s="1"/>
      <c r="V2379" s="11"/>
      <c r="W2379" s="11"/>
    </row>
    <row r="2380" spans="16:23" s="5" customFormat="1" x14ac:dyDescent="0.2">
      <c r="P2380" s="3"/>
      <c r="S2380" s="1"/>
      <c r="T2380" s="1"/>
      <c r="V2380" s="11"/>
      <c r="W2380" s="11"/>
    </row>
    <row r="2381" spans="16:23" s="5" customFormat="1" x14ac:dyDescent="0.2">
      <c r="P2381" s="3"/>
      <c r="S2381" s="1"/>
      <c r="T2381" s="1"/>
      <c r="V2381" s="11"/>
      <c r="W2381" s="11"/>
    </row>
    <row r="2382" spans="16:23" s="5" customFormat="1" x14ac:dyDescent="0.2">
      <c r="P2382" s="3"/>
      <c r="S2382" s="1"/>
      <c r="T2382" s="1"/>
      <c r="V2382" s="11"/>
      <c r="W2382" s="11"/>
    </row>
    <row r="2383" spans="16:23" s="5" customFormat="1" x14ac:dyDescent="0.2">
      <c r="P2383" s="3"/>
      <c r="S2383" s="1"/>
      <c r="T2383" s="1"/>
      <c r="V2383" s="11"/>
      <c r="W2383" s="11"/>
    </row>
    <row r="2384" spans="16:23" s="5" customFormat="1" x14ac:dyDescent="0.2">
      <c r="P2384" s="3"/>
      <c r="S2384" s="1"/>
      <c r="T2384" s="1"/>
      <c r="V2384" s="11"/>
      <c r="W2384" s="11"/>
    </row>
    <row r="2385" spans="16:23" s="5" customFormat="1" x14ac:dyDescent="0.2">
      <c r="P2385" s="3"/>
      <c r="S2385" s="1"/>
      <c r="T2385" s="1"/>
      <c r="V2385" s="11"/>
      <c r="W2385" s="11"/>
    </row>
    <row r="2386" spans="16:23" s="5" customFormat="1" x14ac:dyDescent="0.2">
      <c r="P2386" s="3"/>
      <c r="S2386" s="1"/>
      <c r="T2386" s="1"/>
      <c r="V2386" s="11"/>
      <c r="W2386" s="11"/>
    </row>
    <row r="2387" spans="16:23" s="5" customFormat="1" x14ac:dyDescent="0.2">
      <c r="P2387" s="3"/>
      <c r="S2387" s="1"/>
      <c r="T2387" s="1"/>
      <c r="V2387" s="11"/>
      <c r="W2387" s="11"/>
    </row>
    <row r="2388" spans="16:23" s="5" customFormat="1" x14ac:dyDescent="0.2">
      <c r="P2388" s="3"/>
      <c r="S2388" s="1"/>
      <c r="T2388" s="1"/>
      <c r="V2388" s="11"/>
      <c r="W2388" s="11"/>
    </row>
    <row r="2389" spans="16:23" s="5" customFormat="1" x14ac:dyDescent="0.2">
      <c r="P2389" s="3"/>
      <c r="S2389" s="1"/>
      <c r="T2389" s="1"/>
      <c r="V2389" s="11"/>
      <c r="W2389" s="11"/>
    </row>
    <row r="2390" spans="16:23" s="5" customFormat="1" x14ac:dyDescent="0.2">
      <c r="P2390" s="3"/>
      <c r="S2390" s="1"/>
      <c r="T2390" s="1"/>
      <c r="V2390" s="11"/>
      <c r="W2390" s="11"/>
    </row>
    <row r="2391" spans="16:23" s="5" customFormat="1" x14ac:dyDescent="0.2">
      <c r="P2391" s="3"/>
      <c r="S2391" s="1"/>
      <c r="T2391" s="1"/>
      <c r="V2391" s="11"/>
      <c r="W2391" s="11"/>
    </row>
    <row r="2392" spans="16:23" s="5" customFormat="1" x14ac:dyDescent="0.2">
      <c r="P2392" s="3"/>
      <c r="S2392" s="1"/>
      <c r="T2392" s="1"/>
      <c r="V2392" s="11"/>
      <c r="W2392" s="11"/>
    </row>
    <row r="2393" spans="16:23" s="5" customFormat="1" x14ac:dyDescent="0.2">
      <c r="P2393" s="3"/>
      <c r="S2393" s="1"/>
      <c r="T2393" s="1"/>
      <c r="V2393" s="11"/>
      <c r="W2393" s="11"/>
    </row>
    <row r="2394" spans="16:23" s="5" customFormat="1" x14ac:dyDescent="0.2">
      <c r="P2394" s="3"/>
      <c r="S2394" s="1"/>
      <c r="T2394" s="1"/>
      <c r="V2394" s="11"/>
      <c r="W2394" s="11"/>
    </row>
    <row r="2395" spans="16:23" s="5" customFormat="1" x14ac:dyDescent="0.2">
      <c r="P2395" s="3"/>
      <c r="S2395" s="1"/>
      <c r="T2395" s="1"/>
      <c r="V2395" s="11"/>
      <c r="W2395" s="11"/>
    </row>
    <row r="2396" spans="16:23" s="5" customFormat="1" x14ac:dyDescent="0.2">
      <c r="P2396" s="3"/>
      <c r="S2396" s="1"/>
      <c r="T2396" s="1"/>
      <c r="V2396" s="11"/>
      <c r="W2396" s="11"/>
    </row>
    <row r="2397" spans="16:23" s="5" customFormat="1" x14ac:dyDescent="0.2">
      <c r="P2397" s="3"/>
      <c r="S2397" s="1"/>
      <c r="T2397" s="1"/>
      <c r="V2397" s="11"/>
      <c r="W2397" s="11"/>
    </row>
    <row r="2398" spans="16:23" s="5" customFormat="1" x14ac:dyDescent="0.2">
      <c r="P2398" s="3"/>
      <c r="S2398" s="1"/>
      <c r="T2398" s="1"/>
      <c r="V2398" s="11"/>
      <c r="W2398" s="11"/>
    </row>
    <row r="2399" spans="16:23" s="5" customFormat="1" x14ac:dyDescent="0.2">
      <c r="P2399" s="3"/>
      <c r="S2399" s="1"/>
      <c r="T2399" s="1"/>
      <c r="V2399" s="11"/>
      <c r="W2399" s="11"/>
    </row>
    <row r="2400" spans="16:23" s="5" customFormat="1" x14ac:dyDescent="0.2">
      <c r="P2400" s="3"/>
      <c r="S2400" s="1"/>
      <c r="T2400" s="1"/>
      <c r="V2400" s="11"/>
      <c r="W2400" s="11"/>
    </row>
    <row r="2401" spans="16:23" s="5" customFormat="1" x14ac:dyDescent="0.2">
      <c r="P2401" s="3"/>
      <c r="S2401" s="1"/>
      <c r="T2401" s="1"/>
      <c r="V2401" s="11"/>
      <c r="W2401" s="11"/>
    </row>
    <row r="2402" spans="16:23" s="5" customFormat="1" x14ac:dyDescent="0.2">
      <c r="P2402" s="3"/>
      <c r="S2402" s="1"/>
      <c r="T2402" s="1"/>
      <c r="V2402" s="11"/>
      <c r="W2402" s="11"/>
    </row>
    <row r="2403" spans="16:23" s="5" customFormat="1" x14ac:dyDescent="0.2">
      <c r="P2403" s="3"/>
      <c r="S2403" s="1"/>
      <c r="T2403" s="1"/>
      <c r="V2403" s="11"/>
      <c r="W2403" s="11"/>
    </row>
    <row r="2404" spans="16:23" s="5" customFormat="1" x14ac:dyDescent="0.2">
      <c r="P2404" s="3"/>
      <c r="S2404" s="1"/>
      <c r="T2404" s="1"/>
      <c r="V2404" s="11"/>
      <c r="W2404" s="11"/>
    </row>
    <row r="2405" spans="16:23" s="5" customFormat="1" x14ac:dyDescent="0.2">
      <c r="P2405" s="3"/>
      <c r="S2405" s="1"/>
      <c r="T2405" s="1"/>
      <c r="V2405" s="11"/>
      <c r="W2405" s="11"/>
    </row>
    <row r="2406" spans="16:23" s="5" customFormat="1" x14ac:dyDescent="0.2">
      <c r="P2406" s="3"/>
      <c r="S2406" s="1"/>
      <c r="T2406" s="1"/>
      <c r="V2406" s="11"/>
      <c r="W2406" s="11"/>
    </row>
    <row r="2407" spans="16:23" s="5" customFormat="1" x14ac:dyDescent="0.2">
      <c r="P2407" s="3"/>
      <c r="S2407" s="1"/>
      <c r="T2407" s="1"/>
      <c r="V2407" s="11"/>
      <c r="W2407" s="11"/>
    </row>
    <row r="2408" spans="16:23" s="5" customFormat="1" x14ac:dyDescent="0.2">
      <c r="P2408" s="3"/>
      <c r="S2408" s="1"/>
      <c r="T2408" s="1"/>
      <c r="V2408" s="11"/>
      <c r="W2408" s="11"/>
    </row>
    <row r="2409" spans="16:23" s="5" customFormat="1" x14ac:dyDescent="0.2">
      <c r="P2409" s="3"/>
      <c r="S2409" s="1"/>
      <c r="T2409" s="1"/>
      <c r="V2409" s="11"/>
      <c r="W2409" s="11"/>
    </row>
    <row r="2410" spans="16:23" s="5" customFormat="1" x14ac:dyDescent="0.2">
      <c r="P2410" s="3"/>
      <c r="S2410" s="1"/>
      <c r="T2410" s="1"/>
      <c r="V2410" s="11"/>
      <c r="W2410" s="11"/>
    </row>
    <row r="2411" spans="16:23" s="5" customFormat="1" x14ac:dyDescent="0.2">
      <c r="P2411" s="3"/>
      <c r="S2411" s="1"/>
      <c r="T2411" s="1"/>
      <c r="V2411" s="11"/>
      <c r="W2411" s="11"/>
    </row>
    <row r="2412" spans="16:23" s="5" customFormat="1" x14ac:dyDescent="0.2">
      <c r="P2412" s="3"/>
      <c r="S2412" s="1"/>
      <c r="T2412" s="1"/>
      <c r="V2412" s="11"/>
      <c r="W2412" s="11"/>
    </row>
    <row r="2413" spans="16:23" s="5" customFormat="1" x14ac:dyDescent="0.2">
      <c r="P2413" s="3"/>
      <c r="S2413" s="1"/>
      <c r="T2413" s="1"/>
      <c r="V2413" s="11"/>
      <c r="W2413" s="11"/>
    </row>
    <row r="2414" spans="16:23" s="5" customFormat="1" x14ac:dyDescent="0.2">
      <c r="P2414" s="3"/>
      <c r="S2414" s="1"/>
      <c r="T2414" s="1"/>
      <c r="V2414" s="11"/>
      <c r="W2414" s="11"/>
    </row>
    <row r="2415" spans="16:23" s="5" customFormat="1" x14ac:dyDescent="0.2">
      <c r="P2415" s="3"/>
      <c r="S2415" s="1"/>
      <c r="T2415" s="1"/>
      <c r="V2415" s="11"/>
      <c r="W2415" s="11"/>
    </row>
    <row r="2416" spans="16:23" s="5" customFormat="1" x14ac:dyDescent="0.2">
      <c r="P2416" s="3"/>
      <c r="S2416" s="1"/>
      <c r="T2416" s="1"/>
      <c r="V2416" s="11"/>
      <c r="W2416" s="11"/>
    </row>
    <row r="2417" spans="16:23" s="5" customFormat="1" x14ac:dyDescent="0.2">
      <c r="P2417" s="3"/>
      <c r="S2417" s="1"/>
      <c r="T2417" s="1"/>
      <c r="V2417" s="11"/>
      <c r="W2417" s="11"/>
    </row>
    <row r="2418" spans="16:23" s="5" customFormat="1" x14ac:dyDescent="0.2">
      <c r="P2418" s="3"/>
      <c r="S2418" s="1"/>
      <c r="T2418" s="1"/>
      <c r="V2418" s="11"/>
      <c r="W2418" s="11"/>
    </row>
    <row r="2419" spans="16:23" s="5" customFormat="1" x14ac:dyDescent="0.2">
      <c r="P2419" s="3"/>
      <c r="S2419" s="1"/>
      <c r="T2419" s="1"/>
      <c r="V2419" s="11"/>
      <c r="W2419" s="11"/>
    </row>
    <row r="2420" spans="16:23" s="5" customFormat="1" x14ac:dyDescent="0.2">
      <c r="P2420" s="3"/>
      <c r="S2420" s="1"/>
      <c r="T2420" s="1"/>
      <c r="V2420" s="11"/>
      <c r="W2420" s="11"/>
    </row>
    <row r="2421" spans="16:23" s="5" customFormat="1" x14ac:dyDescent="0.2">
      <c r="P2421" s="3"/>
      <c r="S2421" s="1"/>
      <c r="T2421" s="1"/>
      <c r="V2421" s="11"/>
      <c r="W2421" s="11"/>
    </row>
    <row r="2422" spans="16:23" s="5" customFormat="1" x14ac:dyDescent="0.2">
      <c r="P2422" s="3"/>
      <c r="S2422" s="1"/>
      <c r="T2422" s="1"/>
      <c r="V2422" s="11"/>
      <c r="W2422" s="11"/>
    </row>
    <row r="2423" spans="16:23" s="5" customFormat="1" x14ac:dyDescent="0.2">
      <c r="P2423" s="3"/>
      <c r="S2423" s="1"/>
      <c r="T2423" s="1"/>
      <c r="V2423" s="11"/>
      <c r="W2423" s="11"/>
    </row>
    <row r="2424" spans="16:23" s="5" customFormat="1" x14ac:dyDescent="0.2">
      <c r="P2424" s="3"/>
      <c r="S2424" s="1"/>
      <c r="T2424" s="1"/>
      <c r="V2424" s="11"/>
      <c r="W2424" s="11"/>
    </row>
    <row r="2425" spans="16:23" s="5" customFormat="1" x14ac:dyDescent="0.2">
      <c r="P2425" s="3"/>
      <c r="S2425" s="1"/>
      <c r="T2425" s="1"/>
      <c r="V2425" s="11"/>
      <c r="W2425" s="11"/>
    </row>
    <row r="2426" spans="16:23" s="5" customFormat="1" x14ac:dyDescent="0.2">
      <c r="P2426" s="3"/>
      <c r="S2426" s="1"/>
      <c r="T2426" s="1"/>
      <c r="V2426" s="11"/>
      <c r="W2426" s="11"/>
    </row>
    <row r="2427" spans="16:23" s="5" customFormat="1" x14ac:dyDescent="0.2">
      <c r="P2427" s="3"/>
      <c r="S2427" s="1"/>
      <c r="T2427" s="1"/>
      <c r="V2427" s="11"/>
      <c r="W2427" s="11"/>
    </row>
    <row r="2428" spans="16:23" s="5" customFormat="1" x14ac:dyDescent="0.2">
      <c r="P2428" s="3"/>
      <c r="S2428" s="1"/>
      <c r="T2428" s="1"/>
      <c r="V2428" s="11"/>
      <c r="W2428" s="11"/>
    </row>
    <row r="2429" spans="16:23" s="5" customFormat="1" x14ac:dyDescent="0.2">
      <c r="P2429" s="3"/>
      <c r="S2429" s="1"/>
      <c r="T2429" s="1"/>
      <c r="V2429" s="11"/>
      <c r="W2429" s="11"/>
    </row>
    <row r="2430" spans="16:23" s="5" customFormat="1" x14ac:dyDescent="0.2">
      <c r="P2430" s="3"/>
      <c r="S2430" s="1"/>
      <c r="T2430" s="1"/>
      <c r="V2430" s="11"/>
      <c r="W2430" s="11"/>
    </row>
    <row r="2431" spans="16:23" s="5" customFormat="1" x14ac:dyDescent="0.2">
      <c r="P2431" s="3"/>
      <c r="S2431" s="1"/>
      <c r="T2431" s="1"/>
      <c r="V2431" s="11"/>
      <c r="W2431" s="11"/>
    </row>
    <row r="2432" spans="16:23" s="5" customFormat="1" x14ac:dyDescent="0.2">
      <c r="P2432" s="3"/>
      <c r="S2432" s="1"/>
      <c r="T2432" s="1"/>
      <c r="V2432" s="11"/>
      <c r="W2432" s="11"/>
    </row>
    <row r="2433" spans="16:23" s="5" customFormat="1" x14ac:dyDescent="0.2">
      <c r="P2433" s="3"/>
      <c r="S2433" s="1"/>
      <c r="T2433" s="1"/>
      <c r="V2433" s="11"/>
      <c r="W2433" s="11"/>
    </row>
    <row r="2434" spans="16:23" s="5" customFormat="1" x14ac:dyDescent="0.2">
      <c r="P2434" s="3"/>
      <c r="S2434" s="1"/>
      <c r="T2434" s="1"/>
      <c r="V2434" s="11"/>
      <c r="W2434" s="11"/>
    </row>
    <row r="2435" spans="16:23" s="5" customFormat="1" x14ac:dyDescent="0.2">
      <c r="P2435" s="3"/>
      <c r="S2435" s="1"/>
      <c r="T2435" s="1"/>
      <c r="V2435" s="11"/>
      <c r="W2435" s="11"/>
    </row>
    <row r="2436" spans="16:23" s="5" customFormat="1" x14ac:dyDescent="0.2">
      <c r="P2436" s="3"/>
      <c r="S2436" s="1"/>
      <c r="T2436" s="1"/>
      <c r="V2436" s="11"/>
      <c r="W2436" s="11"/>
    </row>
    <row r="2437" spans="16:23" s="5" customFormat="1" x14ac:dyDescent="0.2">
      <c r="P2437" s="3"/>
      <c r="S2437" s="1"/>
      <c r="T2437" s="1"/>
      <c r="V2437" s="11"/>
      <c r="W2437" s="11"/>
    </row>
    <row r="2438" spans="16:23" s="5" customFormat="1" x14ac:dyDescent="0.2">
      <c r="P2438" s="3"/>
      <c r="S2438" s="1"/>
      <c r="T2438" s="1"/>
      <c r="V2438" s="11"/>
      <c r="W2438" s="11"/>
    </row>
    <row r="2439" spans="16:23" s="5" customFormat="1" x14ac:dyDescent="0.2">
      <c r="P2439" s="3"/>
      <c r="S2439" s="1"/>
      <c r="T2439" s="1"/>
      <c r="V2439" s="11"/>
      <c r="W2439" s="11"/>
    </row>
    <row r="2440" spans="16:23" s="5" customFormat="1" x14ac:dyDescent="0.2">
      <c r="P2440" s="3"/>
      <c r="S2440" s="1"/>
      <c r="T2440" s="1"/>
      <c r="V2440" s="11"/>
      <c r="W2440" s="11"/>
    </row>
    <row r="2441" spans="16:23" s="5" customFormat="1" x14ac:dyDescent="0.2">
      <c r="P2441" s="3"/>
      <c r="S2441" s="1"/>
      <c r="T2441" s="1"/>
      <c r="V2441" s="11"/>
      <c r="W2441" s="11"/>
    </row>
    <row r="2442" spans="16:23" s="5" customFormat="1" x14ac:dyDescent="0.2">
      <c r="P2442" s="3"/>
      <c r="S2442" s="1"/>
      <c r="T2442" s="1"/>
      <c r="V2442" s="11"/>
      <c r="W2442" s="11"/>
    </row>
    <row r="2443" spans="16:23" s="5" customFormat="1" x14ac:dyDescent="0.2">
      <c r="P2443" s="3"/>
      <c r="S2443" s="1"/>
      <c r="T2443" s="1"/>
      <c r="V2443" s="11"/>
      <c r="W2443" s="11"/>
    </row>
    <row r="2444" spans="16:23" s="5" customFormat="1" x14ac:dyDescent="0.2">
      <c r="P2444" s="3"/>
      <c r="S2444" s="1"/>
      <c r="T2444" s="1"/>
      <c r="V2444" s="11"/>
      <c r="W2444" s="11"/>
    </row>
    <row r="2445" spans="16:23" s="5" customFormat="1" x14ac:dyDescent="0.2">
      <c r="P2445" s="3"/>
      <c r="S2445" s="1"/>
      <c r="T2445" s="1"/>
      <c r="V2445" s="11"/>
      <c r="W2445" s="11"/>
    </row>
    <row r="2446" spans="16:23" s="5" customFormat="1" x14ac:dyDescent="0.2">
      <c r="P2446" s="3"/>
      <c r="S2446" s="1"/>
      <c r="T2446" s="1"/>
      <c r="V2446" s="11"/>
      <c r="W2446" s="11"/>
    </row>
    <row r="2447" spans="16:23" s="5" customFormat="1" x14ac:dyDescent="0.2">
      <c r="P2447" s="3"/>
      <c r="S2447" s="1"/>
      <c r="T2447" s="1"/>
      <c r="V2447" s="11"/>
      <c r="W2447" s="11"/>
    </row>
    <row r="2448" spans="16:23" s="5" customFormat="1" x14ac:dyDescent="0.2">
      <c r="P2448" s="3"/>
      <c r="S2448" s="1"/>
      <c r="T2448" s="1"/>
      <c r="V2448" s="11"/>
      <c r="W2448" s="11"/>
    </row>
    <row r="2449" spans="16:23" s="5" customFormat="1" x14ac:dyDescent="0.2">
      <c r="P2449" s="3"/>
      <c r="S2449" s="1"/>
      <c r="T2449" s="1"/>
      <c r="V2449" s="11"/>
      <c r="W2449" s="11"/>
    </row>
    <row r="2450" spans="16:23" s="5" customFormat="1" x14ac:dyDescent="0.2">
      <c r="P2450" s="3"/>
      <c r="S2450" s="1"/>
      <c r="T2450" s="1"/>
      <c r="V2450" s="11"/>
      <c r="W2450" s="11"/>
    </row>
    <row r="2451" spans="16:23" s="5" customFormat="1" x14ac:dyDescent="0.2">
      <c r="P2451" s="3"/>
      <c r="S2451" s="1"/>
      <c r="T2451" s="1"/>
      <c r="V2451" s="11"/>
      <c r="W2451" s="11"/>
    </row>
    <row r="2452" spans="16:23" s="5" customFormat="1" x14ac:dyDescent="0.2">
      <c r="P2452" s="3"/>
      <c r="S2452" s="1"/>
      <c r="T2452" s="1"/>
      <c r="V2452" s="11"/>
      <c r="W2452" s="11"/>
    </row>
    <row r="2453" spans="16:23" s="5" customFormat="1" x14ac:dyDescent="0.2">
      <c r="P2453" s="3"/>
      <c r="S2453" s="1"/>
      <c r="T2453" s="1"/>
      <c r="V2453" s="11"/>
      <c r="W2453" s="11"/>
    </row>
    <row r="2454" spans="16:23" s="5" customFormat="1" x14ac:dyDescent="0.2">
      <c r="P2454" s="3"/>
      <c r="S2454" s="1"/>
      <c r="T2454" s="1"/>
      <c r="V2454" s="11"/>
      <c r="W2454" s="11"/>
    </row>
    <row r="2455" spans="16:23" s="5" customFormat="1" x14ac:dyDescent="0.2">
      <c r="P2455" s="3"/>
      <c r="S2455" s="1"/>
      <c r="T2455" s="1"/>
      <c r="V2455" s="11"/>
      <c r="W2455" s="11"/>
    </row>
    <row r="2456" spans="16:23" s="5" customFormat="1" x14ac:dyDescent="0.2">
      <c r="P2456" s="3"/>
      <c r="S2456" s="1"/>
      <c r="T2456" s="1"/>
      <c r="V2456" s="11"/>
      <c r="W2456" s="11"/>
    </row>
    <row r="2457" spans="16:23" s="5" customFormat="1" x14ac:dyDescent="0.2">
      <c r="P2457" s="3"/>
      <c r="S2457" s="1"/>
      <c r="T2457" s="1"/>
      <c r="V2457" s="11"/>
      <c r="W2457" s="11"/>
    </row>
    <row r="2458" spans="16:23" s="5" customFormat="1" x14ac:dyDescent="0.2">
      <c r="P2458" s="3"/>
      <c r="S2458" s="1"/>
      <c r="T2458" s="1"/>
      <c r="V2458" s="11"/>
      <c r="W2458" s="11"/>
    </row>
    <row r="2459" spans="16:23" s="5" customFormat="1" x14ac:dyDescent="0.2">
      <c r="P2459" s="3"/>
      <c r="S2459" s="1"/>
      <c r="T2459" s="1"/>
      <c r="V2459" s="11"/>
      <c r="W2459" s="11"/>
    </row>
    <row r="2460" spans="16:23" s="5" customFormat="1" x14ac:dyDescent="0.2">
      <c r="P2460" s="3"/>
      <c r="S2460" s="1"/>
      <c r="T2460" s="1"/>
      <c r="V2460" s="11"/>
      <c r="W2460" s="11"/>
    </row>
    <row r="2461" spans="16:23" s="5" customFormat="1" x14ac:dyDescent="0.2">
      <c r="P2461" s="3"/>
      <c r="S2461" s="1"/>
      <c r="T2461" s="1"/>
      <c r="V2461" s="11"/>
      <c r="W2461" s="11"/>
    </row>
    <row r="2462" spans="16:23" s="5" customFormat="1" x14ac:dyDescent="0.2">
      <c r="P2462" s="3"/>
      <c r="S2462" s="1"/>
      <c r="T2462" s="1"/>
      <c r="V2462" s="11"/>
      <c r="W2462" s="11"/>
    </row>
    <row r="2463" spans="16:23" s="5" customFormat="1" x14ac:dyDescent="0.2">
      <c r="P2463" s="3"/>
      <c r="S2463" s="1"/>
      <c r="T2463" s="1"/>
      <c r="V2463" s="11"/>
      <c r="W2463" s="11"/>
    </row>
    <row r="2464" spans="16:23" s="5" customFormat="1" x14ac:dyDescent="0.2">
      <c r="P2464" s="3"/>
      <c r="S2464" s="1"/>
      <c r="T2464" s="1"/>
      <c r="V2464" s="11"/>
      <c r="W2464" s="11"/>
    </row>
    <row r="2465" spans="16:23" s="5" customFormat="1" x14ac:dyDescent="0.2">
      <c r="P2465" s="3"/>
      <c r="S2465" s="1"/>
      <c r="T2465" s="1"/>
      <c r="V2465" s="11"/>
      <c r="W2465" s="11"/>
    </row>
    <row r="2466" spans="16:23" s="5" customFormat="1" x14ac:dyDescent="0.2">
      <c r="P2466" s="3"/>
      <c r="S2466" s="1"/>
      <c r="T2466" s="1"/>
      <c r="V2466" s="11"/>
      <c r="W2466" s="11"/>
    </row>
    <row r="2467" spans="16:23" s="5" customFormat="1" x14ac:dyDescent="0.2">
      <c r="P2467" s="3"/>
      <c r="S2467" s="1"/>
      <c r="T2467" s="1"/>
      <c r="V2467" s="11"/>
      <c r="W2467" s="11"/>
    </row>
    <row r="2468" spans="16:23" s="5" customFormat="1" x14ac:dyDescent="0.2">
      <c r="P2468" s="3"/>
      <c r="S2468" s="1"/>
      <c r="T2468" s="1"/>
      <c r="V2468" s="11"/>
      <c r="W2468" s="11"/>
    </row>
    <row r="2469" spans="16:23" s="5" customFormat="1" x14ac:dyDescent="0.2">
      <c r="P2469" s="3"/>
      <c r="S2469" s="1"/>
      <c r="T2469" s="1"/>
      <c r="V2469" s="11"/>
      <c r="W2469" s="11"/>
    </row>
    <row r="2470" spans="16:23" s="5" customFormat="1" x14ac:dyDescent="0.2">
      <c r="P2470" s="3"/>
      <c r="S2470" s="1"/>
      <c r="T2470" s="1"/>
      <c r="V2470" s="11"/>
      <c r="W2470" s="11"/>
    </row>
    <row r="2471" spans="16:23" s="5" customFormat="1" x14ac:dyDescent="0.2">
      <c r="P2471" s="3"/>
      <c r="S2471" s="1"/>
      <c r="T2471" s="1"/>
      <c r="V2471" s="11"/>
      <c r="W2471" s="11"/>
    </row>
    <row r="2472" spans="16:23" s="5" customFormat="1" x14ac:dyDescent="0.2">
      <c r="P2472" s="3"/>
      <c r="S2472" s="1"/>
      <c r="T2472" s="1"/>
      <c r="V2472" s="11"/>
      <c r="W2472" s="11"/>
    </row>
    <row r="2473" spans="16:23" s="5" customFormat="1" x14ac:dyDescent="0.2">
      <c r="P2473" s="3"/>
      <c r="S2473" s="1"/>
      <c r="T2473" s="1"/>
      <c r="V2473" s="11"/>
      <c r="W2473" s="11"/>
    </row>
    <row r="2474" spans="16:23" s="5" customFormat="1" x14ac:dyDescent="0.2">
      <c r="P2474" s="3"/>
      <c r="S2474" s="1"/>
      <c r="T2474" s="1"/>
      <c r="V2474" s="11"/>
      <c r="W2474" s="11"/>
    </row>
    <row r="2475" spans="16:23" s="5" customFormat="1" x14ac:dyDescent="0.2">
      <c r="P2475" s="3"/>
      <c r="S2475" s="1"/>
      <c r="T2475" s="1"/>
      <c r="V2475" s="11"/>
      <c r="W2475" s="11"/>
    </row>
    <row r="2476" spans="16:23" s="5" customFormat="1" x14ac:dyDescent="0.2">
      <c r="P2476" s="3"/>
      <c r="S2476" s="1"/>
      <c r="T2476" s="1"/>
      <c r="V2476" s="11"/>
      <c r="W2476" s="11"/>
    </row>
    <row r="2477" spans="16:23" s="5" customFormat="1" x14ac:dyDescent="0.2">
      <c r="P2477" s="3"/>
      <c r="S2477" s="1"/>
      <c r="T2477" s="1"/>
      <c r="V2477" s="11"/>
      <c r="W2477" s="11"/>
    </row>
    <row r="2478" spans="16:23" s="5" customFormat="1" x14ac:dyDescent="0.2">
      <c r="P2478" s="3"/>
      <c r="S2478" s="1"/>
      <c r="T2478" s="1"/>
      <c r="V2478" s="11"/>
      <c r="W2478" s="11"/>
    </row>
    <row r="2479" spans="16:23" s="5" customFormat="1" x14ac:dyDescent="0.2">
      <c r="P2479" s="3"/>
      <c r="S2479" s="1"/>
      <c r="T2479" s="1"/>
      <c r="V2479" s="11"/>
      <c r="W2479" s="11"/>
    </row>
    <row r="2480" spans="16:23" s="5" customFormat="1" x14ac:dyDescent="0.2">
      <c r="P2480" s="3"/>
      <c r="S2480" s="1"/>
      <c r="T2480" s="1"/>
      <c r="V2480" s="11"/>
      <c r="W2480" s="11"/>
    </row>
    <row r="2481" spans="16:23" s="5" customFormat="1" x14ac:dyDescent="0.2">
      <c r="P2481" s="3"/>
      <c r="S2481" s="1"/>
      <c r="T2481" s="1"/>
      <c r="V2481" s="11"/>
      <c r="W2481" s="11"/>
    </row>
    <row r="2482" spans="16:23" s="5" customFormat="1" x14ac:dyDescent="0.2">
      <c r="P2482" s="3"/>
      <c r="S2482" s="1"/>
      <c r="T2482" s="1"/>
      <c r="V2482" s="11"/>
      <c r="W2482" s="11"/>
    </row>
    <row r="2483" spans="16:23" s="5" customFormat="1" x14ac:dyDescent="0.2">
      <c r="P2483" s="3"/>
      <c r="S2483" s="1"/>
      <c r="T2483" s="1"/>
      <c r="V2483" s="11"/>
      <c r="W2483" s="11"/>
    </row>
    <row r="2484" spans="16:23" s="5" customFormat="1" x14ac:dyDescent="0.2">
      <c r="P2484" s="3"/>
      <c r="S2484" s="1"/>
      <c r="T2484" s="1"/>
      <c r="V2484" s="11"/>
      <c r="W2484" s="11"/>
    </row>
    <row r="2485" spans="16:23" s="5" customFormat="1" x14ac:dyDescent="0.2">
      <c r="P2485" s="3"/>
      <c r="S2485" s="1"/>
      <c r="T2485" s="1"/>
      <c r="V2485" s="11"/>
      <c r="W2485" s="11"/>
    </row>
    <row r="2486" spans="16:23" s="5" customFormat="1" x14ac:dyDescent="0.2">
      <c r="P2486" s="3"/>
      <c r="S2486" s="1"/>
      <c r="T2486" s="1"/>
      <c r="V2486" s="11"/>
      <c r="W2486" s="11"/>
    </row>
    <row r="2487" spans="16:23" s="5" customFormat="1" x14ac:dyDescent="0.2">
      <c r="P2487" s="3"/>
      <c r="S2487" s="1"/>
      <c r="T2487" s="1"/>
      <c r="V2487" s="11"/>
      <c r="W2487" s="11"/>
    </row>
    <row r="2488" spans="16:23" s="5" customFormat="1" x14ac:dyDescent="0.2">
      <c r="P2488" s="3"/>
      <c r="S2488" s="1"/>
      <c r="T2488" s="1"/>
      <c r="V2488" s="11"/>
      <c r="W2488" s="11"/>
    </row>
    <row r="2489" spans="16:23" s="5" customFormat="1" x14ac:dyDescent="0.2">
      <c r="P2489" s="3"/>
      <c r="S2489" s="1"/>
      <c r="T2489" s="1"/>
      <c r="V2489" s="11"/>
      <c r="W2489" s="11"/>
    </row>
    <row r="2490" spans="16:23" s="5" customFormat="1" x14ac:dyDescent="0.2">
      <c r="P2490" s="3"/>
      <c r="S2490" s="1"/>
      <c r="T2490" s="1"/>
      <c r="V2490" s="11"/>
      <c r="W2490" s="11"/>
    </row>
    <row r="2491" spans="16:23" s="5" customFormat="1" x14ac:dyDescent="0.2">
      <c r="P2491" s="3"/>
      <c r="S2491" s="1"/>
      <c r="T2491" s="1"/>
      <c r="V2491" s="11"/>
      <c r="W2491" s="11"/>
    </row>
    <row r="2492" spans="16:23" s="5" customFormat="1" x14ac:dyDescent="0.2">
      <c r="P2492" s="3"/>
      <c r="S2492" s="1"/>
      <c r="T2492" s="1"/>
      <c r="V2492" s="11"/>
      <c r="W2492" s="11"/>
    </row>
    <row r="2493" spans="16:23" s="5" customFormat="1" x14ac:dyDescent="0.2">
      <c r="P2493" s="3"/>
      <c r="S2493" s="1"/>
      <c r="T2493" s="1"/>
      <c r="V2493" s="11"/>
      <c r="W2493" s="11"/>
    </row>
    <row r="2494" spans="16:23" s="5" customFormat="1" x14ac:dyDescent="0.2">
      <c r="P2494" s="3"/>
      <c r="S2494" s="1"/>
      <c r="T2494" s="1"/>
      <c r="V2494" s="11"/>
      <c r="W2494" s="11"/>
    </row>
    <row r="2495" spans="16:23" s="5" customFormat="1" x14ac:dyDescent="0.2">
      <c r="P2495" s="3"/>
      <c r="S2495" s="1"/>
      <c r="T2495" s="1"/>
      <c r="V2495" s="11"/>
      <c r="W2495" s="11"/>
    </row>
    <row r="2496" spans="16:23" s="5" customFormat="1" x14ac:dyDescent="0.2">
      <c r="P2496" s="3"/>
      <c r="S2496" s="1"/>
      <c r="T2496" s="1"/>
      <c r="V2496" s="11"/>
      <c r="W2496" s="11"/>
    </row>
    <row r="2497" spans="16:23" s="5" customFormat="1" x14ac:dyDescent="0.2">
      <c r="P2497" s="3"/>
      <c r="S2497" s="1"/>
      <c r="T2497" s="1"/>
      <c r="V2497" s="11"/>
      <c r="W2497" s="11"/>
    </row>
    <row r="2498" spans="16:23" s="5" customFormat="1" x14ac:dyDescent="0.2">
      <c r="P2498" s="3"/>
      <c r="S2498" s="1"/>
      <c r="T2498" s="1"/>
      <c r="V2498" s="11"/>
      <c r="W2498" s="11"/>
    </row>
    <row r="2499" spans="16:23" s="5" customFormat="1" x14ac:dyDescent="0.2">
      <c r="P2499" s="3"/>
      <c r="S2499" s="1"/>
      <c r="T2499" s="1"/>
      <c r="V2499" s="11"/>
      <c r="W2499" s="11"/>
    </row>
    <row r="2500" spans="16:23" s="5" customFormat="1" x14ac:dyDescent="0.2">
      <c r="P2500" s="3"/>
      <c r="S2500" s="1"/>
      <c r="T2500" s="1"/>
      <c r="V2500" s="11"/>
      <c r="W2500" s="11"/>
    </row>
    <row r="2501" spans="16:23" s="5" customFormat="1" x14ac:dyDescent="0.2">
      <c r="P2501" s="3"/>
      <c r="S2501" s="1"/>
      <c r="T2501" s="1"/>
      <c r="V2501" s="11"/>
      <c r="W2501" s="11"/>
    </row>
    <row r="2502" spans="16:23" s="5" customFormat="1" x14ac:dyDescent="0.2">
      <c r="P2502" s="3"/>
      <c r="S2502" s="1"/>
      <c r="T2502" s="1"/>
      <c r="V2502" s="11"/>
      <c r="W2502" s="11"/>
    </row>
    <row r="2503" spans="16:23" s="5" customFormat="1" x14ac:dyDescent="0.2">
      <c r="P2503" s="3"/>
      <c r="S2503" s="1"/>
      <c r="T2503" s="1"/>
      <c r="V2503" s="11"/>
      <c r="W2503" s="11"/>
    </row>
    <row r="2504" spans="16:23" s="5" customFormat="1" x14ac:dyDescent="0.2">
      <c r="P2504" s="3"/>
      <c r="S2504" s="1"/>
      <c r="T2504" s="1"/>
      <c r="V2504" s="11"/>
      <c r="W2504" s="11"/>
    </row>
    <row r="2505" spans="16:23" s="5" customFormat="1" x14ac:dyDescent="0.2">
      <c r="P2505" s="3"/>
      <c r="S2505" s="1"/>
      <c r="T2505" s="1"/>
      <c r="V2505" s="11"/>
      <c r="W2505" s="11"/>
    </row>
    <row r="2506" spans="16:23" s="5" customFormat="1" x14ac:dyDescent="0.2">
      <c r="P2506" s="3"/>
      <c r="S2506" s="1"/>
      <c r="T2506" s="1"/>
      <c r="V2506" s="11"/>
      <c r="W2506" s="11"/>
    </row>
    <row r="2507" spans="16:23" s="5" customFormat="1" x14ac:dyDescent="0.2">
      <c r="P2507" s="3"/>
      <c r="S2507" s="1"/>
      <c r="T2507" s="1"/>
      <c r="V2507" s="11"/>
      <c r="W2507" s="11"/>
    </row>
    <row r="2508" spans="16:23" s="5" customFormat="1" x14ac:dyDescent="0.2">
      <c r="P2508" s="3"/>
      <c r="S2508" s="1"/>
      <c r="T2508" s="1"/>
      <c r="V2508" s="11"/>
      <c r="W2508" s="11"/>
    </row>
    <row r="2509" spans="16:23" s="5" customFormat="1" x14ac:dyDescent="0.2">
      <c r="P2509" s="3"/>
      <c r="S2509" s="1"/>
      <c r="T2509" s="1"/>
      <c r="V2509" s="11"/>
      <c r="W2509" s="11"/>
    </row>
    <row r="2510" spans="16:23" s="5" customFormat="1" x14ac:dyDescent="0.2">
      <c r="P2510" s="3"/>
      <c r="S2510" s="1"/>
      <c r="T2510" s="1"/>
      <c r="V2510" s="11"/>
      <c r="W2510" s="11"/>
    </row>
    <row r="2511" spans="16:23" s="5" customFormat="1" x14ac:dyDescent="0.2">
      <c r="P2511" s="3"/>
      <c r="S2511" s="1"/>
      <c r="T2511" s="1"/>
      <c r="V2511" s="11"/>
      <c r="W2511" s="11"/>
    </row>
    <row r="2512" spans="16:23" s="5" customFormat="1" x14ac:dyDescent="0.2">
      <c r="P2512" s="3"/>
      <c r="S2512" s="1"/>
      <c r="T2512" s="1"/>
      <c r="V2512" s="11"/>
      <c r="W2512" s="11"/>
    </row>
    <row r="2513" spans="16:23" s="5" customFormat="1" x14ac:dyDescent="0.2">
      <c r="P2513" s="3"/>
      <c r="S2513" s="1"/>
      <c r="T2513" s="1"/>
      <c r="V2513" s="11"/>
      <c r="W2513" s="11"/>
    </row>
    <row r="2514" spans="16:23" s="5" customFormat="1" x14ac:dyDescent="0.2">
      <c r="P2514" s="3"/>
      <c r="S2514" s="1"/>
      <c r="T2514" s="1"/>
      <c r="V2514" s="11"/>
      <c r="W2514" s="11"/>
    </row>
    <row r="2515" spans="16:23" s="5" customFormat="1" x14ac:dyDescent="0.2">
      <c r="P2515" s="3"/>
      <c r="S2515" s="1"/>
      <c r="T2515" s="1"/>
      <c r="V2515" s="11"/>
      <c r="W2515" s="11"/>
    </row>
    <row r="2516" spans="16:23" s="5" customFormat="1" x14ac:dyDescent="0.2">
      <c r="P2516" s="3"/>
      <c r="S2516" s="1"/>
      <c r="T2516" s="1"/>
      <c r="V2516" s="11"/>
      <c r="W2516" s="11"/>
    </row>
    <row r="2517" spans="16:23" s="5" customFormat="1" x14ac:dyDescent="0.2">
      <c r="P2517" s="3"/>
      <c r="S2517" s="1"/>
      <c r="T2517" s="1"/>
      <c r="V2517" s="11"/>
      <c r="W2517" s="11"/>
    </row>
    <row r="2518" spans="16:23" s="5" customFormat="1" x14ac:dyDescent="0.2">
      <c r="P2518" s="3"/>
      <c r="S2518" s="1"/>
      <c r="T2518" s="1"/>
      <c r="V2518" s="11"/>
      <c r="W2518" s="11"/>
    </row>
    <row r="2519" spans="16:23" s="5" customFormat="1" x14ac:dyDescent="0.2">
      <c r="P2519" s="3"/>
      <c r="S2519" s="1"/>
      <c r="T2519" s="1"/>
      <c r="V2519" s="11"/>
      <c r="W2519" s="11"/>
    </row>
    <row r="2520" spans="16:23" s="5" customFormat="1" x14ac:dyDescent="0.2">
      <c r="P2520" s="3"/>
      <c r="S2520" s="1"/>
      <c r="T2520" s="1"/>
      <c r="V2520" s="11"/>
      <c r="W2520" s="11"/>
    </row>
    <row r="2521" spans="16:23" s="5" customFormat="1" x14ac:dyDescent="0.2">
      <c r="P2521" s="3"/>
      <c r="S2521" s="1"/>
      <c r="T2521" s="1"/>
      <c r="V2521" s="11"/>
      <c r="W2521" s="11"/>
    </row>
    <row r="2522" spans="16:23" s="5" customFormat="1" x14ac:dyDescent="0.2">
      <c r="P2522" s="3"/>
      <c r="S2522" s="1"/>
      <c r="T2522" s="1"/>
      <c r="V2522" s="11"/>
      <c r="W2522" s="11"/>
    </row>
    <row r="2523" spans="16:23" s="5" customFormat="1" x14ac:dyDescent="0.2">
      <c r="P2523" s="3"/>
      <c r="S2523" s="1"/>
      <c r="T2523" s="1"/>
      <c r="V2523" s="11"/>
      <c r="W2523" s="11"/>
    </row>
    <row r="2524" spans="16:23" s="5" customFormat="1" x14ac:dyDescent="0.2">
      <c r="P2524" s="3"/>
      <c r="S2524" s="1"/>
      <c r="T2524" s="1"/>
      <c r="V2524" s="11"/>
      <c r="W2524" s="11"/>
    </row>
    <row r="2525" spans="16:23" s="5" customFormat="1" x14ac:dyDescent="0.2">
      <c r="P2525" s="3"/>
      <c r="S2525" s="1"/>
      <c r="T2525" s="1"/>
      <c r="V2525" s="11"/>
      <c r="W2525" s="11"/>
    </row>
    <row r="2526" spans="16:23" s="5" customFormat="1" x14ac:dyDescent="0.2">
      <c r="P2526" s="3"/>
      <c r="S2526" s="1"/>
      <c r="T2526" s="1"/>
      <c r="V2526" s="11"/>
      <c r="W2526" s="11"/>
    </row>
    <row r="2527" spans="16:23" s="5" customFormat="1" x14ac:dyDescent="0.2">
      <c r="P2527" s="3"/>
      <c r="S2527" s="1"/>
      <c r="T2527" s="1"/>
      <c r="V2527" s="11"/>
      <c r="W2527" s="11"/>
    </row>
    <row r="2528" spans="16:23" s="5" customFormat="1" x14ac:dyDescent="0.2">
      <c r="P2528" s="3"/>
      <c r="S2528" s="1"/>
      <c r="T2528" s="1"/>
      <c r="V2528" s="11"/>
      <c r="W2528" s="11"/>
    </row>
    <row r="2529" spans="16:23" s="5" customFormat="1" x14ac:dyDescent="0.2">
      <c r="P2529" s="3"/>
      <c r="S2529" s="1"/>
      <c r="T2529" s="1"/>
      <c r="V2529" s="11"/>
      <c r="W2529" s="11"/>
    </row>
    <row r="2530" spans="16:23" s="5" customFormat="1" x14ac:dyDescent="0.2">
      <c r="P2530" s="3"/>
      <c r="S2530" s="1"/>
      <c r="T2530" s="1"/>
      <c r="V2530" s="11"/>
      <c r="W2530" s="11"/>
    </row>
    <row r="2531" spans="16:23" s="5" customFormat="1" x14ac:dyDescent="0.2">
      <c r="P2531" s="3"/>
      <c r="S2531" s="1"/>
      <c r="T2531" s="1"/>
      <c r="V2531" s="11"/>
      <c r="W2531" s="11"/>
    </row>
    <row r="2532" spans="16:23" s="5" customFormat="1" x14ac:dyDescent="0.2">
      <c r="P2532" s="3"/>
      <c r="S2532" s="1"/>
      <c r="T2532" s="1"/>
      <c r="V2532" s="11"/>
      <c r="W2532" s="11"/>
    </row>
    <row r="2533" spans="16:23" s="5" customFormat="1" x14ac:dyDescent="0.2">
      <c r="P2533" s="3"/>
      <c r="S2533" s="1"/>
      <c r="T2533" s="1"/>
      <c r="V2533" s="11"/>
      <c r="W2533" s="11"/>
    </row>
    <row r="2534" spans="16:23" s="5" customFormat="1" x14ac:dyDescent="0.2">
      <c r="P2534" s="3"/>
      <c r="S2534" s="1"/>
      <c r="T2534" s="1"/>
      <c r="V2534" s="11"/>
      <c r="W2534" s="11"/>
    </row>
    <row r="2535" spans="16:23" s="5" customFormat="1" x14ac:dyDescent="0.2">
      <c r="P2535" s="3"/>
      <c r="S2535" s="1"/>
      <c r="T2535" s="1"/>
      <c r="V2535" s="11"/>
      <c r="W2535" s="11"/>
    </row>
    <row r="2536" spans="16:23" s="5" customFormat="1" x14ac:dyDescent="0.2">
      <c r="P2536" s="3"/>
      <c r="S2536" s="1"/>
      <c r="T2536" s="1"/>
      <c r="V2536" s="11"/>
      <c r="W2536" s="11"/>
    </row>
    <row r="2537" spans="16:23" s="5" customFormat="1" x14ac:dyDescent="0.2">
      <c r="P2537" s="3"/>
      <c r="S2537" s="1"/>
      <c r="T2537" s="1"/>
      <c r="V2537" s="11"/>
      <c r="W2537" s="11"/>
    </row>
    <row r="2538" spans="16:23" s="5" customFormat="1" x14ac:dyDescent="0.2">
      <c r="P2538" s="3"/>
      <c r="S2538" s="1"/>
      <c r="T2538" s="1"/>
      <c r="V2538" s="11"/>
      <c r="W2538" s="11"/>
    </row>
    <row r="2539" spans="16:23" s="5" customFormat="1" x14ac:dyDescent="0.2">
      <c r="P2539" s="3"/>
      <c r="S2539" s="1"/>
      <c r="T2539" s="1"/>
      <c r="V2539" s="11"/>
      <c r="W2539" s="11"/>
    </row>
    <row r="2540" spans="16:23" s="5" customFormat="1" x14ac:dyDescent="0.2">
      <c r="P2540" s="3"/>
      <c r="S2540" s="1"/>
      <c r="T2540" s="1"/>
      <c r="V2540" s="11"/>
      <c r="W2540" s="11"/>
    </row>
    <row r="2541" spans="16:23" s="5" customFormat="1" x14ac:dyDescent="0.2">
      <c r="P2541" s="3"/>
      <c r="S2541" s="1"/>
      <c r="T2541" s="1"/>
      <c r="V2541" s="11"/>
      <c r="W2541" s="11"/>
    </row>
    <row r="2542" spans="16:23" s="5" customFormat="1" x14ac:dyDescent="0.2">
      <c r="P2542" s="3"/>
      <c r="S2542" s="1"/>
      <c r="T2542" s="1"/>
      <c r="V2542" s="11"/>
      <c r="W2542" s="11"/>
    </row>
    <row r="2543" spans="16:23" s="5" customFormat="1" x14ac:dyDescent="0.2">
      <c r="P2543" s="3"/>
      <c r="S2543" s="1"/>
      <c r="T2543" s="1"/>
      <c r="V2543" s="11"/>
      <c r="W2543" s="11"/>
    </row>
    <row r="2544" spans="16:23" s="5" customFormat="1" x14ac:dyDescent="0.2">
      <c r="P2544" s="3"/>
      <c r="S2544" s="1"/>
      <c r="T2544" s="1"/>
      <c r="V2544" s="11"/>
      <c r="W2544" s="11"/>
    </row>
    <row r="2545" spans="16:23" s="5" customFormat="1" x14ac:dyDescent="0.2">
      <c r="P2545" s="3"/>
      <c r="S2545" s="1"/>
      <c r="T2545" s="1"/>
      <c r="V2545" s="11"/>
      <c r="W2545" s="11"/>
    </row>
    <row r="2546" spans="16:23" s="5" customFormat="1" x14ac:dyDescent="0.2">
      <c r="P2546" s="3"/>
      <c r="S2546" s="1"/>
      <c r="T2546" s="1"/>
      <c r="V2546" s="11"/>
      <c r="W2546" s="11"/>
    </row>
    <row r="2547" spans="16:23" s="5" customFormat="1" x14ac:dyDescent="0.2">
      <c r="P2547" s="3"/>
      <c r="S2547" s="1"/>
      <c r="T2547" s="1"/>
      <c r="V2547" s="11"/>
      <c r="W2547" s="11"/>
    </row>
    <row r="2548" spans="16:23" s="5" customFormat="1" x14ac:dyDescent="0.2">
      <c r="P2548" s="3"/>
      <c r="S2548" s="1"/>
      <c r="T2548" s="1"/>
      <c r="V2548" s="11"/>
      <c r="W2548" s="11"/>
    </row>
    <row r="2549" spans="16:23" s="5" customFormat="1" x14ac:dyDescent="0.2">
      <c r="P2549" s="3"/>
      <c r="S2549" s="1"/>
      <c r="T2549" s="1"/>
      <c r="V2549" s="11"/>
      <c r="W2549" s="11"/>
    </row>
    <row r="2550" spans="16:23" s="5" customFormat="1" x14ac:dyDescent="0.2">
      <c r="P2550" s="3"/>
      <c r="S2550" s="1"/>
      <c r="T2550" s="1"/>
      <c r="V2550" s="11"/>
      <c r="W2550" s="11"/>
    </row>
    <row r="2551" spans="16:23" s="5" customFormat="1" x14ac:dyDescent="0.2">
      <c r="P2551" s="3"/>
      <c r="S2551" s="1"/>
      <c r="T2551" s="1"/>
      <c r="V2551" s="11"/>
      <c r="W2551" s="11"/>
    </row>
    <row r="2552" spans="16:23" s="5" customFormat="1" x14ac:dyDescent="0.2">
      <c r="P2552" s="3"/>
      <c r="S2552" s="1"/>
      <c r="T2552" s="1"/>
      <c r="V2552" s="11"/>
      <c r="W2552" s="11"/>
    </row>
    <row r="2553" spans="16:23" s="5" customFormat="1" x14ac:dyDescent="0.2">
      <c r="P2553" s="3"/>
      <c r="S2553" s="1"/>
      <c r="T2553" s="1"/>
      <c r="V2553" s="11"/>
      <c r="W2553" s="11"/>
    </row>
    <row r="2554" spans="16:23" s="5" customFormat="1" x14ac:dyDescent="0.2">
      <c r="P2554" s="3"/>
      <c r="S2554" s="1"/>
      <c r="T2554" s="1"/>
      <c r="V2554" s="11"/>
      <c r="W2554" s="11"/>
    </row>
    <row r="2555" spans="16:23" s="5" customFormat="1" x14ac:dyDescent="0.2">
      <c r="P2555" s="3"/>
      <c r="S2555" s="1"/>
      <c r="T2555" s="1"/>
      <c r="V2555" s="11"/>
      <c r="W2555" s="11"/>
    </row>
    <row r="2556" spans="16:23" s="5" customFormat="1" x14ac:dyDescent="0.2">
      <c r="P2556" s="3"/>
      <c r="S2556" s="1"/>
      <c r="T2556" s="1"/>
      <c r="V2556" s="11"/>
      <c r="W2556" s="11"/>
    </row>
    <row r="2557" spans="16:23" s="5" customFormat="1" x14ac:dyDescent="0.2">
      <c r="P2557" s="3"/>
      <c r="S2557" s="1"/>
      <c r="T2557" s="1"/>
      <c r="V2557" s="11"/>
      <c r="W2557" s="11"/>
    </row>
    <row r="2558" spans="16:23" s="5" customFormat="1" x14ac:dyDescent="0.2">
      <c r="P2558" s="3"/>
      <c r="S2558" s="1"/>
      <c r="T2558" s="1"/>
      <c r="V2558" s="11"/>
      <c r="W2558" s="11"/>
    </row>
    <row r="2559" spans="16:23" s="5" customFormat="1" x14ac:dyDescent="0.2">
      <c r="P2559" s="3"/>
      <c r="S2559" s="1"/>
      <c r="T2559" s="1"/>
      <c r="V2559" s="11"/>
      <c r="W2559" s="11"/>
    </row>
    <row r="2560" spans="16:23" s="5" customFormat="1" x14ac:dyDescent="0.2">
      <c r="P2560" s="3"/>
      <c r="S2560" s="1"/>
      <c r="T2560" s="1"/>
      <c r="V2560" s="11"/>
      <c r="W2560" s="11"/>
    </row>
    <row r="2561" spans="16:23" s="5" customFormat="1" x14ac:dyDescent="0.2">
      <c r="P2561" s="3"/>
      <c r="S2561" s="1"/>
      <c r="T2561" s="1"/>
      <c r="V2561" s="11"/>
      <c r="W2561" s="11"/>
    </row>
    <row r="2562" spans="16:23" s="5" customFormat="1" x14ac:dyDescent="0.2">
      <c r="P2562" s="3"/>
      <c r="S2562" s="1"/>
      <c r="T2562" s="1"/>
      <c r="V2562" s="11"/>
      <c r="W2562" s="11"/>
    </row>
    <row r="2563" spans="16:23" s="5" customFormat="1" x14ac:dyDescent="0.2">
      <c r="P2563" s="3"/>
      <c r="S2563" s="1"/>
      <c r="T2563" s="1"/>
      <c r="V2563" s="11"/>
      <c r="W2563" s="11"/>
    </row>
    <row r="2564" spans="16:23" s="5" customFormat="1" x14ac:dyDescent="0.2">
      <c r="P2564" s="3"/>
      <c r="S2564" s="1"/>
      <c r="T2564" s="1"/>
      <c r="V2564" s="11"/>
      <c r="W2564" s="11"/>
    </row>
    <row r="2565" spans="16:23" s="5" customFormat="1" x14ac:dyDescent="0.2">
      <c r="P2565" s="3"/>
      <c r="S2565" s="1"/>
      <c r="T2565" s="1"/>
      <c r="V2565" s="11"/>
      <c r="W2565" s="11"/>
    </row>
    <row r="2566" spans="16:23" s="5" customFormat="1" x14ac:dyDescent="0.2">
      <c r="P2566" s="3"/>
      <c r="S2566" s="1"/>
      <c r="T2566" s="1"/>
      <c r="V2566" s="11"/>
      <c r="W2566" s="11"/>
    </row>
    <row r="2567" spans="16:23" s="5" customFormat="1" x14ac:dyDescent="0.2">
      <c r="P2567" s="3"/>
      <c r="S2567" s="1"/>
      <c r="T2567" s="1"/>
      <c r="V2567" s="11"/>
      <c r="W2567" s="11"/>
    </row>
    <row r="2568" spans="16:23" s="5" customFormat="1" x14ac:dyDescent="0.2">
      <c r="P2568" s="3"/>
      <c r="S2568" s="1"/>
      <c r="T2568" s="1"/>
      <c r="V2568" s="11"/>
      <c r="W2568" s="11"/>
    </row>
    <row r="2569" spans="16:23" s="5" customFormat="1" x14ac:dyDescent="0.2">
      <c r="P2569" s="3"/>
      <c r="S2569" s="1"/>
      <c r="T2569" s="1"/>
      <c r="V2569" s="11"/>
      <c r="W2569" s="11"/>
    </row>
    <row r="2570" spans="16:23" s="5" customFormat="1" x14ac:dyDescent="0.2">
      <c r="P2570" s="3"/>
      <c r="S2570" s="1"/>
      <c r="T2570" s="1"/>
      <c r="V2570" s="11"/>
      <c r="W2570" s="11"/>
    </row>
    <row r="2571" spans="16:23" s="5" customFormat="1" x14ac:dyDescent="0.2">
      <c r="P2571" s="3"/>
      <c r="S2571" s="1"/>
      <c r="T2571" s="1"/>
      <c r="V2571" s="11"/>
      <c r="W2571" s="11"/>
    </row>
    <row r="2572" spans="16:23" s="5" customFormat="1" x14ac:dyDescent="0.2">
      <c r="P2572" s="3"/>
      <c r="S2572" s="1"/>
      <c r="T2572" s="1"/>
      <c r="V2572" s="11"/>
      <c r="W2572" s="11"/>
    </row>
    <row r="2573" spans="16:23" s="5" customFormat="1" x14ac:dyDescent="0.2">
      <c r="P2573" s="3"/>
      <c r="S2573" s="1"/>
      <c r="T2573" s="1"/>
      <c r="V2573" s="11"/>
      <c r="W2573" s="11"/>
    </row>
    <row r="2574" spans="16:23" s="5" customFormat="1" x14ac:dyDescent="0.2">
      <c r="P2574" s="3"/>
      <c r="S2574" s="1"/>
      <c r="T2574" s="1"/>
      <c r="V2574" s="11"/>
      <c r="W2574" s="11"/>
    </row>
    <row r="2575" spans="16:23" s="5" customFormat="1" x14ac:dyDescent="0.2">
      <c r="P2575" s="3"/>
      <c r="S2575" s="1"/>
      <c r="T2575" s="1"/>
      <c r="V2575" s="11"/>
      <c r="W2575" s="11"/>
    </row>
    <row r="2576" spans="16:23" s="5" customFormat="1" x14ac:dyDescent="0.2">
      <c r="P2576" s="3"/>
      <c r="S2576" s="1"/>
      <c r="T2576" s="1"/>
      <c r="V2576" s="11"/>
      <c r="W2576" s="11"/>
    </row>
    <row r="2577" spans="16:23" s="5" customFormat="1" x14ac:dyDescent="0.2">
      <c r="P2577" s="3"/>
      <c r="S2577" s="1"/>
      <c r="T2577" s="1"/>
      <c r="V2577" s="11"/>
      <c r="W2577" s="11"/>
    </row>
    <row r="2578" spans="16:23" s="5" customFormat="1" x14ac:dyDescent="0.2">
      <c r="P2578" s="3"/>
      <c r="S2578" s="1"/>
      <c r="T2578" s="1"/>
      <c r="V2578" s="11"/>
      <c r="W2578" s="11"/>
    </row>
    <row r="2579" spans="16:23" s="5" customFormat="1" x14ac:dyDescent="0.2">
      <c r="P2579" s="3"/>
      <c r="S2579" s="1"/>
      <c r="T2579" s="1"/>
      <c r="V2579" s="11"/>
      <c r="W2579" s="11"/>
    </row>
    <row r="2580" spans="16:23" s="5" customFormat="1" x14ac:dyDescent="0.2">
      <c r="P2580" s="3"/>
      <c r="S2580" s="1"/>
      <c r="T2580" s="1"/>
      <c r="V2580" s="11"/>
      <c r="W2580" s="11"/>
    </row>
    <row r="2581" spans="16:23" s="5" customFormat="1" x14ac:dyDescent="0.2">
      <c r="P2581" s="3"/>
      <c r="S2581" s="1"/>
      <c r="T2581" s="1"/>
      <c r="V2581" s="11"/>
      <c r="W2581" s="11"/>
    </row>
    <row r="2582" spans="16:23" s="5" customFormat="1" x14ac:dyDescent="0.2">
      <c r="P2582" s="3"/>
      <c r="S2582" s="1"/>
      <c r="T2582" s="1"/>
      <c r="V2582" s="11"/>
      <c r="W2582" s="11"/>
    </row>
    <row r="2583" spans="16:23" s="5" customFormat="1" x14ac:dyDescent="0.2">
      <c r="P2583" s="3"/>
      <c r="S2583" s="1"/>
      <c r="T2583" s="1"/>
      <c r="V2583" s="11"/>
      <c r="W2583" s="11"/>
    </row>
    <row r="2584" spans="16:23" s="5" customFormat="1" x14ac:dyDescent="0.2">
      <c r="P2584" s="3"/>
      <c r="S2584" s="1"/>
      <c r="T2584" s="1"/>
      <c r="V2584" s="11"/>
      <c r="W2584" s="11"/>
    </row>
    <row r="2585" spans="16:23" s="5" customFormat="1" x14ac:dyDescent="0.2">
      <c r="P2585" s="3"/>
      <c r="S2585" s="1"/>
      <c r="T2585" s="1"/>
      <c r="V2585" s="11"/>
      <c r="W2585" s="11"/>
    </row>
    <row r="2586" spans="16:23" s="5" customFormat="1" x14ac:dyDescent="0.2">
      <c r="P2586" s="3"/>
      <c r="S2586" s="1"/>
      <c r="T2586" s="1"/>
      <c r="V2586" s="11"/>
      <c r="W2586" s="11"/>
    </row>
    <row r="2587" spans="16:23" s="5" customFormat="1" x14ac:dyDescent="0.2">
      <c r="P2587" s="3"/>
      <c r="S2587" s="1"/>
      <c r="T2587" s="1"/>
      <c r="V2587" s="11"/>
      <c r="W2587" s="11"/>
    </row>
    <row r="2588" spans="16:23" s="5" customFormat="1" x14ac:dyDescent="0.2">
      <c r="P2588" s="3"/>
      <c r="S2588" s="1"/>
      <c r="T2588" s="1"/>
      <c r="V2588" s="11"/>
      <c r="W2588" s="11"/>
    </row>
    <row r="2589" spans="16:23" s="5" customFormat="1" x14ac:dyDescent="0.2">
      <c r="P2589" s="3"/>
      <c r="S2589" s="1"/>
      <c r="T2589" s="1"/>
      <c r="V2589" s="11"/>
      <c r="W2589" s="11"/>
    </row>
    <row r="2590" spans="16:23" s="5" customFormat="1" x14ac:dyDescent="0.2">
      <c r="P2590" s="3"/>
      <c r="S2590" s="1"/>
      <c r="T2590" s="1"/>
      <c r="V2590" s="11"/>
      <c r="W2590" s="11"/>
    </row>
    <row r="2591" spans="16:23" s="5" customFormat="1" x14ac:dyDescent="0.2">
      <c r="P2591" s="3"/>
      <c r="S2591" s="1"/>
      <c r="T2591" s="1"/>
      <c r="V2591" s="11"/>
      <c r="W2591" s="11"/>
    </row>
    <row r="2592" spans="16:23" s="5" customFormat="1" x14ac:dyDescent="0.2">
      <c r="P2592" s="3"/>
      <c r="S2592" s="1"/>
      <c r="T2592" s="1"/>
      <c r="V2592" s="11"/>
      <c r="W2592" s="11"/>
    </row>
    <row r="2593" spans="16:23" s="5" customFormat="1" x14ac:dyDescent="0.2">
      <c r="P2593" s="3"/>
      <c r="S2593" s="1"/>
      <c r="T2593" s="1"/>
      <c r="V2593" s="11"/>
      <c r="W2593" s="11"/>
    </row>
    <row r="2594" spans="16:23" s="5" customFormat="1" x14ac:dyDescent="0.2">
      <c r="P2594" s="3"/>
      <c r="S2594" s="1"/>
      <c r="T2594" s="1"/>
      <c r="V2594" s="11"/>
      <c r="W2594" s="11"/>
    </row>
    <row r="2595" spans="16:23" s="5" customFormat="1" x14ac:dyDescent="0.2">
      <c r="P2595" s="3"/>
      <c r="S2595" s="1"/>
      <c r="T2595" s="1"/>
      <c r="V2595" s="11"/>
      <c r="W2595" s="11"/>
    </row>
    <row r="2596" spans="16:23" s="5" customFormat="1" x14ac:dyDescent="0.2">
      <c r="P2596" s="3"/>
      <c r="S2596" s="1"/>
      <c r="T2596" s="1"/>
      <c r="V2596" s="11"/>
      <c r="W2596" s="11"/>
    </row>
    <row r="2597" spans="16:23" s="5" customFormat="1" x14ac:dyDescent="0.2">
      <c r="P2597" s="3"/>
      <c r="S2597" s="1"/>
      <c r="T2597" s="1"/>
      <c r="V2597" s="11"/>
      <c r="W2597" s="11"/>
    </row>
    <row r="2598" spans="16:23" s="5" customFormat="1" x14ac:dyDescent="0.2">
      <c r="P2598" s="3"/>
      <c r="S2598" s="1"/>
      <c r="T2598" s="1"/>
      <c r="V2598" s="11"/>
      <c r="W2598" s="11"/>
    </row>
    <row r="2599" spans="16:23" s="5" customFormat="1" x14ac:dyDescent="0.2">
      <c r="P2599" s="3"/>
      <c r="S2599" s="1"/>
      <c r="T2599" s="1"/>
      <c r="V2599" s="11"/>
      <c r="W2599" s="11"/>
    </row>
    <row r="2600" spans="16:23" s="5" customFormat="1" x14ac:dyDescent="0.2">
      <c r="P2600" s="3"/>
      <c r="S2600" s="1"/>
      <c r="T2600" s="1"/>
      <c r="V2600" s="11"/>
      <c r="W2600" s="11"/>
    </row>
    <row r="2601" spans="16:23" s="5" customFormat="1" x14ac:dyDescent="0.2">
      <c r="P2601" s="3"/>
      <c r="S2601" s="1"/>
      <c r="T2601" s="1"/>
      <c r="V2601" s="11"/>
      <c r="W2601" s="11"/>
    </row>
    <row r="2602" spans="16:23" s="5" customFormat="1" x14ac:dyDescent="0.2">
      <c r="P2602" s="3"/>
      <c r="S2602" s="1"/>
      <c r="T2602" s="1"/>
      <c r="V2602" s="11"/>
      <c r="W2602" s="11"/>
    </row>
    <row r="2603" spans="16:23" s="5" customFormat="1" x14ac:dyDescent="0.2">
      <c r="P2603" s="3"/>
      <c r="S2603" s="1"/>
      <c r="T2603" s="1"/>
      <c r="V2603" s="11"/>
      <c r="W2603" s="11"/>
    </row>
    <row r="2604" spans="16:23" s="5" customFormat="1" x14ac:dyDescent="0.2">
      <c r="P2604" s="3"/>
      <c r="S2604" s="1"/>
      <c r="T2604" s="1"/>
      <c r="V2604" s="11"/>
      <c r="W2604" s="11"/>
    </row>
    <row r="2605" spans="16:23" s="5" customFormat="1" x14ac:dyDescent="0.2">
      <c r="P2605" s="3"/>
      <c r="S2605" s="1"/>
      <c r="T2605" s="1"/>
      <c r="V2605" s="11"/>
      <c r="W2605" s="11"/>
    </row>
    <row r="2606" spans="16:23" s="5" customFormat="1" x14ac:dyDescent="0.2">
      <c r="P2606" s="3"/>
      <c r="S2606" s="1"/>
      <c r="T2606" s="1"/>
      <c r="V2606" s="11"/>
      <c r="W2606" s="11"/>
    </row>
    <row r="2607" spans="16:23" s="5" customFormat="1" x14ac:dyDescent="0.2">
      <c r="P2607" s="3"/>
      <c r="S2607" s="1"/>
      <c r="T2607" s="1"/>
      <c r="V2607" s="11"/>
      <c r="W2607" s="11"/>
    </row>
    <row r="2608" spans="16:23" s="5" customFormat="1" x14ac:dyDescent="0.2">
      <c r="P2608" s="3"/>
      <c r="S2608" s="1"/>
      <c r="T2608" s="1"/>
      <c r="V2608" s="11"/>
      <c r="W2608" s="11"/>
    </row>
    <row r="2609" spans="16:23" s="5" customFormat="1" x14ac:dyDescent="0.2">
      <c r="P2609" s="3"/>
      <c r="S2609" s="1"/>
      <c r="T2609" s="1"/>
      <c r="V2609" s="11"/>
      <c r="W2609" s="11"/>
    </row>
    <row r="2610" spans="16:23" s="5" customFormat="1" x14ac:dyDescent="0.2">
      <c r="P2610" s="3"/>
      <c r="S2610" s="1"/>
      <c r="T2610" s="1"/>
      <c r="V2610" s="11"/>
      <c r="W2610" s="11"/>
    </row>
    <row r="2611" spans="16:23" s="5" customFormat="1" x14ac:dyDescent="0.2">
      <c r="P2611" s="3"/>
      <c r="S2611" s="1"/>
      <c r="T2611" s="1"/>
      <c r="V2611" s="11"/>
      <c r="W2611" s="11"/>
    </row>
    <row r="2612" spans="16:23" s="5" customFormat="1" x14ac:dyDescent="0.2">
      <c r="P2612" s="3"/>
      <c r="S2612" s="1"/>
      <c r="T2612" s="1"/>
      <c r="V2612" s="11"/>
      <c r="W2612" s="11"/>
    </row>
    <row r="2613" spans="16:23" s="5" customFormat="1" x14ac:dyDescent="0.2">
      <c r="P2613" s="3"/>
      <c r="S2613" s="1"/>
      <c r="T2613" s="1"/>
      <c r="V2613" s="11"/>
      <c r="W2613" s="11"/>
    </row>
    <row r="2614" spans="16:23" s="5" customFormat="1" x14ac:dyDescent="0.2">
      <c r="P2614" s="3"/>
      <c r="S2614" s="1"/>
      <c r="T2614" s="1"/>
      <c r="V2614" s="11"/>
      <c r="W2614" s="11"/>
    </row>
    <row r="2615" spans="16:23" s="5" customFormat="1" x14ac:dyDescent="0.2">
      <c r="P2615" s="3"/>
      <c r="S2615" s="1"/>
      <c r="T2615" s="1"/>
      <c r="V2615" s="11"/>
      <c r="W2615" s="11"/>
    </row>
    <row r="2616" spans="16:23" s="5" customFormat="1" x14ac:dyDescent="0.2">
      <c r="P2616" s="3"/>
      <c r="S2616" s="1"/>
      <c r="T2616" s="1"/>
      <c r="V2616" s="11"/>
      <c r="W2616" s="11"/>
    </row>
    <row r="2617" spans="16:23" s="5" customFormat="1" x14ac:dyDescent="0.2">
      <c r="P2617" s="3"/>
      <c r="S2617" s="1"/>
      <c r="T2617" s="1"/>
      <c r="V2617" s="11"/>
      <c r="W2617" s="11"/>
    </row>
    <row r="2618" spans="16:23" s="5" customFormat="1" x14ac:dyDescent="0.2">
      <c r="P2618" s="3"/>
      <c r="S2618" s="1"/>
      <c r="T2618" s="1"/>
      <c r="V2618" s="11"/>
      <c r="W2618" s="11"/>
    </row>
    <row r="2619" spans="16:23" s="5" customFormat="1" x14ac:dyDescent="0.2">
      <c r="P2619" s="3"/>
      <c r="S2619" s="1"/>
      <c r="T2619" s="1"/>
      <c r="V2619" s="11"/>
      <c r="W2619" s="11"/>
    </row>
    <row r="2620" spans="16:23" s="5" customFormat="1" x14ac:dyDescent="0.2">
      <c r="P2620" s="3"/>
      <c r="S2620" s="1"/>
      <c r="T2620" s="1"/>
      <c r="V2620" s="11"/>
      <c r="W2620" s="11"/>
    </row>
    <row r="2621" spans="16:23" s="5" customFormat="1" x14ac:dyDescent="0.2">
      <c r="P2621" s="3"/>
      <c r="S2621" s="1"/>
      <c r="T2621" s="1"/>
      <c r="V2621" s="11"/>
      <c r="W2621" s="11"/>
    </row>
    <row r="2622" spans="16:23" s="5" customFormat="1" x14ac:dyDescent="0.2">
      <c r="P2622" s="3"/>
      <c r="S2622" s="1"/>
      <c r="T2622" s="1"/>
      <c r="V2622" s="11"/>
      <c r="W2622" s="11"/>
    </row>
    <row r="2623" spans="16:23" s="5" customFormat="1" x14ac:dyDescent="0.2">
      <c r="P2623" s="3"/>
      <c r="S2623" s="1"/>
      <c r="T2623" s="1"/>
      <c r="V2623" s="11"/>
      <c r="W2623" s="11"/>
    </row>
    <row r="2624" spans="16:23" s="5" customFormat="1" x14ac:dyDescent="0.2">
      <c r="P2624" s="3"/>
      <c r="S2624" s="1"/>
      <c r="T2624" s="1"/>
      <c r="V2624" s="11"/>
      <c r="W2624" s="11"/>
    </row>
    <row r="2625" spans="16:23" s="5" customFormat="1" x14ac:dyDescent="0.2">
      <c r="P2625" s="3"/>
      <c r="S2625" s="1"/>
      <c r="T2625" s="1"/>
      <c r="V2625" s="11"/>
      <c r="W2625" s="11"/>
    </row>
    <row r="2626" spans="16:23" s="5" customFormat="1" x14ac:dyDescent="0.2">
      <c r="P2626" s="3"/>
      <c r="S2626" s="1"/>
      <c r="T2626" s="1"/>
      <c r="V2626" s="11"/>
      <c r="W2626" s="11"/>
    </row>
    <row r="2627" spans="16:23" s="5" customFormat="1" x14ac:dyDescent="0.2">
      <c r="P2627" s="3"/>
      <c r="S2627" s="1"/>
      <c r="T2627" s="1"/>
      <c r="V2627" s="11"/>
      <c r="W2627" s="11"/>
    </row>
    <row r="2628" spans="16:23" s="5" customFormat="1" x14ac:dyDescent="0.2">
      <c r="P2628" s="3"/>
      <c r="S2628" s="1"/>
      <c r="T2628" s="1"/>
      <c r="V2628" s="11"/>
      <c r="W2628" s="11"/>
    </row>
    <row r="2629" spans="16:23" s="5" customFormat="1" x14ac:dyDescent="0.2">
      <c r="P2629" s="3"/>
      <c r="S2629" s="1"/>
      <c r="T2629" s="1"/>
      <c r="V2629" s="11"/>
      <c r="W2629" s="11"/>
    </row>
    <row r="2630" spans="16:23" s="5" customFormat="1" x14ac:dyDescent="0.2">
      <c r="P2630" s="3"/>
      <c r="S2630" s="1"/>
      <c r="T2630" s="1"/>
      <c r="V2630" s="11"/>
      <c r="W2630" s="11"/>
    </row>
    <row r="2631" spans="16:23" s="5" customFormat="1" x14ac:dyDescent="0.2">
      <c r="P2631" s="3"/>
      <c r="S2631" s="1"/>
      <c r="T2631" s="1"/>
      <c r="V2631" s="11"/>
      <c r="W2631" s="11"/>
    </row>
    <row r="2632" spans="16:23" s="5" customFormat="1" x14ac:dyDescent="0.2">
      <c r="P2632" s="3"/>
      <c r="S2632" s="1"/>
      <c r="T2632" s="1"/>
      <c r="V2632" s="11"/>
      <c r="W2632" s="11"/>
    </row>
    <row r="2633" spans="16:23" s="5" customFormat="1" x14ac:dyDescent="0.2">
      <c r="P2633" s="3"/>
      <c r="S2633" s="1"/>
      <c r="T2633" s="1"/>
      <c r="V2633" s="11"/>
      <c r="W2633" s="11"/>
    </row>
    <row r="2634" spans="16:23" s="5" customFormat="1" x14ac:dyDescent="0.2">
      <c r="P2634" s="3"/>
      <c r="S2634" s="1"/>
      <c r="T2634" s="1"/>
      <c r="V2634" s="11"/>
      <c r="W2634" s="11"/>
    </row>
    <row r="2635" spans="16:23" s="5" customFormat="1" x14ac:dyDescent="0.2">
      <c r="P2635" s="3"/>
      <c r="S2635" s="1"/>
      <c r="T2635" s="1"/>
      <c r="V2635" s="11"/>
      <c r="W2635" s="11"/>
    </row>
    <row r="2636" spans="16:23" s="5" customFormat="1" x14ac:dyDescent="0.2">
      <c r="P2636" s="3"/>
      <c r="S2636" s="1"/>
      <c r="T2636" s="1"/>
      <c r="V2636" s="11"/>
      <c r="W2636" s="11"/>
    </row>
    <row r="2637" spans="16:23" s="5" customFormat="1" x14ac:dyDescent="0.2">
      <c r="P2637" s="3"/>
      <c r="S2637" s="1"/>
      <c r="T2637" s="1"/>
      <c r="V2637" s="11"/>
      <c r="W2637" s="11"/>
    </row>
    <row r="2638" spans="16:23" s="5" customFormat="1" x14ac:dyDescent="0.2">
      <c r="P2638" s="3"/>
      <c r="S2638" s="1"/>
      <c r="T2638" s="1"/>
      <c r="V2638" s="11"/>
      <c r="W2638" s="11"/>
    </row>
    <row r="2639" spans="16:23" s="5" customFormat="1" x14ac:dyDescent="0.2">
      <c r="P2639" s="3"/>
      <c r="S2639" s="1"/>
      <c r="T2639" s="1"/>
      <c r="V2639" s="11"/>
      <c r="W2639" s="11"/>
    </row>
    <row r="2640" spans="16:23" s="5" customFormat="1" x14ac:dyDescent="0.2">
      <c r="P2640" s="3"/>
      <c r="S2640" s="1"/>
      <c r="T2640" s="1"/>
      <c r="V2640" s="11"/>
      <c r="W2640" s="11"/>
    </row>
    <row r="2641" spans="16:23" s="5" customFormat="1" x14ac:dyDescent="0.2">
      <c r="P2641" s="3"/>
      <c r="S2641" s="1"/>
      <c r="T2641" s="1"/>
      <c r="V2641" s="11"/>
      <c r="W2641" s="11"/>
    </row>
    <row r="2642" spans="16:23" s="5" customFormat="1" x14ac:dyDescent="0.2">
      <c r="P2642" s="3"/>
      <c r="S2642" s="1"/>
      <c r="T2642" s="1"/>
      <c r="V2642" s="11"/>
      <c r="W2642" s="11"/>
    </row>
    <row r="2643" spans="16:23" s="5" customFormat="1" x14ac:dyDescent="0.2">
      <c r="P2643" s="3"/>
      <c r="S2643" s="1"/>
      <c r="T2643" s="1"/>
      <c r="V2643" s="11"/>
      <c r="W2643" s="11"/>
    </row>
    <row r="2644" spans="16:23" s="5" customFormat="1" x14ac:dyDescent="0.2">
      <c r="P2644" s="3"/>
      <c r="S2644" s="1"/>
      <c r="T2644" s="1"/>
      <c r="V2644" s="11"/>
      <c r="W2644" s="11"/>
    </row>
    <row r="2645" spans="16:23" s="5" customFormat="1" x14ac:dyDescent="0.2">
      <c r="P2645" s="3"/>
      <c r="S2645" s="1"/>
      <c r="T2645" s="1"/>
      <c r="V2645" s="11"/>
      <c r="W2645" s="11"/>
    </row>
    <row r="2646" spans="16:23" s="5" customFormat="1" x14ac:dyDescent="0.2">
      <c r="P2646" s="3"/>
      <c r="S2646" s="1"/>
      <c r="T2646" s="1"/>
      <c r="V2646" s="11"/>
      <c r="W2646" s="11"/>
    </row>
    <row r="2647" spans="16:23" s="5" customFormat="1" x14ac:dyDescent="0.2">
      <c r="P2647" s="3"/>
      <c r="S2647" s="1"/>
      <c r="T2647" s="1"/>
      <c r="V2647" s="11"/>
      <c r="W2647" s="11"/>
    </row>
    <row r="2648" spans="16:23" s="5" customFormat="1" x14ac:dyDescent="0.2">
      <c r="P2648" s="3"/>
      <c r="S2648" s="1"/>
      <c r="T2648" s="1"/>
      <c r="V2648" s="11"/>
      <c r="W2648" s="11"/>
    </row>
    <row r="2649" spans="16:23" s="5" customFormat="1" x14ac:dyDescent="0.2">
      <c r="P2649" s="3"/>
      <c r="S2649" s="1"/>
      <c r="T2649" s="1"/>
      <c r="V2649" s="11"/>
      <c r="W2649" s="11"/>
    </row>
    <row r="2650" spans="16:23" s="5" customFormat="1" x14ac:dyDescent="0.2">
      <c r="P2650" s="3"/>
      <c r="S2650" s="1"/>
      <c r="T2650" s="1"/>
      <c r="V2650" s="11"/>
      <c r="W2650" s="11"/>
    </row>
    <row r="2651" spans="16:23" s="5" customFormat="1" x14ac:dyDescent="0.2">
      <c r="P2651" s="3"/>
      <c r="S2651" s="1"/>
      <c r="T2651" s="1"/>
      <c r="V2651" s="11"/>
      <c r="W2651" s="11"/>
    </row>
    <row r="2652" spans="16:23" s="5" customFormat="1" x14ac:dyDescent="0.2">
      <c r="P2652" s="3"/>
      <c r="S2652" s="1"/>
      <c r="T2652" s="1"/>
      <c r="V2652" s="11"/>
      <c r="W2652" s="11"/>
    </row>
    <row r="2653" spans="16:23" s="5" customFormat="1" x14ac:dyDescent="0.2">
      <c r="P2653" s="3"/>
      <c r="S2653" s="1"/>
      <c r="T2653" s="1"/>
      <c r="V2653" s="11"/>
      <c r="W2653" s="11"/>
    </row>
    <row r="2654" spans="16:23" s="5" customFormat="1" x14ac:dyDescent="0.2">
      <c r="P2654" s="3"/>
      <c r="S2654" s="1"/>
      <c r="T2654" s="1"/>
      <c r="V2654" s="11"/>
      <c r="W2654" s="11"/>
    </row>
    <row r="2655" spans="16:23" s="5" customFormat="1" x14ac:dyDescent="0.2">
      <c r="P2655" s="3"/>
      <c r="S2655" s="1"/>
      <c r="T2655" s="1"/>
      <c r="V2655" s="11"/>
      <c r="W2655" s="11"/>
    </row>
    <row r="2656" spans="16:23" s="5" customFormat="1" x14ac:dyDescent="0.2">
      <c r="P2656" s="3"/>
      <c r="S2656" s="1"/>
      <c r="T2656" s="1"/>
      <c r="V2656" s="11"/>
      <c r="W2656" s="11"/>
    </row>
    <row r="2657" spans="16:23" s="5" customFormat="1" x14ac:dyDescent="0.2">
      <c r="P2657" s="3"/>
      <c r="S2657" s="1"/>
      <c r="T2657" s="1"/>
      <c r="V2657" s="11"/>
      <c r="W2657" s="11"/>
    </row>
    <row r="2658" spans="16:23" s="5" customFormat="1" x14ac:dyDescent="0.2">
      <c r="P2658" s="3"/>
      <c r="S2658" s="1"/>
      <c r="T2658" s="1"/>
      <c r="V2658" s="11"/>
      <c r="W2658" s="11"/>
    </row>
    <row r="2659" spans="16:23" s="5" customFormat="1" x14ac:dyDescent="0.2">
      <c r="P2659" s="3"/>
      <c r="S2659" s="1"/>
      <c r="T2659" s="1"/>
      <c r="V2659" s="11"/>
      <c r="W2659" s="11"/>
    </row>
    <row r="2660" spans="16:23" s="5" customFormat="1" x14ac:dyDescent="0.2">
      <c r="P2660" s="3"/>
      <c r="S2660" s="1"/>
      <c r="T2660" s="1"/>
      <c r="V2660" s="11"/>
      <c r="W2660" s="11"/>
    </row>
    <row r="2661" spans="16:23" s="5" customFormat="1" x14ac:dyDescent="0.2">
      <c r="P2661" s="3"/>
      <c r="S2661" s="1"/>
      <c r="T2661" s="1"/>
      <c r="V2661" s="11"/>
      <c r="W2661" s="11"/>
    </row>
    <row r="2662" spans="16:23" s="5" customFormat="1" x14ac:dyDescent="0.2">
      <c r="P2662" s="3"/>
      <c r="S2662" s="1"/>
      <c r="T2662" s="1"/>
      <c r="V2662" s="11"/>
      <c r="W2662" s="11"/>
    </row>
    <row r="2663" spans="16:23" s="5" customFormat="1" x14ac:dyDescent="0.2">
      <c r="P2663" s="3"/>
      <c r="S2663" s="1"/>
      <c r="T2663" s="1"/>
      <c r="V2663" s="11"/>
      <c r="W2663" s="11"/>
    </row>
    <row r="2664" spans="16:23" s="5" customFormat="1" x14ac:dyDescent="0.2">
      <c r="P2664" s="3"/>
      <c r="S2664" s="1"/>
      <c r="T2664" s="1"/>
      <c r="V2664" s="11"/>
      <c r="W2664" s="11"/>
    </row>
    <row r="2665" spans="16:23" s="5" customFormat="1" x14ac:dyDescent="0.2">
      <c r="P2665" s="3"/>
      <c r="S2665" s="1"/>
      <c r="T2665" s="1"/>
      <c r="V2665" s="11"/>
      <c r="W2665" s="11"/>
    </row>
    <row r="2666" spans="16:23" s="5" customFormat="1" x14ac:dyDescent="0.2">
      <c r="P2666" s="3"/>
      <c r="S2666" s="1"/>
      <c r="T2666" s="1"/>
      <c r="V2666" s="11"/>
      <c r="W2666" s="11"/>
    </row>
    <row r="2667" spans="16:23" s="5" customFormat="1" x14ac:dyDescent="0.2">
      <c r="P2667" s="3"/>
      <c r="S2667" s="1"/>
      <c r="T2667" s="1"/>
      <c r="V2667" s="11"/>
      <c r="W2667" s="11"/>
    </row>
    <row r="2668" spans="16:23" s="5" customFormat="1" x14ac:dyDescent="0.2">
      <c r="P2668" s="3"/>
      <c r="S2668" s="1"/>
      <c r="T2668" s="1"/>
      <c r="V2668" s="11"/>
      <c r="W2668" s="11"/>
    </row>
    <row r="2669" spans="16:23" s="5" customFormat="1" x14ac:dyDescent="0.2">
      <c r="P2669" s="3"/>
      <c r="S2669" s="1"/>
      <c r="T2669" s="1"/>
      <c r="V2669" s="11"/>
      <c r="W2669" s="11"/>
    </row>
    <row r="2670" spans="16:23" s="5" customFormat="1" x14ac:dyDescent="0.2">
      <c r="P2670" s="3"/>
      <c r="S2670" s="1"/>
      <c r="T2670" s="1"/>
      <c r="V2670" s="11"/>
      <c r="W2670" s="11"/>
    </row>
    <row r="2671" spans="16:23" s="5" customFormat="1" x14ac:dyDescent="0.2">
      <c r="P2671" s="3"/>
      <c r="S2671" s="1"/>
      <c r="T2671" s="1"/>
      <c r="V2671" s="11"/>
      <c r="W2671" s="11"/>
    </row>
    <row r="2672" spans="16:23" s="5" customFormat="1" x14ac:dyDescent="0.2">
      <c r="P2672" s="3"/>
      <c r="S2672" s="1"/>
      <c r="T2672" s="1"/>
      <c r="V2672" s="11"/>
      <c r="W2672" s="11"/>
    </row>
    <row r="2673" spans="16:23" s="5" customFormat="1" x14ac:dyDescent="0.2">
      <c r="P2673" s="3"/>
      <c r="S2673" s="1"/>
      <c r="T2673" s="1"/>
      <c r="V2673" s="11"/>
      <c r="W2673" s="11"/>
    </row>
    <row r="2674" spans="16:23" s="5" customFormat="1" x14ac:dyDescent="0.2">
      <c r="P2674" s="3"/>
      <c r="S2674" s="1"/>
      <c r="T2674" s="1"/>
      <c r="V2674" s="11"/>
      <c r="W2674" s="11"/>
    </row>
    <row r="2675" spans="16:23" s="5" customFormat="1" x14ac:dyDescent="0.2">
      <c r="P2675" s="3"/>
      <c r="S2675" s="1"/>
      <c r="T2675" s="1"/>
      <c r="V2675" s="11"/>
      <c r="W2675" s="11"/>
    </row>
    <row r="2676" spans="16:23" s="5" customFormat="1" x14ac:dyDescent="0.2">
      <c r="P2676" s="3"/>
      <c r="S2676" s="1"/>
      <c r="T2676" s="1"/>
      <c r="V2676" s="11"/>
      <c r="W2676" s="11"/>
    </row>
    <row r="2677" spans="16:23" s="5" customFormat="1" x14ac:dyDescent="0.2">
      <c r="P2677" s="3"/>
      <c r="S2677" s="1"/>
      <c r="T2677" s="1"/>
      <c r="V2677" s="11"/>
      <c r="W2677" s="11"/>
    </row>
    <row r="2678" spans="16:23" s="5" customFormat="1" x14ac:dyDescent="0.2">
      <c r="P2678" s="3"/>
      <c r="S2678" s="1"/>
      <c r="T2678" s="1"/>
      <c r="V2678" s="11"/>
      <c r="W2678" s="11"/>
    </row>
    <row r="2679" spans="16:23" s="5" customFormat="1" x14ac:dyDescent="0.2">
      <c r="P2679" s="3"/>
      <c r="S2679" s="1"/>
      <c r="T2679" s="1"/>
      <c r="V2679" s="11"/>
      <c r="W2679" s="11"/>
    </row>
    <row r="2680" spans="16:23" s="5" customFormat="1" x14ac:dyDescent="0.2">
      <c r="P2680" s="3"/>
      <c r="S2680" s="1"/>
      <c r="T2680" s="1"/>
      <c r="V2680" s="11"/>
      <c r="W2680" s="11"/>
    </row>
    <row r="2681" spans="16:23" s="5" customFormat="1" x14ac:dyDescent="0.2">
      <c r="P2681" s="3"/>
      <c r="S2681" s="1"/>
      <c r="T2681" s="1"/>
      <c r="V2681" s="11"/>
      <c r="W2681" s="11"/>
    </row>
    <row r="2682" spans="16:23" s="5" customFormat="1" x14ac:dyDescent="0.2">
      <c r="P2682" s="3"/>
      <c r="S2682" s="1"/>
      <c r="T2682" s="1"/>
      <c r="V2682" s="11"/>
      <c r="W2682" s="11"/>
    </row>
    <row r="2683" spans="16:23" s="5" customFormat="1" x14ac:dyDescent="0.2">
      <c r="P2683" s="3"/>
      <c r="S2683" s="1"/>
      <c r="T2683" s="1"/>
      <c r="V2683" s="11"/>
      <c r="W2683" s="11"/>
    </row>
    <row r="2684" spans="16:23" s="5" customFormat="1" x14ac:dyDescent="0.2">
      <c r="P2684" s="3"/>
      <c r="S2684" s="1"/>
      <c r="T2684" s="1"/>
      <c r="V2684" s="11"/>
      <c r="W2684" s="11"/>
    </row>
    <row r="2685" spans="16:23" s="5" customFormat="1" x14ac:dyDescent="0.2">
      <c r="P2685" s="3"/>
      <c r="S2685" s="1"/>
      <c r="T2685" s="1"/>
      <c r="V2685" s="11"/>
      <c r="W2685" s="11"/>
    </row>
    <row r="2686" spans="16:23" s="5" customFormat="1" x14ac:dyDescent="0.2">
      <c r="P2686" s="3"/>
      <c r="S2686" s="1"/>
      <c r="T2686" s="1"/>
      <c r="V2686" s="11"/>
      <c r="W2686" s="11"/>
    </row>
    <row r="2687" spans="16:23" s="5" customFormat="1" x14ac:dyDescent="0.2">
      <c r="P2687" s="3"/>
      <c r="S2687" s="1"/>
      <c r="T2687" s="1"/>
      <c r="V2687" s="11"/>
      <c r="W2687" s="11"/>
    </row>
  </sheetData>
  <mergeCells count="1">
    <mergeCell ref="A1:C1"/>
  </mergeCells>
  <phoneticPr fontId="4" type="noConversion"/>
  <conditionalFormatting sqref="G3:G400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2016-09-14T16:33:58Z</dcterms:modified>
</cp:coreProperties>
</file>