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6"/>
  <workbookPr/>
  <mc:AlternateContent xmlns:mc="http://schemas.openxmlformats.org/markup-compatibility/2006">
    <mc:Choice Requires="x15">
      <x15ac:absPath xmlns:x15ac="http://schemas.microsoft.com/office/spreadsheetml/2010/11/ac" url="C:\Users\User\Desktop\20250176\Computer_Utilization_Practice\Excel\"/>
    </mc:Choice>
  </mc:AlternateContent>
  <xr:revisionPtr revIDLastSave="0" documentId="13_ncr:1_{5AE26D36-A67A-402B-9119-5C5A4332A39E}" xr6:coauthVersionLast="36" xr6:coauthVersionMax="47" xr10:uidLastSave="{00000000-0000-0000-0000-000000000000}"/>
  <bookViews>
    <workbookView xWindow="2730" yWindow="2730" windowWidth="21360" windowHeight="12705" activeTab="1" xr2:uid="{00000000-000D-0000-FFFF-FFFF00000000}"/>
  </bookViews>
  <sheets>
    <sheet name="평가" sheetId="10" r:id="rId1"/>
    <sheet name="교육" sheetId="12" r:id="rId2"/>
  </sheets>
  <definedNames>
    <definedName name="교육시수">교육!$F$3:$F$13</definedName>
    <definedName name="부서">교육!$C$3:$C$13</definedName>
    <definedName name="영어점수">교육!$E$3:$E$13</definedName>
    <definedName name="자격증">교육!$D$3:$D$13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2" l="1"/>
  <c r="I3" i="12"/>
  <c r="I4" i="12"/>
  <c r="I5" i="12"/>
  <c r="I6" i="12"/>
  <c r="I7" i="12"/>
  <c r="I8" i="12"/>
  <c r="I9" i="12"/>
  <c r="I10" i="12"/>
  <c r="I11" i="12"/>
  <c r="I12" i="12"/>
  <c r="I13" i="12"/>
  <c r="I14" i="12"/>
  <c r="G11" i="10"/>
  <c r="G4" i="10"/>
  <c r="G5" i="10"/>
  <c r="G6" i="10"/>
  <c r="G7" i="10"/>
  <c r="G8" i="10"/>
  <c r="G9" i="10"/>
  <c r="G10" i="10"/>
  <c r="G12" i="10"/>
  <c r="G3" i="10"/>
  <c r="F4" i="10"/>
  <c r="F5" i="10"/>
  <c r="F6" i="10"/>
  <c r="F7" i="10"/>
  <c r="F8" i="10"/>
  <c r="F9" i="10"/>
  <c r="F10" i="10"/>
  <c r="F11" i="10"/>
  <c r="F12" i="10"/>
  <c r="F3" i="10"/>
  <c r="I7" i="10"/>
  <c r="I4" i="10" l="1"/>
  <c r="I5" i="10"/>
  <c r="I6" i="10"/>
  <c r="I8" i="10"/>
  <c r="I9" i="10"/>
  <c r="I10" i="10"/>
  <c r="I11" i="10"/>
  <c r="I12" i="10"/>
  <c r="I3" i="10"/>
  <c r="H4" i="10"/>
  <c r="H5" i="10"/>
  <c r="H6" i="10"/>
  <c r="H7" i="10"/>
  <c r="H8" i="10"/>
  <c r="H9" i="10"/>
  <c r="H10" i="10"/>
  <c r="H11" i="10"/>
  <c r="H12" i="10"/>
  <c r="H3" i="10"/>
  <c r="E3" i="10"/>
  <c r="E12" i="10"/>
  <c r="E11" i="10"/>
  <c r="E10" i="10"/>
  <c r="E9" i="10"/>
  <c r="E8" i="10"/>
  <c r="E7" i="10"/>
  <c r="E6" i="10"/>
  <c r="E5" i="10"/>
  <c r="E4" i="10"/>
  <c r="B4" i="10"/>
  <c r="B5" i="10"/>
  <c r="B6" i="10"/>
  <c r="B7" i="10"/>
  <c r="B8" i="10"/>
  <c r="B9" i="10"/>
  <c r="B10" i="10"/>
  <c r="B11" i="10"/>
  <c r="B12" i="10"/>
  <c r="B3" i="10"/>
  <c r="F14" i="12" l="1"/>
  <c r="E14" i="12"/>
</calcChain>
</file>

<file path=xl/sharedStrings.xml><?xml version="1.0" encoding="utf-8"?>
<sst xmlns="http://schemas.openxmlformats.org/spreadsheetml/2006/main" count="70" uniqueCount="61">
  <si>
    <t>정승현</t>
  </si>
  <si>
    <t>필기</t>
    <phoneticPr fontId="2" type="noConversion"/>
  </si>
  <si>
    <t>실기</t>
    <phoneticPr fontId="2" type="noConversion"/>
  </si>
  <si>
    <t>재시험</t>
    <phoneticPr fontId="2" type="noConversion"/>
  </si>
  <si>
    <t>합격여부</t>
    <phoneticPr fontId="2" type="noConversion"/>
  </si>
  <si>
    <t>서다은</t>
  </si>
  <si>
    <t>김재훈</t>
  </si>
  <si>
    <t>이주안</t>
  </si>
  <si>
    <t>한지원</t>
  </si>
  <si>
    <t>김정아</t>
  </si>
  <si>
    <t>이정희</t>
  </si>
  <si>
    <t>이건표</t>
  </si>
  <si>
    <t>김수빈</t>
  </si>
  <si>
    <t>김희호</t>
  </si>
  <si>
    <t>합계</t>
    <phoneticPr fontId="2" type="noConversion"/>
  </si>
  <si>
    <t>평균</t>
    <phoneticPr fontId="2" type="noConversion"/>
  </si>
  <si>
    <t>사번</t>
    <phoneticPr fontId="2" type="noConversion"/>
  </si>
  <si>
    <t>이름</t>
    <phoneticPr fontId="2" type="noConversion"/>
  </si>
  <si>
    <t>부서</t>
    <phoneticPr fontId="2" type="noConversion"/>
  </si>
  <si>
    <t>자격증</t>
    <phoneticPr fontId="2" type="noConversion"/>
  </si>
  <si>
    <t>영어점수</t>
    <phoneticPr fontId="2" type="noConversion"/>
  </si>
  <si>
    <t>교육시수</t>
    <phoneticPr fontId="2" type="noConversion"/>
  </si>
  <si>
    <t>개발부</t>
    <phoneticPr fontId="2" type="noConversion"/>
  </si>
  <si>
    <t>영업부</t>
    <phoneticPr fontId="2" type="noConversion"/>
  </si>
  <si>
    <t>워드프로세서</t>
    <phoneticPr fontId="2" type="noConversion"/>
  </si>
  <si>
    <t>영어점수가 80 이상인 사원 수</t>
    <phoneticPr fontId="2" type="noConversion"/>
  </si>
  <si>
    <t>관리부</t>
    <phoneticPr fontId="2" type="noConversion"/>
  </si>
  <si>
    <t>관리부 또는 영업부 사원의 수</t>
    <phoneticPr fontId="2" type="noConversion"/>
  </si>
  <si>
    <t>영어점수가 80에서 90 사이인 사원 수</t>
    <phoneticPr fontId="2" type="noConversion"/>
  </si>
  <si>
    <t>정보처리기사</t>
    <phoneticPr fontId="2" type="noConversion"/>
  </si>
  <si>
    <t>영업부에서 영어점수가 80 미만인 사원 수</t>
    <phoneticPr fontId="2" type="noConversion"/>
  </si>
  <si>
    <t>전산회계</t>
    <phoneticPr fontId="2" type="noConversion"/>
  </si>
  <si>
    <t>자격증이 없는 사원의 교육시수 합계</t>
    <phoneticPr fontId="2" type="noConversion"/>
  </si>
  <si>
    <t>10시간 이상 교육받은 사원의 교육시수 합계</t>
    <phoneticPr fontId="2" type="noConversion"/>
  </si>
  <si>
    <t>영업부 사원의 영어점수 평균</t>
    <phoneticPr fontId="2" type="noConversion"/>
  </si>
  <si>
    <t>사원 교육 정보</t>
    <phoneticPr fontId="2" type="noConversion"/>
  </si>
  <si>
    <t>주민번호</t>
    <phoneticPr fontId="2" type="noConversion"/>
  </si>
  <si>
    <t>성별</t>
    <phoneticPr fontId="2" type="noConversion"/>
  </si>
  <si>
    <t>자격증 취득 사원 수</t>
    <phoneticPr fontId="2" type="noConversion"/>
  </si>
  <si>
    <t>영어시험 미응시 사원 수</t>
    <phoneticPr fontId="2" type="noConversion"/>
  </si>
  <si>
    <t>집계표</t>
    <phoneticPr fontId="2" type="noConversion"/>
  </si>
  <si>
    <t>송기백</t>
    <phoneticPr fontId="2" type="noConversion"/>
  </si>
  <si>
    <t xml:space="preserve"> </t>
    <phoneticPr fontId="2" type="noConversion"/>
  </si>
  <si>
    <t>전기기사 1급</t>
    <phoneticPr fontId="2" type="noConversion"/>
  </si>
  <si>
    <t>기사 자격증을 취득한 사원 수</t>
    <phoneticPr fontId="2" type="noConversion"/>
  </si>
  <si>
    <t>전체 평균</t>
    <phoneticPr fontId="2" type="noConversion"/>
  </si>
  <si>
    <t>영어점수가 평균 이상인 사원의 교육시수 평균</t>
    <phoneticPr fontId="2" type="noConversion"/>
  </si>
  <si>
    <t>평가표</t>
    <phoneticPr fontId="2" type="noConversion"/>
  </si>
  <si>
    <t>981119-2******</t>
    <phoneticPr fontId="2" type="noConversion"/>
  </si>
  <si>
    <t>010623-3******</t>
    <phoneticPr fontId="2" type="noConversion"/>
  </si>
  <si>
    <t>991224-1******</t>
    <phoneticPr fontId="2" type="noConversion"/>
  </si>
  <si>
    <t>020727-4******</t>
    <phoneticPr fontId="2" type="noConversion"/>
  </si>
  <si>
    <t>989303-1******</t>
    <phoneticPr fontId="2" type="noConversion"/>
  </si>
  <si>
    <t>990118-2******</t>
    <phoneticPr fontId="2" type="noConversion"/>
  </si>
  <si>
    <t>031020-3******</t>
    <phoneticPr fontId="2" type="noConversion"/>
  </si>
  <si>
    <t>000923-4******</t>
    <phoneticPr fontId="2" type="noConversion"/>
  </si>
  <si>
    <t>030412-4******</t>
    <phoneticPr fontId="2" type="noConversion"/>
  </si>
  <si>
    <t>001230-3******</t>
    <phoneticPr fontId="2" type="noConversion"/>
  </si>
  <si>
    <t>등급</t>
    <phoneticPr fontId="2" type="noConversion"/>
  </si>
  <si>
    <t>10시간 이상 교육받은 개발부 교육시수 합계</t>
    <phoneticPr fontId="2" type="noConversion"/>
  </si>
  <si>
    <t>10시간 이상 교육받은 영업부 영어점수 평균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</si>
</sst>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\ &quot;점&quot;"/>
    <numFmt numFmtId="177" formatCode="??0\ &quot;시간&quot;"/>
    <numFmt numFmtId="178" formatCode="0.0_ "/>
  </numFmts>
  <fonts count="5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2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177" fontId="0" fillId="0" borderId="1" xfId="0" applyNumberForma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8" fontId="0" fillId="0" borderId="1" xfId="0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quotePrefix="1">
      <alignment vertical="center"/>
    </xf>
  </cellXfs>
  <cellStyles count="2">
    <cellStyle name="표준" xfId="0" builtinId="0"/>
    <cellStyle name="표준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H14" sqref="H14"/>
    </sheetView>
  </sheetViews>
  <sheetFormatPr defaultRowHeight="16.5"/>
  <cols>
    <col min="1" max="1" width="16.625" customWidth="1"/>
    <col min="2" max="4" width="9.5" customWidth="1"/>
    <col min="5" max="6" width="11.625" customWidth="1"/>
    <col min="7" max="7" width="13.5" bestFit="1" customWidth="1"/>
    <col min="8" max="9" width="11.625" customWidth="1"/>
    <col min="10" max="10" width="9" customWidth="1"/>
  </cols>
  <sheetData>
    <row r="1" spans="1:9" ht="24" customHeight="1">
      <c r="A1" s="13" t="s">
        <v>47</v>
      </c>
      <c r="B1" s="13"/>
      <c r="C1" s="13"/>
      <c r="D1" s="13"/>
      <c r="E1" s="13"/>
      <c r="F1" s="13"/>
      <c r="G1" s="13"/>
      <c r="H1" s="13"/>
      <c r="I1" s="13"/>
    </row>
    <row r="2" spans="1:9">
      <c r="A2" s="1" t="s">
        <v>36</v>
      </c>
      <c r="B2" s="1" t="s">
        <v>37</v>
      </c>
      <c r="C2" s="1" t="s">
        <v>1</v>
      </c>
      <c r="D2" s="1" t="s">
        <v>2</v>
      </c>
      <c r="E2" s="1" t="s">
        <v>14</v>
      </c>
      <c r="F2" s="1" t="s">
        <v>15</v>
      </c>
      <c r="G2" s="1" t="s">
        <v>58</v>
      </c>
      <c r="H2" s="1" t="s">
        <v>3</v>
      </c>
      <c r="I2" s="1" t="s">
        <v>4</v>
      </c>
    </row>
    <row r="3" spans="1:9">
      <c r="A3" s="4" t="s">
        <v>48</v>
      </c>
      <c r="B3" s="2" t="str">
        <f>IF(ISODD(MID(A3,8,1)),"남","여")</f>
        <v>여</v>
      </c>
      <c r="C3" s="3">
        <v>16</v>
      </c>
      <c r="D3" s="3">
        <v>12</v>
      </c>
      <c r="E3" s="3">
        <f>SUM(C3:D3)</f>
        <v>28</v>
      </c>
      <c r="F3" s="11">
        <f>IFERROR(CEILING(AVERAGE(C3:D3),5),0)</f>
        <v>15</v>
      </c>
      <c r="G3" s="17" t="str">
        <f>REPT("☆",F3/5)&amp;TEXT(_xlfn.RANK.EQ(E3,$E$3:$E$12),"(0등)")</f>
        <v>☆☆☆(8등)</v>
      </c>
      <c r="H3" s="4" t="str">
        <f>IF(OR(C3&lt;10,D3&lt;10),"재시험","")</f>
        <v/>
      </c>
      <c r="I3" s="4" t="str">
        <f>IF(AND(E3&gt;=20,NOT(H3="재시험")),"합격","불합격")</f>
        <v>합격</v>
      </c>
    </row>
    <row r="4" spans="1:9">
      <c r="A4" s="4" t="s">
        <v>49</v>
      </c>
      <c r="B4" s="2" t="str">
        <f t="shared" ref="B4:B12" si="0">IF(ISODD(MID(A4,8,1)),"남","여")</f>
        <v>남</v>
      </c>
      <c r="C4" s="3">
        <v>20</v>
      </c>
      <c r="D4" s="3">
        <v>13</v>
      </c>
      <c r="E4" s="3">
        <f t="shared" ref="E4:E12" si="1">SUM(C4:D4)</f>
        <v>33</v>
      </c>
      <c r="F4" s="11">
        <f t="shared" ref="F4:F12" si="2">IFERROR(CEILING(AVERAGE(C4:D4),5),0)</f>
        <v>20</v>
      </c>
      <c r="G4" s="17" t="str">
        <f t="shared" ref="G4:G12" si="3">REPT("☆",F4/5)&amp;TEXT(_xlfn.RANK.EQ(E4,$E$3:$E$12),"(0등)")</f>
        <v>☆☆☆☆(4등)</v>
      </c>
      <c r="H4" s="4" t="str">
        <f t="shared" ref="H4:H12" si="4">IF(OR(C4&lt;10,D4&lt;10),"재시험","")</f>
        <v/>
      </c>
      <c r="I4" s="4" t="str">
        <f t="shared" ref="I4:I12" si="5">IF(AND(E4&gt;=20,NOT(H4="재시험")),"합격","불합격")</f>
        <v>합격</v>
      </c>
    </row>
    <row r="5" spans="1:9">
      <c r="A5" s="4" t="s">
        <v>56</v>
      </c>
      <c r="B5" s="2" t="str">
        <f t="shared" si="0"/>
        <v>여</v>
      </c>
      <c r="C5" s="3">
        <v>16</v>
      </c>
      <c r="D5" s="3">
        <v>16</v>
      </c>
      <c r="E5" s="3">
        <f t="shared" si="1"/>
        <v>32</v>
      </c>
      <c r="F5" s="11">
        <f t="shared" si="2"/>
        <v>20</v>
      </c>
      <c r="G5" s="17" t="str">
        <f t="shared" si="3"/>
        <v>☆☆☆☆(6등)</v>
      </c>
      <c r="H5" s="4" t="str">
        <f t="shared" si="4"/>
        <v/>
      </c>
      <c r="I5" s="4" t="str">
        <f t="shared" si="5"/>
        <v>합격</v>
      </c>
    </row>
    <row r="6" spans="1:9">
      <c r="A6" s="4" t="s">
        <v>50</v>
      </c>
      <c r="B6" s="2" t="str">
        <f t="shared" si="0"/>
        <v>남</v>
      </c>
      <c r="C6" s="3">
        <v>20</v>
      </c>
      <c r="D6" s="3">
        <v>13</v>
      </c>
      <c r="E6" s="3">
        <f t="shared" si="1"/>
        <v>33</v>
      </c>
      <c r="F6" s="11">
        <f t="shared" si="2"/>
        <v>20</v>
      </c>
      <c r="G6" s="17" t="str">
        <f t="shared" si="3"/>
        <v>☆☆☆☆(4등)</v>
      </c>
      <c r="H6" s="4" t="str">
        <f t="shared" si="4"/>
        <v/>
      </c>
      <c r="I6" s="4" t="str">
        <f t="shared" si="5"/>
        <v>합격</v>
      </c>
    </row>
    <row r="7" spans="1:9">
      <c r="A7" s="4" t="s">
        <v>51</v>
      </c>
      <c r="B7" s="2" t="str">
        <f t="shared" si="0"/>
        <v>여</v>
      </c>
      <c r="C7" s="3">
        <v>20</v>
      </c>
      <c r="D7" s="3">
        <v>6</v>
      </c>
      <c r="E7" s="3">
        <f t="shared" si="1"/>
        <v>26</v>
      </c>
      <c r="F7" s="11">
        <f t="shared" si="2"/>
        <v>15</v>
      </c>
      <c r="G7" s="17" t="str">
        <f t="shared" si="3"/>
        <v>☆☆☆(9등)</v>
      </c>
      <c r="H7" s="4" t="str">
        <f t="shared" si="4"/>
        <v>재시험</v>
      </c>
      <c r="I7" s="4" t="str">
        <f t="shared" si="5"/>
        <v>불합격</v>
      </c>
    </row>
    <row r="8" spans="1:9">
      <c r="A8" s="4" t="s">
        <v>57</v>
      </c>
      <c r="B8" s="2" t="str">
        <f t="shared" si="0"/>
        <v>남</v>
      </c>
      <c r="C8" s="3">
        <v>20</v>
      </c>
      <c r="D8" s="3">
        <v>15</v>
      </c>
      <c r="E8" s="3">
        <f t="shared" si="1"/>
        <v>35</v>
      </c>
      <c r="F8" s="11">
        <f t="shared" si="2"/>
        <v>20</v>
      </c>
      <c r="G8" s="17" t="str">
        <f t="shared" si="3"/>
        <v>☆☆☆☆(2등)</v>
      </c>
      <c r="H8" s="4" t="str">
        <f t="shared" si="4"/>
        <v/>
      </c>
      <c r="I8" s="4" t="str">
        <f t="shared" si="5"/>
        <v>합격</v>
      </c>
    </row>
    <row r="9" spans="1:9">
      <c r="A9" s="4" t="s">
        <v>52</v>
      </c>
      <c r="B9" s="2" t="str">
        <f t="shared" si="0"/>
        <v>남</v>
      </c>
      <c r="C9" s="3">
        <v>14</v>
      </c>
      <c r="D9" s="3">
        <v>20</v>
      </c>
      <c r="E9" s="3">
        <f t="shared" si="1"/>
        <v>34</v>
      </c>
      <c r="F9" s="11">
        <f t="shared" si="2"/>
        <v>20</v>
      </c>
      <c r="G9" s="17" t="str">
        <f t="shared" si="3"/>
        <v>☆☆☆☆(3등)</v>
      </c>
      <c r="H9" s="4" t="str">
        <f t="shared" si="4"/>
        <v/>
      </c>
      <c r="I9" s="4" t="str">
        <f t="shared" si="5"/>
        <v>합격</v>
      </c>
    </row>
    <row r="10" spans="1:9">
      <c r="A10" s="4" t="s">
        <v>53</v>
      </c>
      <c r="B10" s="2" t="str">
        <f t="shared" si="0"/>
        <v>여</v>
      </c>
      <c r="C10" s="3">
        <v>20</v>
      </c>
      <c r="D10" s="3">
        <v>11</v>
      </c>
      <c r="E10" s="3">
        <f t="shared" si="1"/>
        <v>31</v>
      </c>
      <c r="F10" s="11">
        <f t="shared" si="2"/>
        <v>20</v>
      </c>
      <c r="G10" s="17" t="str">
        <f t="shared" si="3"/>
        <v>☆☆☆☆(7등)</v>
      </c>
      <c r="H10" s="4" t="str">
        <f t="shared" si="4"/>
        <v/>
      </c>
      <c r="I10" s="4" t="str">
        <f t="shared" si="5"/>
        <v>합격</v>
      </c>
    </row>
    <row r="11" spans="1:9">
      <c r="A11" s="4" t="s">
        <v>54</v>
      </c>
      <c r="B11" s="2" t="str">
        <f t="shared" si="0"/>
        <v>남</v>
      </c>
      <c r="C11" s="3"/>
      <c r="D11" s="3"/>
      <c r="E11" s="3">
        <f t="shared" si="1"/>
        <v>0</v>
      </c>
      <c r="F11" s="11">
        <f t="shared" si="2"/>
        <v>0</v>
      </c>
      <c r="G11" s="17" t="str">
        <f>REPT("☆",F11/5)&amp;TEXT(_xlfn.RANK.EQ(E11,$E$3:$E$12),"(0등)")</f>
        <v>(10등)</v>
      </c>
      <c r="H11" s="4" t="str">
        <f t="shared" si="4"/>
        <v>재시험</v>
      </c>
      <c r="I11" s="4" t="str">
        <f t="shared" si="5"/>
        <v>불합격</v>
      </c>
    </row>
    <row r="12" spans="1:9">
      <c r="A12" s="4" t="s">
        <v>55</v>
      </c>
      <c r="B12" s="2" t="str">
        <f t="shared" si="0"/>
        <v>여</v>
      </c>
      <c r="C12" s="3">
        <v>20</v>
      </c>
      <c r="D12" s="3">
        <v>16</v>
      </c>
      <c r="E12" s="3">
        <f t="shared" si="1"/>
        <v>36</v>
      </c>
      <c r="F12" s="11">
        <f t="shared" si="2"/>
        <v>20</v>
      </c>
      <c r="G12" s="17" t="str">
        <f t="shared" si="3"/>
        <v>☆☆☆☆(1등)</v>
      </c>
      <c r="H12" s="4" t="str">
        <f t="shared" si="4"/>
        <v/>
      </c>
      <c r="I12" s="4" t="str">
        <f t="shared" si="5"/>
        <v>합격</v>
      </c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AF20-8C35-48E1-8548-CD51B82315A9}">
  <dimension ref="A1:S18"/>
  <sheetViews>
    <sheetView tabSelected="1" workbookViewId="0">
      <selection activeCell="J11" sqref="J11"/>
    </sheetView>
  </sheetViews>
  <sheetFormatPr defaultRowHeight="16.5"/>
  <cols>
    <col min="1" max="3" width="7.375" customWidth="1"/>
    <col min="4" max="4" width="12.5" customWidth="1"/>
    <col min="5" max="6" width="8.625" customWidth="1"/>
    <col min="7" max="7" width="1.5" customWidth="1"/>
    <col min="8" max="8" width="39.625" customWidth="1"/>
    <col min="9" max="9" width="13.625" customWidth="1"/>
  </cols>
  <sheetData>
    <row r="1" spans="1:19" ht="24" customHeight="1">
      <c r="A1" s="14" t="s">
        <v>35</v>
      </c>
      <c r="B1" s="14"/>
      <c r="C1" s="14"/>
      <c r="D1" s="14"/>
      <c r="E1" s="14"/>
      <c r="F1" s="14"/>
      <c r="H1" s="15" t="s">
        <v>40</v>
      </c>
      <c r="I1" s="15"/>
    </row>
    <row r="2" spans="1:19">
      <c r="A2" s="10" t="s">
        <v>16</v>
      </c>
      <c r="B2" s="10" t="s">
        <v>17</v>
      </c>
      <c r="C2" s="10" t="s">
        <v>18</v>
      </c>
      <c r="D2" s="10" t="s">
        <v>19</v>
      </c>
      <c r="E2" s="10" t="s">
        <v>20</v>
      </c>
      <c r="F2" s="10" t="s">
        <v>21</v>
      </c>
      <c r="H2" s="6" t="s">
        <v>38</v>
      </c>
      <c r="I2" s="12">
        <f>COUNTA(자격증)</f>
        <v>5</v>
      </c>
    </row>
    <row r="3" spans="1:19">
      <c r="A3" s="4">
        <v>212102</v>
      </c>
      <c r="B3" s="4" t="s">
        <v>5</v>
      </c>
      <c r="C3" s="4" t="s">
        <v>22</v>
      </c>
      <c r="D3" s="4"/>
      <c r="E3" s="5">
        <v>75</v>
      </c>
      <c r="F3" s="7">
        <v>12</v>
      </c>
      <c r="H3" s="6" t="s">
        <v>39</v>
      </c>
      <c r="I3" s="12">
        <f>COUNTBLANK(영어점수)</f>
        <v>2</v>
      </c>
    </row>
    <row r="4" spans="1:19">
      <c r="A4" s="4">
        <v>181011</v>
      </c>
      <c r="B4" s="4" t="s">
        <v>0</v>
      </c>
      <c r="C4" s="4" t="s">
        <v>23</v>
      </c>
      <c r="D4" s="4" t="s">
        <v>24</v>
      </c>
      <c r="E4" s="5">
        <v>79</v>
      </c>
      <c r="F4" s="7">
        <v>15</v>
      </c>
      <c r="H4" s="6" t="s">
        <v>25</v>
      </c>
      <c r="I4" s="12">
        <f>COUNTIF(영어점수,"&gt;=80")</f>
        <v>4</v>
      </c>
    </row>
    <row r="5" spans="1:19">
      <c r="A5" s="4">
        <v>205123</v>
      </c>
      <c r="B5" s="4" t="s">
        <v>6</v>
      </c>
      <c r="C5" s="4" t="s">
        <v>26</v>
      </c>
      <c r="D5" s="4"/>
      <c r="E5" s="5"/>
      <c r="F5" s="7">
        <v>10</v>
      </c>
      <c r="H5" s="6" t="s">
        <v>44</v>
      </c>
      <c r="I5" s="12">
        <f>COUNTIF(자격증,"*기사*")</f>
        <v>3</v>
      </c>
    </row>
    <row r="6" spans="1:19">
      <c r="A6" s="4">
        <v>212106</v>
      </c>
      <c r="B6" s="4" t="s">
        <v>7</v>
      </c>
      <c r="C6" s="4" t="s">
        <v>23</v>
      </c>
      <c r="D6" s="4"/>
      <c r="E6" s="5">
        <v>92</v>
      </c>
      <c r="F6" s="7">
        <v>8</v>
      </c>
      <c r="H6" s="6" t="s">
        <v>27</v>
      </c>
      <c r="I6" s="12">
        <f>COUNTIF(부서,"=관리부")+COUNTIF(부서,"=영업부")</f>
        <v>7</v>
      </c>
    </row>
    <row r="7" spans="1:19">
      <c r="A7" s="4">
        <v>170642</v>
      </c>
      <c r="B7" s="4" t="s">
        <v>8</v>
      </c>
      <c r="C7" s="4" t="s">
        <v>22</v>
      </c>
      <c r="D7" s="4" t="s">
        <v>29</v>
      </c>
      <c r="E7" s="5"/>
      <c r="F7" s="7">
        <v>5</v>
      </c>
      <c r="H7" s="6" t="s">
        <v>28</v>
      </c>
      <c r="I7" s="12">
        <f>COUNTIF(영어점수,"&gt;=80")-COUNTIF(영어점수,"&gt;90")</f>
        <v>2</v>
      </c>
    </row>
    <row r="8" spans="1:19">
      <c r="A8" s="4">
        <v>183419</v>
      </c>
      <c r="B8" s="4" t="s">
        <v>9</v>
      </c>
      <c r="C8" s="4" t="s">
        <v>22</v>
      </c>
      <c r="D8" s="4"/>
      <c r="E8" s="5">
        <v>73</v>
      </c>
      <c r="F8" s="7">
        <v>10</v>
      </c>
      <c r="H8" s="6" t="s">
        <v>30</v>
      </c>
      <c r="I8" s="12">
        <f>COUNTIFS(부서,"영업부",영어점수,"&lt;80")</f>
        <v>1</v>
      </c>
    </row>
    <row r="9" spans="1:19">
      <c r="A9" s="4">
        <v>191058</v>
      </c>
      <c r="B9" s="4" t="s">
        <v>10</v>
      </c>
      <c r="C9" s="4" t="s">
        <v>26</v>
      </c>
      <c r="D9" s="4" t="s">
        <v>31</v>
      </c>
      <c r="E9" s="5">
        <v>78</v>
      </c>
      <c r="F9" s="7">
        <v>16</v>
      </c>
      <c r="H9" s="6" t="s">
        <v>32</v>
      </c>
      <c r="I9" s="12">
        <f>SUMIF(자격증,"",교육시수)</f>
        <v>62</v>
      </c>
    </row>
    <row r="10" spans="1:19">
      <c r="A10" s="4">
        <v>171843</v>
      </c>
      <c r="B10" s="4" t="s">
        <v>11</v>
      </c>
      <c r="C10" s="4" t="s">
        <v>23</v>
      </c>
      <c r="D10" s="4"/>
      <c r="E10" s="5">
        <v>82</v>
      </c>
      <c r="F10" s="7">
        <v>8</v>
      </c>
      <c r="H10" s="6" t="s">
        <v>33</v>
      </c>
      <c r="I10" s="12">
        <f>SUMIF(교육시수,"&gt;=10")</f>
        <v>109</v>
      </c>
    </row>
    <row r="11" spans="1:19">
      <c r="A11" s="4">
        <v>190476</v>
      </c>
      <c r="B11" s="4" t="s">
        <v>12</v>
      </c>
      <c r="C11" s="4" t="s">
        <v>23</v>
      </c>
      <c r="D11" s="4"/>
      <c r="E11" s="5">
        <v>95</v>
      </c>
      <c r="F11" s="7">
        <v>14</v>
      </c>
      <c r="H11" s="6" t="s">
        <v>59</v>
      </c>
      <c r="I11" s="12">
        <f>SUMIFS(교육시수, 교육시수,"&gt;=10",부서,"개발부")</f>
        <v>34</v>
      </c>
      <c r="J11" s="21"/>
      <c r="Q11" s="18"/>
      <c r="R11" s="18"/>
      <c r="S11" s="18"/>
    </row>
    <row r="12" spans="1:19">
      <c r="A12" s="4">
        <v>182103</v>
      </c>
      <c r="B12" s="4" t="s">
        <v>13</v>
      </c>
      <c r="C12" s="4" t="s">
        <v>22</v>
      </c>
      <c r="D12" s="4" t="s">
        <v>29</v>
      </c>
      <c r="E12" s="5">
        <v>90</v>
      </c>
      <c r="F12" s="7">
        <v>12</v>
      </c>
      <c r="H12" s="6" t="s">
        <v>34</v>
      </c>
      <c r="I12" s="12">
        <f>AVERAGEIF(부서,"영업부",영어점수)</f>
        <v>87</v>
      </c>
      <c r="Q12" s="18"/>
      <c r="R12" s="19"/>
      <c r="S12" s="18"/>
    </row>
    <row r="13" spans="1:19">
      <c r="A13" s="4">
        <v>217421</v>
      </c>
      <c r="B13" s="4" t="s">
        <v>41</v>
      </c>
      <c r="C13" s="4" t="s">
        <v>26</v>
      </c>
      <c r="D13" s="4" t="s">
        <v>43</v>
      </c>
      <c r="E13" s="5" t="s">
        <v>42</v>
      </c>
      <c r="F13" s="7">
        <v>20</v>
      </c>
      <c r="H13" s="6" t="s">
        <v>46</v>
      </c>
      <c r="I13" s="4">
        <f>ROUND(AVERAGEIF(영어점수,"&gt;="&amp;E14,교육시수),1)</f>
        <v>11.3</v>
      </c>
      <c r="Q13" s="18"/>
      <c r="R13" s="19"/>
      <c r="S13" s="18"/>
    </row>
    <row r="14" spans="1:19">
      <c r="A14" s="16" t="s">
        <v>45</v>
      </c>
      <c r="B14" s="16"/>
      <c r="C14" s="16"/>
      <c r="D14" s="16"/>
      <c r="E14" s="8">
        <f>AVERAGE(E3:E13)</f>
        <v>83</v>
      </c>
      <c r="F14" s="9">
        <f>AVERAGE(F3:F13)</f>
        <v>11.818181818181818</v>
      </c>
      <c r="H14" s="6" t="s">
        <v>60</v>
      </c>
      <c r="I14" s="4">
        <f>AVERAGEIFS(영어점수,교육시수,"&gt;=10",부서,"영업부")</f>
        <v>87</v>
      </c>
      <c r="Q14" s="18"/>
      <c r="R14" s="19"/>
      <c r="S14" s="18"/>
    </row>
    <row r="15" spans="1:19">
      <c r="Q15" s="18"/>
      <c r="R15" s="19"/>
      <c r="S15" s="18"/>
    </row>
    <row r="16" spans="1:19">
      <c r="Q16" s="18"/>
      <c r="R16" s="20"/>
      <c r="S16" s="18"/>
    </row>
    <row r="17" spans="17:19">
      <c r="Q17" s="18"/>
      <c r="R17" s="20"/>
      <c r="S17" s="18"/>
    </row>
    <row r="18" spans="17:19">
      <c r="Q18" s="18"/>
      <c r="R18" s="18"/>
      <c r="S18" s="18"/>
    </row>
  </sheetData>
  <mergeCells count="3">
    <mergeCell ref="A1:F1"/>
    <mergeCell ref="H1:I1"/>
    <mergeCell ref="A14:D14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4</vt:i4>
      </vt:variant>
    </vt:vector>
  </HeadingPairs>
  <TitlesOfParts>
    <vt:vector size="6" baseType="lpstr">
      <vt:lpstr>평가</vt:lpstr>
      <vt:lpstr>교육</vt:lpstr>
      <vt:lpstr>교육시수</vt:lpstr>
      <vt:lpstr>부서</vt:lpstr>
      <vt:lpstr>영어점수</vt:lpstr>
      <vt:lpstr>자격증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D502-01</cp:lastModifiedBy>
  <dcterms:created xsi:type="dcterms:W3CDTF">2017-07-04T03:05:34Z</dcterms:created>
  <dcterms:modified xsi:type="dcterms:W3CDTF">2025-05-29T06:12:34Z</dcterms:modified>
</cp:coreProperties>
</file>