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6"/>
  <workbookPr filterPrivacy="1" codeName="ThisWorkbook"/>
  <xr:revisionPtr revIDLastSave="0" documentId="8_{73EA0A4F-6C39-4FBA-9D5C-994F42F9AEE0}" xr6:coauthVersionLast="36" xr6:coauthVersionMax="36" xr10:uidLastSave="{00000000-0000-0000-0000-000000000000}"/>
  <bookViews>
    <workbookView xWindow="-120" yWindow="-120" windowWidth="29040" windowHeight="17640" xr2:uid="{00000000-000D-0000-FFFF-FFFF00000000}"/>
  </bookViews>
  <sheets>
    <sheet name="월별 예산 요약" sheetId="1" r:id="rId1"/>
    <sheet name="수입" sheetId="3" r:id="rId2"/>
    <sheet name="인건비" sheetId="4" r:id="rId3"/>
    <sheet name="운영 비용" sheetId="5" r:id="rId4"/>
  </sheets>
  <definedNames>
    <definedName name="_xlnm._FilterDatabase" localSheetId="1" hidden="1">수입!#REF!</definedName>
    <definedName name="_xlnm._FilterDatabase" localSheetId="3" hidden="1">'운영 비용'!#REF!</definedName>
    <definedName name="_xlnm._FilterDatabase" localSheetId="0" hidden="1">수입!#REF!</definedName>
    <definedName name="_xlnm._FilterDatabase" localSheetId="2" hidden="1">인건비!#REF!</definedName>
    <definedName name="BUDGET_Title">'월별 예산 요약'!$B$2</definedName>
    <definedName name="ColumnTitle1">합계[[#Headers],[예산 합계]]</definedName>
    <definedName name="_xlnm.Print_Titles" localSheetId="1">수입!$4:$4</definedName>
    <definedName name="_xlnm.Print_Titles" localSheetId="3">'운영 비용'!$4:$4</definedName>
    <definedName name="_xlnm.Print_Titles" localSheetId="2">인건비!$4:$4</definedName>
    <definedName name="제목1">Top5Expenses[[#Headers],[지출]]</definedName>
    <definedName name="제목2">수입[[#Headers],[수입]]</definedName>
    <definedName name="제목3">인건비[[#Headers],[인건비]]</definedName>
    <definedName name="제목4">운영_비용[[#Headers],[운영 비용]]</definedName>
    <definedName name="회사_이름">'월별 예산 요약'!$B$1</definedName>
  </definedNames>
  <calcPr calcId="179021"/>
  <fileRecoveryPr autoRecover="0"/>
</workbook>
</file>

<file path=xl/calcChain.xml><?xml version="1.0" encoding="utf-8"?>
<calcChain xmlns="http://schemas.openxmlformats.org/spreadsheetml/2006/main">
  <c r="B2" i="3" l="1"/>
  <c r="B2" i="4"/>
  <c r="B2" i="5"/>
  <c r="D25" i="5" l="1"/>
  <c r="C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B1" i="5"/>
  <c r="D8" i="4"/>
  <c r="C8" i="4"/>
  <c r="F7" i="4"/>
  <c r="E7" i="4"/>
  <c r="F6" i="4"/>
  <c r="E6" i="4"/>
  <c r="F5" i="4"/>
  <c r="E5" i="4"/>
  <c r="B1" i="4"/>
  <c r="D6" i="1" l="1"/>
  <c r="C16" i="1"/>
  <c r="C15" i="1"/>
  <c r="C13" i="1"/>
  <c r="C12" i="1"/>
  <c r="B12" i="1" s="1"/>
  <c r="C14" i="1"/>
  <c r="C6" i="1"/>
  <c r="F25" i="5"/>
  <c r="F8" i="4"/>
  <c r="D8" i="3"/>
  <c r="E7" i="3"/>
  <c r="F6" i="3"/>
  <c r="E6" i="3"/>
  <c r="F5" i="3"/>
  <c r="E5" i="3"/>
  <c r="B13" i="1" l="1"/>
  <c r="E13" i="1"/>
  <c r="B15" i="1"/>
  <c r="E15" i="1"/>
  <c r="B14" i="1"/>
  <c r="E14" i="1"/>
  <c r="B16" i="1"/>
  <c r="E16" i="1"/>
  <c r="E6" i="1"/>
  <c r="B1" i="3"/>
  <c r="E12" i="1" l="1"/>
  <c r="E17" i="1" l="1"/>
  <c r="C17" i="1"/>
  <c r="D5" i="1"/>
  <c r="D14" i="1" l="1"/>
  <c r="D7" i="1"/>
  <c r="D15" i="1"/>
  <c r="D13" i="1"/>
  <c r="D16" i="1"/>
  <c r="D12" i="1"/>
  <c r="D17" i="1" l="1"/>
  <c r="C8" i="3" l="1"/>
  <c r="C5" i="1" s="1"/>
  <c r="F7" i="3"/>
  <c r="F8" i="3" s="1"/>
  <c r="E5" i="1" l="1"/>
  <c r="C7" i="1"/>
  <c r="E7" i="1" s="1"/>
</calcChain>
</file>

<file path=xl/sharedStrings.xml><?xml version="1.0" encoding="utf-8"?>
<sst xmlns="http://schemas.openxmlformats.org/spreadsheetml/2006/main" count="61" uniqueCount="48">
  <si>
    <t>회사 이름</t>
  </si>
  <si>
    <t>월별 예산</t>
  </si>
  <si>
    <t>예산 합계</t>
  </si>
  <si>
    <t>수입</t>
  </si>
  <si>
    <t>지출</t>
  </si>
  <si>
    <t>잔액(수입 - 지출)</t>
  </si>
  <si>
    <t>이 셀에는 예산 개요 차트가 표시됩니다. 아래쪽 Top5Expenses 표에 상위 5가지 운영 비용이 자동으로 업데이트됩니다.</t>
  </si>
  <si>
    <t>가장 높은 상위 5가지 운영 비용 항목</t>
  </si>
  <si>
    <t>예상</t>
  </si>
  <si>
    <t>금액</t>
  </si>
  <si>
    <t>실제</t>
  </si>
  <si>
    <t>지출(%)</t>
  </si>
  <si>
    <t>날짜</t>
  </si>
  <si>
    <t>차액</t>
  </si>
  <si>
    <t>15% 절감</t>
  </si>
  <si>
    <t>순매출</t>
  </si>
  <si>
    <t>이자 소득</t>
  </si>
  <si>
    <t>자산 판매액(손익)</t>
  </si>
  <si>
    <t>총 수입</t>
  </si>
  <si>
    <t>상위 5가지 금액</t>
  </si>
  <si>
    <t>인건비</t>
  </si>
  <si>
    <t>급여</t>
  </si>
  <si>
    <t>복리 후생</t>
  </si>
  <si>
    <t>수수료</t>
  </si>
  <si>
    <t>총 인건비</t>
  </si>
  <si>
    <t>운영 비용</t>
  </si>
  <si>
    <t>광고</t>
  </si>
  <si>
    <t>부채</t>
  </si>
  <si>
    <t>현금 할인</t>
  </si>
  <si>
    <t>인도 비용</t>
  </si>
  <si>
    <t>감가상각</t>
  </si>
  <si>
    <t>회비 및 구독료</t>
  </si>
  <si>
    <t>보험료</t>
  </si>
  <si>
    <t>이자</t>
  </si>
  <si>
    <t>법률 및 감사</t>
  </si>
  <si>
    <t>유지 관리 및 수리</t>
  </si>
  <si>
    <t>사무용품</t>
  </si>
  <si>
    <t>우편</t>
  </si>
  <si>
    <t>임대료 또는 담보 대출</t>
  </si>
  <si>
    <t>판매 경비</t>
  </si>
  <si>
    <t>배송 및 보관</t>
  </si>
  <si>
    <t>소모품</t>
  </si>
  <si>
    <t>세금</t>
  </si>
  <si>
    <t>전화</t>
  </si>
  <si>
    <t>공과금</t>
  </si>
  <si>
    <t>기타</t>
  </si>
  <si>
    <t>총 운영 비용</t>
  </si>
  <si>
    <t>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</si>
</sst>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0.0%"/>
    <numFmt numFmtId="178" formatCode="yyyy&quot;년&quot;\ mm&quot;월&quot;"/>
  </numFmts>
  <fonts count="24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theme="9" tint="-0.499984740745262"/>
      <name val="Malgun Gothic"/>
      <family val="2"/>
    </font>
    <font>
      <sz val="11"/>
      <color theme="3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1"/>
      <color rgb="FFDA0000"/>
      <name val="Malgun Gothic"/>
      <family val="2"/>
    </font>
    <font>
      <sz val="36"/>
      <color theme="3"/>
      <name val="Malgun Gothic"/>
      <family val="2"/>
    </font>
    <font>
      <sz val="16"/>
      <color theme="3"/>
      <name val="Malgun Gothic"/>
      <family val="2"/>
    </font>
    <font>
      <sz val="11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6C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12"/>
      <color theme="3"/>
      <name val="Malgun Gothic"/>
      <family val="2"/>
    </font>
    <font>
      <sz val="16"/>
      <color theme="0"/>
      <name val="Malgun Gothic"/>
      <family val="2"/>
    </font>
    <font>
      <sz val="36"/>
      <color theme="0"/>
      <name val="Malgun Gothic"/>
      <family val="2"/>
    </font>
    <font>
      <sz val="11"/>
      <name val="Malgun Gothic"/>
      <family val="2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>
      <alignment horizontal="left" wrapText="1" indent="1"/>
    </xf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8" fillId="0" borderId="0" applyNumberFormat="0" applyFill="0" applyAlignment="0" applyProtection="0"/>
    <xf numFmtId="0" fontId="9" fillId="7" borderId="0" applyBorder="0" applyProtection="0">
      <alignment horizontal="left" vertical="center" indent="1"/>
    </xf>
    <xf numFmtId="0" fontId="9" fillId="7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13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77" fontId="1" fillId="0" borderId="0" applyFont="0" applyFill="0" applyBorder="0" applyProtection="0">
      <alignment horizontal="right"/>
    </xf>
    <xf numFmtId="178" fontId="3" fillId="4" borderId="0" applyFill="0" applyBorder="0">
      <alignment horizontal="right"/>
    </xf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17" fillId="10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4" fillId="12" borderId="1" applyNumberFormat="0" applyAlignment="0" applyProtection="0"/>
    <xf numFmtId="0" fontId="18" fillId="0" borderId="3" applyNumberFormat="0" applyFill="0" applyAlignment="0" applyProtection="0"/>
    <xf numFmtId="0" fontId="10" fillId="13" borderId="4" applyNumberFormat="0" applyAlignment="0" applyProtection="0"/>
    <xf numFmtId="0" fontId="1" fillId="14" borderId="5" applyNumberFormat="0" applyFont="0" applyAlignment="0" applyProtection="0"/>
    <xf numFmtId="0" fontId="12" fillId="0" borderId="0" applyNumberFormat="0" applyFill="0" applyBorder="0" applyAlignment="0" applyProtection="0"/>
    <xf numFmtId="0" fontId="1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33">
    <xf numFmtId="0" fontId="0" fillId="0" borderId="0" xfId="0">
      <alignment horizontal="left" wrapText="1" indent="1"/>
    </xf>
    <xf numFmtId="0" fontId="8" fillId="4" borderId="0" xfId="4" applyFill="1" applyAlignment="1">
      <alignment horizontal="left" indent="1"/>
    </xf>
    <xf numFmtId="0" fontId="0" fillId="4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9" fillId="2" borderId="0" xfId="5" applyFill="1" applyAlignment="1">
      <alignment vertical="center"/>
    </xf>
    <xf numFmtId="0" fontId="0" fillId="5" borderId="0" xfId="0" applyFill="1">
      <alignment horizontal="left" wrapText="1" indent="1"/>
    </xf>
    <xf numFmtId="0" fontId="0" fillId="5" borderId="0" xfId="0" applyFill="1" applyAlignment="1">
      <alignment vertical="center"/>
    </xf>
    <xf numFmtId="40" fontId="0" fillId="0" borderId="0" xfId="9" applyFont="1">
      <alignment horizontal="right"/>
    </xf>
    <xf numFmtId="0" fontId="9" fillId="7" borderId="0" xfId="5">
      <alignment horizontal="left" vertical="center" indent="1"/>
    </xf>
    <xf numFmtId="40" fontId="0" fillId="0" borderId="0" xfId="9" applyFont="1" applyAlignment="1">
      <alignment horizontal="right"/>
    </xf>
    <xf numFmtId="177" fontId="0" fillId="0" borderId="0" xfId="10" applyFont="1" applyAlignment="1">
      <alignment horizontal="right"/>
    </xf>
    <xf numFmtId="0" fontId="0" fillId="0" borderId="0" xfId="0" applyAlignment="1">
      <alignment horizontal="left" indent="1"/>
    </xf>
    <xf numFmtId="0" fontId="9" fillId="7" borderId="0" xfId="6" applyAlignment="1">
      <alignment horizontal="left" vertical="center" indent="1"/>
    </xf>
    <xf numFmtId="0" fontId="19" fillId="2" borderId="0" xfId="0" applyFont="1" applyFill="1" applyAlignment="1">
      <alignment vertical="center"/>
    </xf>
    <xf numFmtId="0" fontId="20" fillId="4" borderId="0" xfId="0" applyFont="1" applyFill="1" applyAlignment="1"/>
    <xf numFmtId="0" fontId="21" fillId="4" borderId="0" xfId="0" applyFont="1" applyFill="1" applyAlignment="1">
      <alignment vertical="center"/>
    </xf>
    <xf numFmtId="0" fontId="22" fillId="5" borderId="0" xfId="0" applyFont="1" applyFill="1">
      <alignment horizontal="left" wrapText="1" indent="1"/>
    </xf>
    <xf numFmtId="40" fontId="1" fillId="6" borderId="0" xfId="9" applyFont="1" applyFill="1" applyAlignment="1">
      <alignment horizontal="right"/>
    </xf>
    <xf numFmtId="40" fontId="0" fillId="0" borderId="0" xfId="0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40" fontId="6" fillId="0" borderId="0" xfId="9" applyFont="1" applyAlignment="1">
      <alignment horizontal="right"/>
    </xf>
    <xf numFmtId="0" fontId="9" fillId="7" borderId="0" xfId="5" applyAlignment="1">
      <alignment horizontal="left" vertical="center" indent="1"/>
    </xf>
    <xf numFmtId="0" fontId="0" fillId="0" borderId="0" xfId="0" applyAlignment="1">
      <alignment horizontal="left" wrapText="1" indent="1"/>
    </xf>
    <xf numFmtId="40" fontId="0" fillId="6" borderId="0" xfId="9" applyFont="1" applyFill="1" applyAlignment="1">
      <alignment horizontal="right"/>
    </xf>
    <xf numFmtId="177" fontId="0" fillId="6" borderId="0" xfId="10" applyFont="1" applyFill="1" applyAlignment="1">
      <alignment horizontal="right"/>
    </xf>
    <xf numFmtId="0" fontId="0" fillId="0" borderId="0" xfId="0" applyFont="1" applyAlignment="1">
      <alignment horizontal="left" wrapText="1" indent="1"/>
    </xf>
    <xf numFmtId="40" fontId="1" fillId="6" borderId="0" xfId="9" applyFont="1" applyFill="1">
      <alignment horizontal="right"/>
    </xf>
    <xf numFmtId="40" fontId="1" fillId="0" borderId="0" xfId="9" applyFont="1">
      <alignment horizontal="right"/>
    </xf>
    <xf numFmtId="178" fontId="3" fillId="4" borderId="0" xfId="11" applyNumberFormat="1">
      <alignment horizontal="right"/>
    </xf>
    <xf numFmtId="0" fontId="7" fillId="4" borderId="0" xfId="1" applyFill="1" applyAlignment="1">
      <alignment horizontal="left" indent="1"/>
    </xf>
    <xf numFmtId="0" fontId="11" fillId="0" borderId="0" xfId="0" applyFont="1" applyAlignment="1">
      <alignment horizontal="center"/>
    </xf>
  </cellXfs>
  <cellStyles count="48">
    <cellStyle name="20% - 강조색1" xfId="26" builtinId="30" customBuiltin="1"/>
    <cellStyle name="20% - 강조색2" xfId="30" builtinId="34" customBuiltin="1"/>
    <cellStyle name="20% - 강조색3" xfId="34" builtinId="38" customBuiltin="1"/>
    <cellStyle name="20% - 강조색4" xfId="38" builtinId="42" customBuiltin="1"/>
    <cellStyle name="20% - 강조색5" xfId="41" builtinId="46" customBuiltin="1"/>
    <cellStyle name="20% - 강조색6" xfId="45" builtinId="50" customBuiltin="1"/>
    <cellStyle name="40% - 강조색1" xfId="27" builtinId="31" customBuiltin="1"/>
    <cellStyle name="40% - 강조색2" xfId="31" builtinId="35" customBuiltin="1"/>
    <cellStyle name="40% - 강조색3" xfId="35" builtinId="39" customBuiltin="1"/>
    <cellStyle name="40% - 강조색4" xfId="39" builtinId="43" customBuiltin="1"/>
    <cellStyle name="40% - 강조색5" xfId="42" builtinId="47" customBuiltin="1"/>
    <cellStyle name="40% - 강조색6" xfId="46" builtinId="51" customBuiltin="1"/>
    <cellStyle name="60% - 강조색1" xfId="28" builtinId="32" customBuiltin="1"/>
    <cellStyle name="60% - 강조색2" xfId="32" builtinId="36" customBuiltin="1"/>
    <cellStyle name="60% - 강조색3" xfId="36" builtinId="40" customBuiltin="1"/>
    <cellStyle name="60% - 강조색4" xfId="3" builtinId="44" customBuiltin="1"/>
    <cellStyle name="60% - 강조색5" xfId="43" builtinId="48" customBuiltin="1"/>
    <cellStyle name="60% - 강조색6" xfId="47" builtinId="52" customBuiltin="1"/>
    <cellStyle name="강조색1" xfId="25" builtinId="29" customBuiltin="1"/>
    <cellStyle name="강조색2" xfId="29" builtinId="33" customBuiltin="1"/>
    <cellStyle name="강조색3" xfId="33" builtinId="37" customBuiltin="1"/>
    <cellStyle name="강조색4" xfId="37" builtinId="41" customBuiltin="1"/>
    <cellStyle name="강조색5" xfId="40" builtinId="45" customBuiltin="1"/>
    <cellStyle name="강조색6" xfId="44" builtinId="49" customBuiltin="1"/>
    <cellStyle name="경고문" xfId="8" builtinId="11" customBuiltin="1"/>
    <cellStyle name="계산" xfId="20" builtinId="22" customBuiltin="1"/>
    <cellStyle name="나쁨" xfId="16" builtinId="27" customBuiltin="1"/>
    <cellStyle name="날짜" xfId="11" xr:uid="{00000000-0005-0000-0000-000003000000}"/>
    <cellStyle name="메모" xfId="23" builtinId="10" customBuiltin="1"/>
    <cellStyle name="백분율" xfId="10" builtinId="5" customBuiltin="1"/>
    <cellStyle name="보통" xfId="17" builtinId="28" customBuiltin="1"/>
    <cellStyle name="설명 텍스트" xfId="24" builtinId="53" customBuiltin="1"/>
    <cellStyle name="셀 확인" xfId="22" builtinId="23" customBuiltin="1"/>
    <cellStyle name="쉼표" xfId="9" builtinId="3" customBuiltin="1"/>
    <cellStyle name="쉼표 [0]" xfId="12" builtinId="6" customBuiltin="1"/>
    <cellStyle name="연결된 셀" xfId="21" builtinId="24" customBuiltin="1"/>
    <cellStyle name="요약" xfId="7" builtinId="25" customBuiltin="1"/>
    <cellStyle name="입력" xfId="18" builtinId="20" customBuiltin="1"/>
    <cellStyle name="제목" xfId="1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2" builtinId="19" customBuiltin="1"/>
    <cellStyle name="좋음" xfId="15" builtinId="26" customBuiltin="1"/>
    <cellStyle name="출력" xfId="19" builtinId="21" customBuiltin="1"/>
    <cellStyle name="통화" xfId="13" builtinId="4" customBuiltin="1"/>
    <cellStyle name="통화 [0]" xfId="14" builtinId="7" customBuiltin="1"/>
    <cellStyle name="표준" xfId="0" builtinId="0" customBuiltin="1"/>
  </cellStyles>
  <dxfs count="65">
    <dxf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  <protection locked="1" hidden="0"/>
    </dxf>
    <dxf>
      <alignment horizontal="left" vertical="bottom" textRotation="0" wrapText="0" indent="1" justifyLastLine="0" shrinkToFit="0" readingOrder="0"/>
    </dxf>
    <dxf>
      <alignment horizontal="left" vertical="bottom" textRotation="0" indent="1" justifyLastLine="0" shrinkToFit="0" readingOrder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left" textRotation="0" indent="1" justifyLastLine="0" shrinkToFit="0" readingOrder="0"/>
    </dxf>
    <dxf>
      <alignment horizontal="left" textRotation="0" indent="1" justifyLastLine="0" shrinkToFit="0" readingOrder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protection locked="1" hidden="0"/>
    </dxf>
    <dxf>
      <protection locked="1" hidden="0"/>
    </dxf>
    <dxf>
      <alignment horizontal="left" textRotation="0" indent="1" justifyLastLine="0" shrinkToFit="0" readingOrder="0"/>
    </dxf>
    <dxf>
      <alignment horizontal="left" textRotation="0" indent="1" justifyLastLine="0" shrinkToFit="0" readingOrder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right" vertical="bottom" textRotation="0" wrapText="0" indent="0" justifyLastLine="0" shrinkToFit="0" readingOrder="0"/>
    </dxf>
    <dxf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protection locked="1" hidden="0"/>
    </dxf>
    <dxf>
      <protection locked="1" hidden="0"/>
    </dxf>
    <dxf>
      <numFmt numFmtId="179" formatCode="#,##0.00_);[Red]\(#,##0.00\)"/>
    </dxf>
    <dxf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79" formatCode="#,##0.00_);[Red]\(#,##0.00\)"/>
    </dxf>
    <dxf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79" formatCode="#,##0.00_);[Red]\(#,##0.00\)"/>
    </dxf>
    <dxf>
      <alignment horizontal="right" vertical="bottom" textRotation="0" wrapText="0" indent="0" justifyLastLine="0" shrinkToFit="0" readingOrder="0"/>
    </dxf>
    <dxf>
      <alignment horizontal="left" textRotation="0" indent="1" justifyLastLine="0" shrinkToFit="0" readingOrder="0"/>
    </dxf>
    <dxf>
      <alignment horizontal="left" textRotation="0" indent="1" justifyLastLine="0" shrinkToFit="0" readingOrder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PivotStyle="PivotStyleLight16">
    <tableStyle name="월별 예산" pivot="0" count="4" xr9:uid="{00000000-0011-0000-FFFF-FFFF00000000}">
      <tableStyleElement type="wholeTable" dxfId="64"/>
      <tableStyleElement type="headerRow" dxfId="63"/>
      <tableStyleElement type="totalRow" dxfId="62"/>
      <tableStyleElement type="lastColumn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예산 개요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'월별 예산 요약'!$B$5</c:f>
              <c:strCache>
                <c:ptCount val="1"/>
                <c:pt idx="0">
                  <c:v>수입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'월별 예산 요약'!$C$4:$D$4</c:f>
              <c:strCache>
                <c:ptCount val="2"/>
                <c:pt idx="0">
                  <c:v>예상</c:v>
                </c:pt>
                <c:pt idx="1">
                  <c:v>실제</c:v>
                </c:pt>
              </c:strCache>
            </c:strRef>
          </c:cat>
          <c:val>
            <c:numRef>
              <c:f>'월별 예산 요약'!$C$5:$D$5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'월별 예산 요약'!$B$6</c:f>
              <c:strCache>
                <c:ptCount val="1"/>
                <c:pt idx="0">
                  <c:v>지출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'월별 예산 요약'!$C$4:$D$4</c:f>
              <c:strCache>
                <c:ptCount val="2"/>
                <c:pt idx="0">
                  <c:v>예상</c:v>
                </c:pt>
                <c:pt idx="1">
                  <c:v>실제</c:v>
                </c:pt>
              </c:strCache>
            </c:strRef>
          </c:cat>
          <c:val>
            <c:numRef>
              <c:f>'월별 예산 요약'!$C$6:$D$6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ko-KR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/>
            </a:pPr>
            <a:endParaRPr lang="ko-KR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5391985247419E-3"/>
          <c:y val="0.10487994556236026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맑은 고딕" panose="020B0503020000020004" pitchFamily="50" charset="-127"/>
          <a:ea typeface="맑은 고딕" panose="020B0503020000020004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4</xdr:col>
      <xdr:colOff>895350</xdr:colOff>
      <xdr:row>8</xdr:row>
      <xdr:rowOff>4133851</xdr:rowOff>
    </xdr:to>
    <xdr:graphicFrame macro="">
      <xdr:nvGraphicFramePr>
        <xdr:cNvPr id="3" name="예산_개요" descr="예상 및 실제 수입과 지출을 보여 주는 가로 막대형 개요 차트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합계" displayName="합계" ref="B4:E7" totalsRowCount="1" headerRowDxfId="58" dataDxfId="57" totalsRowDxfId="56">
  <autoFilter ref="B4:E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예산 합계" totalsRowLabel="잔액(수입 - 지출)" dataDxfId="55" totalsRowDxfId="54"/>
    <tableColumn id="2" xr3:uid="{00000000-0010-0000-0000-000002000000}" name="예상" totalsRowFunction="custom" dataDxfId="53" totalsRowDxfId="52">
      <totalsRowFormula>C5-C6</totalsRowFormula>
    </tableColumn>
    <tableColumn id="3" xr3:uid="{00000000-0010-0000-0000-000003000000}" name="실제" totalsRowFunction="custom" dataDxfId="51" totalsRowDxfId="50">
      <totalsRowFormula>D5-D6</totalsRowFormula>
    </tableColumn>
    <tableColumn id="4" xr3:uid="{00000000-0010-0000-0000-000004000000}" name="차액" totalsRowFunction="custom" dataDxfId="49" totalsRowDxfId="48">
      <calculatedColumnFormula>합계[[#This Row],[실제]]-합계[[#This Row],[예상]]</calculatedColumnFormula>
      <totalsRowFormula>합계[[#Totals],[실제]]-합계[[#Totals],[예상]]</totalsRowFormula>
    </tableColumn>
  </tableColumns>
  <tableStyleInfo name="월별 예산" showFirstColumn="0" showLastColumn="1" showRowStripes="0" showColumnStripes="0"/>
  <extLst>
    <ext xmlns:x14="http://schemas.microsoft.com/office/spreadsheetml/2009/9/main" uri="{504A1905-F514-4f6f-8877-14C23A59335A}">
      <x14:table altTextSummary="이 표에서 예산 합계, 예상 및 실제 수입과 지출, 차액이 자동으로 업데이트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DxfId="47" dataDxfId="46" totalsRowDxfId="45">
  <tableColumns count="4">
    <tableColumn id="1" xr3:uid="{00000000-0010-0000-0100-000001000000}" name="지출" totalsRowLabel="요약" dataDxfId="44" totalsRowDxfId="43">
      <calculatedColumnFormula>INDEX(#REF!,MATCH(Top5Expenses[[#This Row],[금액]],#REF!,0),1)</calculatedColumnFormula>
    </tableColumn>
    <tableColumn id="2" xr3:uid="{00000000-0010-0000-0100-000002000000}" name="금액" totalsRowFunction="sum" dataDxfId="42" totalsRowDxfId="41"/>
    <tableColumn id="3" xr3:uid="{00000000-0010-0000-0100-000003000000}" name="지출(%)" totalsRowFunction="sum" dataDxfId="40" totalsRowDxfId="39">
      <calculatedColumnFormula>Top5Expenses[[#This Row],[금액]]/$D$6</calculatedColumnFormula>
    </tableColumn>
    <tableColumn id="4" xr3:uid="{00000000-0010-0000-0100-000004000000}" name="15% 절감" totalsRowFunction="sum" dataDxfId="38" totalsRowDxfId="37">
      <calculatedColumnFormula>Top5Expenses[[#This Row],[금액]]*0.15</calculatedColumnFormula>
    </tableColumn>
  </tableColumns>
  <tableStyleInfo name="월별 예산" showFirstColumn="0" showLastColumn="0" showRowStripes="0" showColumnStripes="0"/>
  <extLst>
    <ext xmlns:x14="http://schemas.microsoft.com/office/spreadsheetml/2009/9/main" uri="{504A1905-F514-4f6f-8877-14C23A59335A}">
      <x14:table altTextSummary="이 표에 상위 5가지 운영 비용 항목, 금액, 지출(%) 및 15% 절감이 자동으로 업데이트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수입" displayName="수입" ref="B4:F8" totalsRowCount="1" headerRowDxfId="35" dataDxfId="34" totalsRowDxfId="33">
  <autoFilter ref="B4:F7" xr:uid="{00000000-0009-0000-0100-000003000000}"/>
  <tableColumns count="5">
    <tableColumn id="1" xr3:uid="{00000000-0010-0000-0200-000001000000}" name="수입" totalsRowLabel="총 수입" dataDxfId="32" totalsRowDxfId="31"/>
    <tableColumn id="2" xr3:uid="{00000000-0010-0000-0200-000002000000}" name="예상" totalsRowFunction="sum" dataDxfId="30"/>
    <tableColumn id="3" xr3:uid="{00000000-0010-0000-0200-000003000000}" name="실제" totalsRowFunction="sum" dataDxfId="29" totalsRowDxfId="28"/>
    <tableColumn id="5" xr3:uid="{00000000-0010-0000-0200-000005000000}" name="상위 5가지 금액" dataDxfId="27" totalsRowDxfId="26">
      <calculatedColumnFormula>수입[[#This Row],[실제]]+(10^-6)*ROW(수입[[#This Row],[실제]])</calculatedColumnFormula>
    </tableColumn>
    <tableColumn id="4" xr3:uid="{00000000-0010-0000-0200-000004000000}" name="차액" totalsRowFunction="sum" dataDxfId="25" totalsRowDxfId="24">
      <calculatedColumnFormula>수입[[#This Row],[실제]]-수입[[#This Row],[예상]]</calculatedColumnFormula>
    </tableColumn>
  </tableColumns>
  <tableStyleInfo name="월별 예산" showFirstColumn="0" showLastColumn="1" showRowStripes="0" showColumnStripes="0"/>
  <extLst>
    <ext xmlns:x14="http://schemas.microsoft.com/office/spreadsheetml/2009/9/main" uri="{504A1905-F514-4f6f-8877-14C23A59335A}">
      <x14:table altTextSummary="이 표에 월별 수입, 예상 및 실제 값을 입력합니다. 차이는 자동으로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인건비" displayName="인건비" ref="B4:F8" totalsRowCount="1" headerRowDxfId="22" dataDxfId="21" totalsRowDxfId="20">
  <autoFilter ref="B4:F7" xr:uid="{00000000-0009-0000-0100-000007000000}"/>
  <tableColumns count="5">
    <tableColumn id="1" xr3:uid="{00000000-0010-0000-0300-000001000000}" name="인건비" totalsRowLabel="총 인건비" dataDxfId="19" totalsRowDxfId="18"/>
    <tableColumn id="2" xr3:uid="{00000000-0010-0000-0300-000002000000}" name="예상" totalsRowFunction="sum" dataDxfId="17" totalsRowDxfId="16"/>
    <tableColumn id="3" xr3:uid="{00000000-0010-0000-0300-000003000000}" name="실제" totalsRowFunction="sum" dataDxfId="15" totalsRowDxfId="14"/>
    <tableColumn id="4" xr3:uid="{00000000-0010-0000-0300-000004000000}" name="상위 5가지 금액" dataDxfId="13" totalsRowDxfId="12">
      <calculatedColumnFormula>인건비[[#This Row],[실제]]+(10^-6)*ROW(인건비[[#This Row],[실제]])</calculatedColumnFormula>
    </tableColumn>
    <tableColumn id="5" xr3:uid="{00000000-0010-0000-0300-000005000000}" name="차액" totalsRowFunction="sum" dataDxfId="11" totalsRowDxfId="10">
      <calculatedColumnFormula>인건비[[#This Row],[예상]]-인건비[[#This Row],[실제]]</calculatedColumnFormula>
    </tableColumn>
  </tableColumns>
  <tableStyleInfo name="월별 예산" showFirstColumn="0" showLastColumn="1" showRowStripes="0" showColumnStripes="0"/>
  <extLst>
    <ext xmlns:x14="http://schemas.microsoft.com/office/spreadsheetml/2009/9/main" uri="{504A1905-F514-4f6f-8877-14C23A59335A}">
      <x14:table altTextSummary="이 표에 인건비, 예상 및 실제 값을 입력합니다. 차이는 자동으로 계산됩니다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운영_비용" displayName="운영_비용" ref="B4:F25" totalsRowCount="1" headerRowDxfId="8" dataDxfId="7" totalsRowDxfId="6">
  <autoFilter ref="B4:F24" xr:uid="{00000000-0009-0000-0100-000009000000}"/>
  <sortState ref="B12:F32">
    <sortCondition ref="B16:B37"/>
  </sortState>
  <tableColumns count="5">
    <tableColumn id="1" xr3:uid="{00000000-0010-0000-0400-000001000000}" name="운영 비용" totalsRowLabel="총 운영 비용" dataDxfId="5" totalsRowDxfId="4"/>
    <tableColumn id="2" xr3:uid="{00000000-0010-0000-0400-000002000000}" name="예상" totalsRowFunction="sum" totalsRowDxfId="3"/>
    <tableColumn id="3" xr3:uid="{00000000-0010-0000-0400-000003000000}" name="실제" totalsRowFunction="sum" totalsRowDxfId="2"/>
    <tableColumn id="5" xr3:uid="{00000000-0010-0000-0400-000005000000}" name="상위 5가지 금액" totalsRowDxfId="1">
      <calculatedColumnFormula>운영_비용[[#This Row],[실제]]+(10^-6)*ROW(운영_비용[[#This Row],[실제]])</calculatedColumnFormula>
    </tableColumn>
    <tableColumn id="4" xr3:uid="{00000000-0010-0000-0400-000004000000}" name="차액" totalsRowFunction="sum" totalsRowDxfId="0">
      <calculatedColumnFormula>운영_비용[[#This Row],[예상]]-운영_비용[[#This Row],[실제]]</calculatedColumnFormula>
    </tableColumn>
  </tableColumns>
  <tableStyleInfo name="월별 예산" showFirstColumn="0" showLastColumn="1" showRowStripes="0" showColumnStripes="0"/>
  <extLst>
    <ext xmlns:x14="http://schemas.microsoft.com/office/spreadsheetml/2009/9/main" uri="{504A1905-F514-4f6f-8877-14C23A59335A}">
      <x14:table altTextSummary="이 표에 운영 경비, 예상 및 실제 값을 입력합니다. 차이는 자동으로 계산됩니다.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17"/>
  <sheetViews>
    <sheetView showGridLines="0" tabSelected="1" zoomScaleNormal="100" workbookViewId="0">
      <selection activeCell="I7" sqref="I7"/>
    </sheetView>
  </sheetViews>
  <sheetFormatPr defaultColWidth="8.875" defaultRowHeight="16.5" customHeight="1"/>
  <cols>
    <col min="1" max="1" width="4" style="5" customWidth="1"/>
    <col min="2" max="2" width="29.25" style="5" customWidth="1"/>
    <col min="3" max="5" width="18.875" style="5" customWidth="1"/>
    <col min="6" max="6" width="4" style="5" customWidth="1"/>
    <col min="7" max="7" width="4" customWidth="1"/>
  </cols>
  <sheetData>
    <row r="1" spans="1:6" ht="31.5" customHeight="1">
      <c r="A1" s="2"/>
      <c r="B1" s="1" t="s">
        <v>0</v>
      </c>
      <c r="C1"/>
      <c r="D1"/>
      <c r="E1"/>
      <c r="F1"/>
    </row>
    <row r="2" spans="1:6" ht="54">
      <c r="A2" s="2"/>
      <c r="B2" s="31" t="s">
        <v>1</v>
      </c>
      <c r="C2" s="31"/>
      <c r="D2" s="31"/>
      <c r="E2" s="30" t="s">
        <v>12</v>
      </c>
      <c r="F2" s="30"/>
    </row>
    <row r="3" spans="1:6" ht="15" customHeight="1"/>
    <row r="4" spans="1:6" s="4" customFormat="1" ht="21.75" customHeight="1">
      <c r="A4" s="3"/>
      <c r="B4" s="23" t="s">
        <v>2</v>
      </c>
      <c r="C4" s="14" t="s">
        <v>8</v>
      </c>
      <c r="D4" s="14" t="s">
        <v>10</v>
      </c>
      <c r="E4" s="14" t="s">
        <v>13</v>
      </c>
      <c r="F4" s="3"/>
    </row>
    <row r="5" spans="1:6">
      <c r="B5" s="24" t="s">
        <v>3</v>
      </c>
      <c r="C5" s="19">
        <f>수입[[#Totals],[예상]]</f>
        <v>63300</v>
      </c>
      <c r="D5" s="19">
        <f>수입[[#Totals],[실제]]</f>
        <v>57450</v>
      </c>
      <c r="E5" s="22">
        <f>합계[[#This Row],[실제]]-합계[[#This Row],[예상]]</f>
        <v>-5850</v>
      </c>
    </row>
    <row r="6" spans="1:6">
      <c r="B6" s="24" t="s">
        <v>4</v>
      </c>
      <c r="C6" s="19">
        <f>운영_비용[[#Totals],[예상]]+인건비[[#Totals],[예상]]</f>
        <v>54500</v>
      </c>
      <c r="D6" s="19">
        <f>운영_비용[[#Totals],[실제]]+인건비[[#Totals],[실제]]</f>
        <v>49630</v>
      </c>
      <c r="E6" s="22">
        <f>합계[[#This Row],[실제]]-합계[[#This Row],[예상]]</f>
        <v>-4870</v>
      </c>
    </row>
    <row r="7" spans="1:6">
      <c r="B7" s="24" t="s">
        <v>5</v>
      </c>
      <c r="C7" s="20">
        <f>C5-C6</f>
        <v>8800</v>
      </c>
      <c r="D7" s="20">
        <f>D5-D6</f>
        <v>7820</v>
      </c>
      <c r="E7" s="21">
        <f>합계[[#Totals],[실제]]-합계[[#Totals],[예상]]</f>
        <v>-980</v>
      </c>
    </row>
    <row r="9" spans="1:6" ht="335.45" customHeight="1">
      <c r="A9"/>
      <c r="B9" s="32" t="s">
        <v>6</v>
      </c>
      <c r="C9" s="32"/>
      <c r="D9" s="32"/>
      <c r="E9" s="32"/>
      <c r="F9"/>
    </row>
    <row r="10" spans="1:6" ht="16.5" customHeight="1">
      <c r="B10" s="6" t="s">
        <v>7</v>
      </c>
      <c r="C10" s="15"/>
      <c r="D10" s="15"/>
      <c r="E10" s="15"/>
    </row>
    <row r="11" spans="1:6" ht="21.75" customHeight="1">
      <c r="B11" s="23" t="s">
        <v>4</v>
      </c>
      <c r="C11" s="14" t="s">
        <v>9</v>
      </c>
      <c r="D11" s="14" t="s">
        <v>11</v>
      </c>
      <c r="E11" s="14" t="s">
        <v>14</v>
      </c>
    </row>
    <row r="12" spans="1:6">
      <c r="B12" s="27" t="str">
        <f>INDEX(운영_비용[],MATCH(Top5Expenses[[#This Row],[금액]],운영_비용[상위 5가지 금액],0),1)</f>
        <v>유지 관리 및 수리</v>
      </c>
      <c r="C12" s="25">
        <f>LARGE(운영_비용[상위 5가지 금액],1)</f>
        <v>4600.0000140000002</v>
      </c>
      <c r="D12" s="26">
        <f>Top5Expenses[[#This Row],[금액]]/$D$6</f>
        <v>9.2685875760628658E-2</v>
      </c>
      <c r="E12" s="25">
        <f>Top5Expenses[[#This Row],[금액]]*0.15</f>
        <v>690.00000209999996</v>
      </c>
    </row>
    <row r="13" spans="1:6">
      <c r="B13" s="27" t="str">
        <f>INDEX(운영_비용[],MATCH(Top5Expenses[[#This Row],[금액]],운영_비용[상위 5가지 금액],0),1)</f>
        <v>소모품</v>
      </c>
      <c r="C13" s="25">
        <f>LARGE(운영_비용[상위 5가지 금액],2)</f>
        <v>4500.0000200000004</v>
      </c>
      <c r="D13" s="26">
        <f>Top5Expenses[[#This Row],[금액]]/$D$6</f>
        <v>9.0670965545033261E-2</v>
      </c>
      <c r="E13" s="25">
        <f>Top5Expenses[[#This Row],[금액]]*0.15</f>
        <v>675.00000299999999</v>
      </c>
    </row>
    <row r="14" spans="1:6">
      <c r="B14" s="27" t="str">
        <f>INDEX(운영_비용[],MATCH(Top5Expenses[[#This Row],[금액]],운영_비용[상위 5가지 금액],0),1)</f>
        <v>임대료 또는 담보 대출</v>
      </c>
      <c r="C14" s="25">
        <f>LARGE(운영_비용[상위 5가지 금액],3)</f>
        <v>4500.0000170000003</v>
      </c>
      <c r="D14" s="26">
        <f>Top5Expenses[[#This Row],[금액]]/$D$6</f>
        <v>9.0670965484585947E-2</v>
      </c>
      <c r="E14" s="25">
        <f>Top5Expenses[[#This Row],[금액]]*0.15</f>
        <v>675.00000254999998</v>
      </c>
    </row>
    <row r="15" spans="1:6">
      <c r="B15" s="27" t="str">
        <f>INDEX(운영_비용[],MATCH(Top5Expenses[[#This Row],[금액]],운영_비용[상위 5가지 금액],0),1)</f>
        <v>세금</v>
      </c>
      <c r="C15" s="25">
        <f>LARGE(운영_비용[상위 5가지 금액],4)</f>
        <v>3200.0000209999998</v>
      </c>
      <c r="D15" s="26">
        <f>Top5Expenses[[#This Row],[금액]]/$D$6</f>
        <v>6.4477131190812012E-2</v>
      </c>
      <c r="E15" s="25">
        <f>Top5Expenses[[#This Row],[금액]]*0.15</f>
        <v>480.00000314999994</v>
      </c>
    </row>
    <row r="16" spans="1:6">
      <c r="B16" s="27" t="str">
        <f>INDEX(운영_비용[],MATCH(Top5Expenses[[#This Row],[금액]],운영_비용[상위 5가지 금액],0),1)</f>
        <v>광고</v>
      </c>
      <c r="C16" s="25">
        <f>LARGE(운영_비용[상위 5가지 금액],5)</f>
        <v>2500.0000049999999</v>
      </c>
      <c r="D16" s="26">
        <f>Top5Expenses[[#This Row],[금액]]/$D$6</f>
        <v>5.037275851299617E-2</v>
      </c>
      <c r="E16" s="25">
        <f>Top5Expenses[[#This Row],[금액]]*0.15</f>
        <v>375.00000074999997</v>
      </c>
    </row>
    <row r="17" spans="2:5">
      <c r="B17" s="24" t="s">
        <v>47</v>
      </c>
      <c r="C17" s="11">
        <f>SUBTOTAL(109,Top5Expenses[금액])</f>
        <v>19300.000077000004</v>
      </c>
      <c r="D17" s="12">
        <f>SUBTOTAL(109,Top5Expenses[지출(%)])</f>
        <v>0.38887769649405601</v>
      </c>
      <c r="E17" s="11">
        <f>SUBTOTAL(109,Top5Expenses[15% 절감])</f>
        <v>2895.0000115499997</v>
      </c>
    </row>
  </sheetData>
  <sheetProtection insertColumns="0" insertRows="0" deleteColumns="0" deleteRows="0" selectLockedCells="1" autoFilter="0"/>
  <mergeCells count="3">
    <mergeCell ref="E2:F2"/>
    <mergeCell ref="B2:D2"/>
    <mergeCell ref="B9:E9"/>
  </mergeCells>
  <phoneticPr fontId="23" type="noConversion"/>
  <conditionalFormatting sqref="C10:E65 C5:E8">
    <cfRule type="cellIs" dxfId="60" priority="2" operator="lessThan">
      <formula>0</formula>
    </cfRule>
  </conditionalFormatting>
  <conditionalFormatting sqref="D12:E17">
    <cfRule type="cellIs" dxfId="59" priority="1" operator="lessThan">
      <formula>0</formula>
    </cfRule>
  </conditionalFormatting>
  <dataValidations xWindow="45" yWindow="276" count="20">
    <dataValidation type="custom" allowBlank="1" showInputMessage="1" showErrorMessage="1" errorTitle="경고" error="이 셀은 자동으로 채워지며 덮어쓰면 안 됩니다. 이 셀을 덮어쓰면 이 워크시트의 계산이 중단됩니다." sqref="D13 D15:D16 C5:E6" xr:uid="{00000000-0002-0000-0000-000000000000}">
      <formula1>LEN(C5)=""</formula1>
    </dataValidation>
    <dataValidation type="custom" allowBlank="1" showInputMessage="1" showErrorMessage="1" errorTitle="경고" error="이 셀은 자동으로 채워지며 덮어쓰면 안 됩니다. 이 셀을 덮어쓰면 이 워크시트의 계산이 중단됩니다." sqref="E16" xr:uid="{00000000-0002-0000-0000-000001000000}">
      <formula1>LEN(E16:E17)=""</formula1>
    </dataValidation>
    <dataValidation type="custom" allowBlank="1" showInputMessage="1" showErrorMessage="1" errorTitle="경고" error="이 셀은 자동으로 채워지며 덮어쓰면 안 됩니다. 이 셀을 덮어쓰면 이 워크시트의 계산이 중단됩니다." sqref="C12:E12 C13:C16" xr:uid="{00000000-0002-0000-0000-000002000000}">
      <formula1>LEN(C12:C17)=""</formula1>
    </dataValidation>
    <dataValidation type="custom" allowBlank="1" showInputMessage="1" showErrorMessage="1" errorTitle="경고" error="이 셀은 자동으로 채워지며 덮어쓰면 안 됩니다. 이 셀을 덮어쓰면 이 워크시트의 계산이 중단됩니다." sqref="D14" xr:uid="{00000000-0002-0000-0000-000004000000}">
      <formula1>LEN(D13:D17)=""</formula1>
    </dataValidation>
    <dataValidation type="custom" allowBlank="1" showInputMessage="1" showErrorMessage="1" errorTitle="경고" error="이 셀은 자동으로 채워지며 덮어쓰면 안 됩니다. 이 셀을 덮어쓰면 이 워크시트의 계산이 중단됩니다." sqref="E13" xr:uid="{00000000-0002-0000-0000-000005000000}">
      <formula1>LEN(E13:E17)=""</formula1>
    </dataValidation>
    <dataValidation allowBlank="1" showInputMessage="1" showErrorMessage="1" prompt="이 통합 문서에서 월간 비즈니스 예산을 만듭니다. 개요는 이 워크시트에 있습니다. 각 워크시트에서 월별 수입, 인건비 및 운영 비용에 수입 세부 사항을 입력합니다." sqref="A1" xr:uid="{00000000-0002-0000-0000-000006000000}"/>
    <dataValidation allowBlank="1" showInputMessage="1" showErrorMessage="1" prompt="이 셀에 회사 이름을 입력합니다." sqref="B1" xr:uid="{00000000-0002-0000-0000-000007000000}"/>
    <dataValidation allowBlank="1" showInputMessage="1" showErrorMessage="1" prompt="이 셀에 날짜를 입력합니다. 셀 B9에는 예산 개요 차트가 표시됩니다." sqref="E2:F2" xr:uid="{00000000-0002-0000-0000-000008000000}"/>
    <dataValidation allowBlank="1" showInputMessage="1" showErrorMessage="1" prompt="예상 및 실제 수입과 지출의 예산 합계는 다른 워크시트에 입력한 금액에서 자동으로 계산됩니다. 잔액 및 차액은 자동으로 조정됩니다." sqref="B4" xr:uid="{00000000-0002-0000-0000-000009000000}"/>
    <dataValidation allowBlank="1" showInputMessage="1" showErrorMessage="1" prompt="이 머리글 아래의 열에 예상 합계가 자동으로 계산됩니다." sqref="C4" xr:uid="{00000000-0002-0000-0000-00000A000000}"/>
    <dataValidation allowBlank="1" showInputMessage="1" showErrorMessage="1" prompt="이 머리글 아래의 열에 실제 합계가 자동으로 계산됩니다." sqref="D4" xr:uid="{00000000-0002-0000-0000-00000B000000}"/>
    <dataValidation allowBlank="1" showInputMessage="1" showErrorMessage="1" prompt="이 머리글 아래의 열에 예상 및 실제 합계의 차액이 자동으로 계산됩니다." sqref="E4" xr:uid="{00000000-0002-0000-0000-00000C000000}"/>
    <dataValidation allowBlank="1" showInputMessage="1" showErrorMessage="1" prompt="아래 표에 상위 5가지 운영 비용이 자동으로 업데이트됩니다." sqref="B10" xr:uid="{00000000-0002-0000-0000-00000D000000}"/>
    <dataValidation allowBlank="1" showInputMessage="1" showErrorMessage="1" prompt="이 머리글 아래의 열에 상위 5가지 운영 비용이 자동으로 업데이트됩니다." sqref="B11" xr:uid="{00000000-0002-0000-0000-00000E000000}"/>
    <dataValidation allowBlank="1" showInputMessage="1" showErrorMessage="1" prompt="이 머리글 아래의 열에 금액이 자동으로 업데이트됩니다." sqref="C11" xr:uid="{00000000-0002-0000-0000-00000F000000}"/>
    <dataValidation allowBlank="1" showInputMessage="1" showErrorMessage="1" prompt="이 머리글 아래의 열에 지출(%)이 자동으로 계산됩니다." sqref="D11" xr:uid="{00000000-0002-0000-0000-000010000000}"/>
    <dataValidation allowBlank="1" showInputMessage="1" showErrorMessage="1" prompt="이 머리글 아래의 열에 15% 절감 금액이 자동으로 계산됩니다." sqref="E11" xr:uid="{00000000-0002-0000-0000-000011000000}"/>
    <dataValidation allowBlank="1" showInputMessage="1" showErrorMessage="1" prompt="이 워크시트의 제목은 이 셀에 있습니다. 오른쪽의 셀에 날짜를 입력합니다. 셀 B4에서 시작하는 합계 표에 예산 합계가 자동으로 계산됩니다." sqref="B2:D2" xr:uid="{00000000-0002-0000-0000-000012000000}"/>
    <dataValidation type="custom" allowBlank="1" showInputMessage="1" showErrorMessage="1" errorTitle="경고" error="이 셀은 자동으로 채워지며 덮어쓰면 안 됩니다. 이 셀을 덮어쓰면 이 워크시트의 계산이 중단됩니다." sqref="E14" xr:uid="{4633D676-D981-4DB4-98C8-83D77BED0EA4}">
      <formula1>LEN(E14:E17)=""</formula1>
    </dataValidation>
    <dataValidation type="custom" allowBlank="1" showInputMessage="1" showErrorMessage="1" errorTitle="경고" error="이 셀은 자동으로 채워지며 덮어쓰면 안 됩니다. 이 셀을 덮어쓰면 이 워크시트의 계산이 중단됩니다." sqref="E15" xr:uid="{80513436-45C2-40B5-88AE-77AE6FA2352F}">
      <formula1>LEN(E15:E17)=""</formula1>
    </dataValidation>
  </dataValidations>
  <printOptions horizontalCentered="1"/>
  <pageMargins left="0.25" right="0.25" top="0.25" bottom="0.25" header="0" footer="0"/>
  <pageSetup paperSize="9" scale="97" orientation="portrait" r:id="rId1"/>
  <headerFooter differentFirst="1">
    <oddFooter>Page &amp;P of &amp;N</oddFooter>
  </headerFooter>
  <ignoredErrors>
    <ignoredError sqref="C5:E5 D16 C6:E6 D12 D13 D14 D15 E12:E16" listDataValidation="1"/>
    <ignoredError sqref="C12:C16" listDataValidation="1" calculatedColumn="1"/>
    <ignoredError sqref="B12:B1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8"/>
  <sheetViews>
    <sheetView showGridLines="0" zoomScaleNormal="100" workbookViewId="0">
      <selection activeCell="B10" sqref="B10"/>
    </sheetView>
  </sheetViews>
  <sheetFormatPr defaultColWidth="8.875" defaultRowHeight="30" customHeight="1"/>
  <cols>
    <col min="1" max="1" width="4" style="7" customWidth="1"/>
    <col min="2" max="2" width="29.25" style="7" customWidth="1"/>
    <col min="3" max="4" width="18.875" style="7" customWidth="1"/>
    <col min="5" max="5" width="25.875" style="7" hidden="1" customWidth="1"/>
    <col min="6" max="6" width="18.875" style="7" customWidth="1"/>
    <col min="7" max="7" width="4" style="7" customWidth="1"/>
    <col min="8" max="8" width="4" customWidth="1"/>
  </cols>
  <sheetData>
    <row r="1" spans="1:7" ht="31.5" customHeight="1">
      <c r="A1" s="2"/>
      <c r="B1" s="1" t="str">
        <f>회사_이름</f>
        <v>회사 이름</v>
      </c>
      <c r="C1" s="16"/>
      <c r="D1" s="16"/>
      <c r="E1" s="16"/>
      <c r="F1" s="16"/>
      <c r="G1" s="16"/>
    </row>
    <row r="2" spans="1:7" ht="54">
      <c r="A2" s="2"/>
      <c r="B2" s="31" t="str">
        <f>BUDGET_Title</f>
        <v>월별 예산</v>
      </c>
      <c r="C2" s="31"/>
      <c r="D2" s="31"/>
      <c r="E2" s="17"/>
      <c r="F2" s="17"/>
      <c r="G2" s="17"/>
    </row>
    <row r="3" spans="1:7" ht="15" customHeight="1">
      <c r="G3" s="18"/>
    </row>
    <row r="4" spans="1:7" s="4" customFormat="1" ht="30" customHeight="1">
      <c r="A4" s="8"/>
      <c r="B4" s="23" t="s">
        <v>3</v>
      </c>
      <c r="C4" s="14" t="s">
        <v>8</v>
      </c>
      <c r="D4" s="14" t="s">
        <v>10</v>
      </c>
      <c r="E4" s="10" t="s">
        <v>19</v>
      </c>
      <c r="F4" s="14" t="s">
        <v>13</v>
      </c>
      <c r="G4" s="7"/>
    </row>
    <row r="5" spans="1:7" ht="30" customHeight="1">
      <c r="B5" s="24" t="s">
        <v>15</v>
      </c>
      <c r="C5" s="28">
        <v>60000</v>
      </c>
      <c r="D5" s="28">
        <v>54000</v>
      </c>
      <c r="E5" s="9">
        <f>수입[[#This Row],[실제]]+(10^-6)*ROW(수입[[#This Row],[실제]])</f>
        <v>54000.000005000002</v>
      </c>
      <c r="F5" s="29">
        <f>수입[[#This Row],[실제]]-수입[[#This Row],[예상]]</f>
        <v>-6000</v>
      </c>
    </row>
    <row r="6" spans="1:7" ht="30" customHeight="1">
      <c r="B6" s="24" t="s">
        <v>16</v>
      </c>
      <c r="C6" s="28">
        <v>3000</v>
      </c>
      <c r="D6" s="28">
        <v>3000</v>
      </c>
      <c r="E6" s="9">
        <f>수입[[#This Row],[실제]]+(10^-6)*ROW(수입[[#This Row],[실제]])</f>
        <v>3000.0000060000002</v>
      </c>
      <c r="F6" s="29">
        <f>수입[[#This Row],[실제]]-수입[[#This Row],[예상]]</f>
        <v>0</v>
      </c>
    </row>
    <row r="7" spans="1:7" ht="30" customHeight="1">
      <c r="B7" s="24" t="s">
        <v>17</v>
      </c>
      <c r="C7" s="28">
        <v>300</v>
      </c>
      <c r="D7" s="28">
        <v>450</v>
      </c>
      <c r="E7" s="9">
        <f>수입[[#This Row],[실제]]+(10^-6)*ROW(수입[[#This Row],[실제]])</f>
        <v>450.00000699999998</v>
      </c>
      <c r="F7" s="29">
        <f>수입[[#This Row],[실제]]-수입[[#This Row],[예상]]</f>
        <v>150</v>
      </c>
    </row>
    <row r="8" spans="1:7" ht="30" customHeight="1">
      <c r="B8" s="24" t="s">
        <v>18</v>
      </c>
      <c r="C8" s="9">
        <f>SUBTOTAL(109,수입[예상])</f>
        <v>63300</v>
      </c>
      <c r="D8" s="9">
        <f>SUBTOTAL(109,수입[실제])</f>
        <v>57450</v>
      </c>
      <c r="E8" s="9"/>
      <c r="F8" s="9">
        <f>SUBTOTAL(109,수입[차액])</f>
        <v>-5850</v>
      </c>
    </row>
  </sheetData>
  <sheetProtection insertColumns="0" insertRows="0" deleteColumns="0" deleteRows="0" selectLockedCells="1" autoFilter="0"/>
  <dataConsolidate/>
  <mergeCells count="1">
    <mergeCell ref="B2:D2"/>
  </mergeCells>
  <phoneticPr fontId="23" type="noConversion"/>
  <conditionalFormatting sqref="F8">
    <cfRule type="cellIs" dxfId="36" priority="3" operator="lessThan">
      <formula>0</formula>
    </cfRule>
  </conditionalFormatting>
  <dataValidations count="8">
    <dataValidation allowBlank="1" showInputMessage="1" showErrorMessage="1" errorTitle="경고" error="이 셀은 자동으로 채워지며 덮어쓰면 안 됩니다. 이 셀을 덮어쓰면 이 워크시트의 계산이 중단됩니다." sqref="F5:F7" xr:uid="{00000000-0002-0000-0100-000001000000}"/>
    <dataValidation allowBlank="1" showInputMessage="1" showErrorMessage="1" prompt="이 워크시트에 월별 수입을 입력합니다." sqref="A1" xr:uid="{00000000-0002-0000-0100-000002000000}"/>
    <dataValidation allowBlank="1" showInputMessage="1" showErrorMessage="1" prompt="이 셀에 회사 이름이 자동으로 업데이트됩니다." sqref="B1" xr:uid="{00000000-0002-0000-0100-000003000000}"/>
    <dataValidation allowBlank="1" showInputMessage="1" showErrorMessage="1" prompt="이 셀에 부서 이름이 자동으로 업데이트됩니다. 아래 표에 월별 수입 세부 정보를 입력합니다." sqref="B2" xr:uid="{00000000-0002-0000-0100-000004000000}"/>
    <dataValidation allowBlank="1" showInputMessage="1" showErrorMessage="1" prompt="이 열의 이 머리글 아래에 수익 세부 정보를 입력합니다. 특정 항목을 찾으려면 머리글 필터를 사용하세요." sqref="B4" xr:uid="{00000000-0002-0000-0100-000005000000}"/>
    <dataValidation allowBlank="1" showInputMessage="1" showErrorMessage="1" prompt="이 머리글 아래의 열에 예상 금액을 입력합니다." sqref="C4" xr:uid="{00000000-0002-0000-0100-000006000000}"/>
    <dataValidation allowBlank="1" showInputMessage="1" showErrorMessage="1" prompt="이 머리글 아래의 열에 실제 금액을 입력합니다." sqref="D4" xr:uid="{00000000-0002-0000-0100-000007000000}"/>
    <dataValidation allowBlank="1" showInputMessage="1" showErrorMessage="1" prompt="이 머리글 아래의 열에 예상 및 실제 금액의 차액이 자동으로 계산됩니다." sqref="F4" xr:uid="{00000000-0002-0000-0100-000008000000}"/>
  </dataValidations>
  <printOptions horizontalCentered="1"/>
  <pageMargins left="0.25" right="0.25" top="0.25" bottom="0.25" header="0" footer="0"/>
  <pageSetup paperSize="9" scale="97"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8.875" defaultRowHeight="30" customHeight="1"/>
  <cols>
    <col min="1" max="1" width="4" style="7" customWidth="1"/>
    <col min="2" max="2" width="29.25" style="7" customWidth="1"/>
    <col min="3" max="4" width="18.875" style="7" customWidth="1"/>
    <col min="5" max="5" width="17.875" style="7" hidden="1" customWidth="1"/>
    <col min="6" max="6" width="18.875" style="7" customWidth="1"/>
    <col min="7" max="7" width="4" style="7" customWidth="1"/>
    <col min="8" max="8" width="4" customWidth="1"/>
  </cols>
  <sheetData>
    <row r="1" spans="1:7" ht="31.5" customHeight="1">
      <c r="A1" s="2"/>
      <c r="B1" s="1" t="str">
        <f>회사_이름</f>
        <v>회사 이름</v>
      </c>
      <c r="C1" s="16"/>
      <c r="D1" s="16"/>
      <c r="E1" s="16"/>
      <c r="F1" s="16"/>
      <c r="G1" s="16"/>
    </row>
    <row r="2" spans="1:7" ht="54">
      <c r="A2" s="2"/>
      <c r="B2" s="31" t="str">
        <f>BUDGET_Title</f>
        <v>월별 예산</v>
      </c>
      <c r="C2" s="31"/>
      <c r="D2" s="31"/>
      <c r="E2" s="17"/>
      <c r="F2" s="17"/>
      <c r="G2" s="17"/>
    </row>
    <row r="3" spans="1:7" ht="15" customHeight="1"/>
    <row r="4" spans="1:7" ht="30" customHeight="1">
      <c r="A4" s="8"/>
      <c r="B4" s="23" t="s">
        <v>20</v>
      </c>
      <c r="C4" s="14" t="s">
        <v>8</v>
      </c>
      <c r="D4" s="14" t="s">
        <v>10</v>
      </c>
      <c r="E4" s="10" t="s">
        <v>19</v>
      </c>
      <c r="F4" s="14" t="s">
        <v>13</v>
      </c>
    </row>
    <row r="5" spans="1:7" ht="30" customHeight="1">
      <c r="B5" s="24" t="s">
        <v>21</v>
      </c>
      <c r="C5" s="28">
        <v>9500</v>
      </c>
      <c r="D5" s="28">
        <v>9600</v>
      </c>
      <c r="E5" s="9">
        <f>인건비[[#This Row],[실제]]+(10^-6)*ROW(인건비[[#This Row],[실제]])</f>
        <v>9600.0000049999999</v>
      </c>
      <c r="F5" s="29">
        <f>인건비[[#This Row],[예상]]-인건비[[#This Row],[실제]]</f>
        <v>-100</v>
      </c>
    </row>
    <row r="6" spans="1:7" ht="30" customHeight="1">
      <c r="B6" s="24" t="s">
        <v>22</v>
      </c>
      <c r="C6" s="28">
        <v>4000</v>
      </c>
      <c r="D6" s="28">
        <v>0</v>
      </c>
      <c r="E6" s="9">
        <f>인건비[[#This Row],[실제]]+(10^-6)*ROW(인건비[[#This Row],[실제]])</f>
        <v>6.0000000000000002E-6</v>
      </c>
      <c r="F6" s="29">
        <f>인건비[[#This Row],[예상]]-인건비[[#This Row],[실제]]</f>
        <v>4000</v>
      </c>
    </row>
    <row r="7" spans="1:7" ht="30" customHeight="1">
      <c r="B7" s="24" t="s">
        <v>23</v>
      </c>
      <c r="C7" s="28">
        <v>5000</v>
      </c>
      <c r="D7" s="28">
        <v>4500</v>
      </c>
      <c r="E7" s="9">
        <f>인건비[[#This Row],[실제]]+(10^-6)*ROW(인건비[[#This Row],[실제]])</f>
        <v>4500.0000069999996</v>
      </c>
      <c r="F7" s="29">
        <f>인건비[[#This Row],[예상]]-인건비[[#This Row],[실제]]</f>
        <v>500</v>
      </c>
    </row>
    <row r="8" spans="1:7" ht="30" customHeight="1">
      <c r="B8" s="24" t="s">
        <v>24</v>
      </c>
      <c r="C8" s="9">
        <f>SUBTOTAL(109,인건비[예상])</f>
        <v>18500</v>
      </c>
      <c r="D8" s="9">
        <f>SUBTOTAL(109,인건비[실제])</f>
        <v>14100</v>
      </c>
      <c r="E8" s="9"/>
      <c r="F8" s="9">
        <f>SUBTOTAL(109,인건비[차액])</f>
        <v>4400</v>
      </c>
    </row>
  </sheetData>
  <sheetProtection insertColumns="0" insertRows="0" deleteColumns="0" deleteRows="0" selectLockedCells="1" autoFilter="0"/>
  <dataConsolidate/>
  <mergeCells count="1">
    <mergeCell ref="B2:D2"/>
  </mergeCells>
  <phoneticPr fontId="23" type="noConversion"/>
  <conditionalFormatting sqref="F8">
    <cfRule type="cellIs" dxfId="23" priority="1" operator="lessThan">
      <formula>0</formula>
    </cfRule>
  </conditionalFormatting>
  <dataValidations count="8">
    <dataValidation allowBlank="1" showInputMessage="1" showErrorMessage="1" errorTitle="경고" error="이 셀은 자동으로 채워지며 덮어쓰면 안 됩니다. 이 셀을 덮어쓰면 이 워크시트의 계산이 중단됩니다." sqref="F5:F7" xr:uid="{00000000-0002-0000-0200-000000000000}"/>
    <dataValidation allowBlank="1" showInputMessage="1" showErrorMessage="1" prompt="이 워크시트에 월별 인건비를 입력합니다." sqref="A1" xr:uid="{00000000-0002-0000-0200-000002000000}"/>
    <dataValidation allowBlank="1" showInputMessage="1" showErrorMessage="1" prompt="이 셀에 회사 이름이 자동으로 업데이트됩니다." sqref="B1" xr:uid="{00000000-0002-0000-0200-000003000000}"/>
    <dataValidation allowBlank="1" showInputMessage="1" showErrorMessage="1" prompt="이 셀에 제목이 자동으로 업데이트됩니다. 아래 표에 월별 인건비 세부 정보를 입력합니다." sqref="B2" xr:uid="{00000000-0002-0000-0200-000004000000}"/>
    <dataValidation allowBlank="1" showInputMessage="1" showErrorMessage="1" prompt="이 열의 이 머리글 아래에 인건비를 입력합니다. 특정 항목을 찾으려면 머리글 필터를 사용하세요." sqref="B4" xr:uid="{00000000-0002-0000-0200-000005000000}"/>
    <dataValidation allowBlank="1" showInputMessage="1" showErrorMessage="1" prompt="이 머리글 아래의 열에 예상 금액을 입력합니다." sqref="C4" xr:uid="{00000000-0002-0000-0200-000006000000}"/>
    <dataValidation allowBlank="1" showInputMessage="1" showErrorMessage="1" prompt="이 머리글 아래의 열에 실제 금액을 입력합니다." sqref="D4" xr:uid="{00000000-0002-0000-0200-000007000000}"/>
    <dataValidation allowBlank="1" showInputMessage="1" showErrorMessage="1" prompt="이 머리글 아래의 열에 예상 및 실제 인건비의 차액이 자동으로 계산됩니다." sqref="F4" xr:uid="{00000000-0002-0000-0200-000008000000}"/>
  </dataValidations>
  <printOptions horizontalCentered="1"/>
  <pageMargins left="0.25" right="0.25" top="0.25" bottom="0.25" header="0" footer="0"/>
  <pageSetup paperSize="9" scale="97"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G25"/>
  <sheetViews>
    <sheetView showGridLines="0" zoomScaleNormal="100" workbookViewId="0">
      <selection activeCell="K13" sqref="K13"/>
    </sheetView>
  </sheetViews>
  <sheetFormatPr defaultColWidth="8.875" defaultRowHeight="30" customHeight="1"/>
  <cols>
    <col min="1" max="1" width="4" style="7" customWidth="1"/>
    <col min="2" max="2" width="29.25" style="7" customWidth="1"/>
    <col min="3" max="4" width="18.875" style="7" customWidth="1"/>
    <col min="5" max="5" width="21.875" style="7" hidden="1" customWidth="1"/>
    <col min="6" max="6" width="18.875" style="7" customWidth="1"/>
    <col min="7" max="7" width="4" style="7" customWidth="1"/>
    <col min="8" max="8" width="4" customWidth="1"/>
  </cols>
  <sheetData>
    <row r="1" spans="1:7" ht="31.5" customHeight="1">
      <c r="A1" s="2"/>
      <c r="B1" s="1" t="str">
        <f>회사_이름</f>
        <v>회사 이름</v>
      </c>
      <c r="C1" s="16"/>
      <c r="D1" s="16"/>
      <c r="E1" s="16"/>
      <c r="F1" s="16"/>
      <c r="G1" s="16"/>
    </row>
    <row r="2" spans="1:7" ht="54">
      <c r="A2" s="2"/>
      <c r="B2" s="31" t="str">
        <f>BUDGET_Title</f>
        <v>월별 예산</v>
      </c>
      <c r="C2" s="31"/>
      <c r="D2" s="31"/>
      <c r="E2" s="17"/>
      <c r="F2" s="17"/>
      <c r="G2" s="17"/>
    </row>
    <row r="3" spans="1:7" ht="15" customHeight="1"/>
    <row r="4" spans="1:7" ht="30" customHeight="1">
      <c r="B4" s="10" t="s">
        <v>25</v>
      </c>
      <c r="C4" s="14" t="s">
        <v>8</v>
      </c>
      <c r="D4" s="14" t="s">
        <v>10</v>
      </c>
      <c r="E4" s="10" t="s">
        <v>19</v>
      </c>
      <c r="F4" s="14" t="s">
        <v>13</v>
      </c>
    </row>
    <row r="5" spans="1:7" ht="30" customHeight="1">
      <c r="B5" s="24" t="s">
        <v>26</v>
      </c>
      <c r="C5" s="28">
        <v>3000</v>
      </c>
      <c r="D5" s="28">
        <v>2500</v>
      </c>
      <c r="E5" s="9">
        <f>운영_비용[[#This Row],[실제]]+(10^-6)*ROW(운영_비용[[#This Row],[실제]])</f>
        <v>2500.0000049999999</v>
      </c>
      <c r="F5" s="29">
        <f>운영_비용[[#This Row],[예상]]-운영_비용[[#This Row],[실제]]</f>
        <v>500</v>
      </c>
    </row>
    <row r="6" spans="1:7" ht="30" customHeight="1">
      <c r="B6" s="24" t="s">
        <v>27</v>
      </c>
      <c r="C6" s="28">
        <v>2000</v>
      </c>
      <c r="D6" s="28">
        <v>2000</v>
      </c>
      <c r="E6" s="9">
        <f>운영_비용[[#This Row],[실제]]+(10^-6)*ROW(운영_비용[[#This Row],[실제]])</f>
        <v>2000.000006</v>
      </c>
      <c r="F6" s="29">
        <f>운영_비용[[#This Row],[예상]]-운영_비용[[#This Row],[실제]]</f>
        <v>0</v>
      </c>
    </row>
    <row r="7" spans="1:7" ht="30" customHeight="1">
      <c r="B7" s="24" t="s">
        <v>28</v>
      </c>
      <c r="C7" s="28">
        <v>1500</v>
      </c>
      <c r="D7" s="28">
        <v>2175</v>
      </c>
      <c r="E7" s="9">
        <f>운영_비용[[#This Row],[실제]]+(10^-6)*ROW(운영_비용[[#This Row],[실제]])</f>
        <v>2175.0000070000001</v>
      </c>
      <c r="F7" s="29">
        <f>운영_비용[[#This Row],[예상]]-운영_비용[[#This Row],[실제]]</f>
        <v>-675</v>
      </c>
    </row>
    <row r="8" spans="1:7" ht="30" customHeight="1">
      <c r="B8" s="24" t="s">
        <v>29</v>
      </c>
      <c r="C8" s="28">
        <v>2000</v>
      </c>
      <c r="D8" s="28">
        <v>1500</v>
      </c>
      <c r="E8" s="9">
        <f>운영_비용[[#This Row],[실제]]+(10^-6)*ROW(운영_비용[[#This Row],[실제]])</f>
        <v>1500.000008</v>
      </c>
      <c r="F8" s="29">
        <f>운영_비용[[#This Row],[예상]]-운영_비용[[#This Row],[실제]]</f>
        <v>500</v>
      </c>
    </row>
    <row r="9" spans="1:7" ht="30" customHeight="1">
      <c r="B9" s="24" t="s">
        <v>30</v>
      </c>
      <c r="C9" s="28">
        <v>1000</v>
      </c>
      <c r="D9" s="28">
        <v>1000</v>
      </c>
      <c r="E9" s="9">
        <f>운영_비용[[#This Row],[실제]]+(10^-6)*ROW(운영_비용[[#This Row],[실제]])</f>
        <v>1000.000009</v>
      </c>
      <c r="F9" s="29">
        <f>운영_비용[[#This Row],[예상]]-운영_비용[[#This Row],[실제]]</f>
        <v>0</v>
      </c>
    </row>
    <row r="10" spans="1:7" ht="30" customHeight="1">
      <c r="B10" s="24" t="s">
        <v>31</v>
      </c>
      <c r="C10" s="28">
        <v>500</v>
      </c>
      <c r="D10" s="28">
        <v>525</v>
      </c>
      <c r="E10" s="9">
        <f>운영_비용[[#This Row],[실제]]+(10^-6)*ROW(운영_비용[[#This Row],[실제]])</f>
        <v>525.00000999999997</v>
      </c>
      <c r="F10" s="29">
        <f>운영_비용[[#This Row],[예상]]-운영_비용[[#This Row],[실제]]</f>
        <v>-25</v>
      </c>
    </row>
    <row r="11" spans="1:7" ht="30" customHeight="1">
      <c r="B11" s="24" t="s">
        <v>32</v>
      </c>
      <c r="C11" s="28">
        <v>1300</v>
      </c>
      <c r="D11" s="28">
        <v>1275</v>
      </c>
      <c r="E11" s="9">
        <f>운영_비용[[#This Row],[실제]]+(10^-6)*ROW(운영_비용[[#This Row],[실제]])</f>
        <v>1275.0000110000001</v>
      </c>
      <c r="F11" s="29">
        <f>운영_비용[[#This Row],[예상]]-운영_비용[[#This Row],[실제]]</f>
        <v>25</v>
      </c>
    </row>
    <row r="12" spans="1:7" ht="30" customHeight="1">
      <c r="B12" s="24" t="s">
        <v>33</v>
      </c>
      <c r="C12" s="28">
        <v>2000</v>
      </c>
      <c r="D12" s="28">
        <v>2200</v>
      </c>
      <c r="E12" s="9">
        <f>운영_비용[[#This Row],[실제]]+(10^-6)*ROW(운영_비용[[#This Row],[실제]])</f>
        <v>2200.000012</v>
      </c>
      <c r="F12" s="29">
        <f>운영_비용[[#This Row],[예상]]-운영_비용[[#This Row],[실제]]</f>
        <v>-200</v>
      </c>
    </row>
    <row r="13" spans="1:7" ht="30" customHeight="1">
      <c r="B13" s="24" t="s">
        <v>34</v>
      </c>
      <c r="C13" s="28">
        <v>1000</v>
      </c>
      <c r="D13" s="28">
        <v>800</v>
      </c>
      <c r="E13" s="9">
        <f>운영_비용[[#This Row],[실제]]+(10^-6)*ROW(운영_비용[[#This Row],[실제]])</f>
        <v>800.00001299999997</v>
      </c>
      <c r="F13" s="29">
        <f>운영_비용[[#This Row],[예상]]-운영_비용[[#This Row],[실제]]</f>
        <v>200</v>
      </c>
    </row>
    <row r="14" spans="1:7" ht="30" customHeight="1">
      <c r="B14" s="24" t="s">
        <v>35</v>
      </c>
      <c r="C14" s="28">
        <v>4500</v>
      </c>
      <c r="D14" s="28">
        <v>4600</v>
      </c>
      <c r="E14" s="9">
        <f>운영_비용[[#This Row],[실제]]+(10^-6)*ROW(운영_비용[[#This Row],[실제]])</f>
        <v>4600.0000140000002</v>
      </c>
      <c r="F14" s="29">
        <f>운영_비용[[#This Row],[예상]]-운영_비용[[#This Row],[실제]]</f>
        <v>-100</v>
      </c>
    </row>
    <row r="15" spans="1:7" ht="30" customHeight="1">
      <c r="B15" s="24" t="s">
        <v>36</v>
      </c>
      <c r="C15" s="28">
        <v>800</v>
      </c>
      <c r="D15" s="28">
        <v>750</v>
      </c>
      <c r="E15" s="9">
        <f>운영_비용[[#This Row],[실제]]+(10^-6)*ROW(운영_비용[[#This Row],[실제]])</f>
        <v>750.00001499999996</v>
      </c>
      <c r="F15" s="29">
        <f>운영_비용[[#This Row],[예상]]-운영_비용[[#This Row],[실제]]</f>
        <v>50</v>
      </c>
    </row>
    <row r="16" spans="1:7" ht="30" customHeight="1">
      <c r="B16" s="24" t="s">
        <v>37</v>
      </c>
      <c r="C16" s="28">
        <v>400</v>
      </c>
      <c r="D16" s="28">
        <v>350</v>
      </c>
      <c r="E16" s="9">
        <f>운영_비용[[#This Row],[실제]]+(10^-6)*ROW(운영_비용[[#This Row],[실제]])</f>
        <v>350.00001600000002</v>
      </c>
      <c r="F16" s="29">
        <f>운영_비용[[#This Row],[예상]]-운영_비용[[#This Row],[실제]]</f>
        <v>50</v>
      </c>
    </row>
    <row r="17" spans="2:6" ht="30" customHeight="1">
      <c r="B17" s="24" t="s">
        <v>38</v>
      </c>
      <c r="C17" s="28">
        <v>4100</v>
      </c>
      <c r="D17" s="28">
        <v>4500</v>
      </c>
      <c r="E17" s="9">
        <f>운영_비용[[#This Row],[실제]]+(10^-6)*ROW(운영_비용[[#This Row],[실제]])</f>
        <v>4500.0000170000003</v>
      </c>
      <c r="F17" s="29">
        <f>운영_비용[[#This Row],[예상]]-운영_비용[[#This Row],[실제]]</f>
        <v>-400</v>
      </c>
    </row>
    <row r="18" spans="2:6" ht="30" customHeight="1">
      <c r="B18" s="24" t="s">
        <v>39</v>
      </c>
      <c r="C18" s="28">
        <v>350</v>
      </c>
      <c r="D18" s="28">
        <v>400</v>
      </c>
      <c r="E18" s="9">
        <f>운영_비용[[#This Row],[실제]]+(10^-6)*ROW(운영_비용[[#This Row],[실제]])</f>
        <v>400.00001800000001</v>
      </c>
      <c r="F18" s="29">
        <f>운영_비용[[#This Row],[예상]]-운영_비용[[#This Row],[실제]]</f>
        <v>-50</v>
      </c>
    </row>
    <row r="19" spans="2:6" ht="30" customHeight="1">
      <c r="B19" s="24" t="s">
        <v>40</v>
      </c>
      <c r="C19" s="28">
        <v>900</v>
      </c>
      <c r="D19" s="28">
        <v>840</v>
      </c>
      <c r="E19" s="9">
        <f>운영_비용[[#This Row],[실제]]+(10^-6)*ROW(운영_비용[[#This Row],[실제]])</f>
        <v>840.00001899999995</v>
      </c>
      <c r="F19" s="29">
        <f>운영_비용[[#This Row],[예상]]-운영_비용[[#This Row],[실제]]</f>
        <v>60</v>
      </c>
    </row>
    <row r="20" spans="2:6" ht="30" customHeight="1">
      <c r="B20" s="24" t="s">
        <v>41</v>
      </c>
      <c r="C20" s="28">
        <v>5000</v>
      </c>
      <c r="D20" s="28">
        <v>4500</v>
      </c>
      <c r="E20" s="9">
        <f>운영_비용[[#This Row],[실제]]+(10^-6)*ROW(운영_비용[[#This Row],[실제]])</f>
        <v>4500.0000200000004</v>
      </c>
      <c r="F20" s="29">
        <f>운영_비용[[#This Row],[예상]]-운영_비용[[#This Row],[실제]]</f>
        <v>500</v>
      </c>
    </row>
    <row r="21" spans="2:6" ht="30" customHeight="1">
      <c r="B21" s="24" t="s">
        <v>42</v>
      </c>
      <c r="C21" s="28">
        <v>3000</v>
      </c>
      <c r="D21" s="28">
        <v>3200</v>
      </c>
      <c r="E21" s="9">
        <f>운영_비용[[#This Row],[실제]]+(10^-6)*ROW(운영_비용[[#This Row],[실제]])</f>
        <v>3200.0000209999998</v>
      </c>
      <c r="F21" s="29">
        <f>운영_비용[[#This Row],[예상]]-운영_비용[[#This Row],[실제]]</f>
        <v>-200</v>
      </c>
    </row>
    <row r="22" spans="2:6" ht="30" customHeight="1">
      <c r="B22" s="24" t="s">
        <v>43</v>
      </c>
      <c r="C22" s="28">
        <v>250</v>
      </c>
      <c r="D22" s="28">
        <v>280</v>
      </c>
      <c r="E22" s="9">
        <f>운영_비용[[#This Row],[실제]]+(10^-6)*ROW(운영_비용[[#This Row],[실제]])</f>
        <v>280.000022</v>
      </c>
      <c r="F22" s="29">
        <f>운영_비용[[#This Row],[예상]]-운영_비용[[#This Row],[실제]]</f>
        <v>-30</v>
      </c>
    </row>
    <row r="23" spans="2:6" ht="30" customHeight="1">
      <c r="B23" s="24" t="s">
        <v>44</v>
      </c>
      <c r="C23" s="28">
        <v>1400</v>
      </c>
      <c r="D23" s="28">
        <v>1385</v>
      </c>
      <c r="E23" s="9">
        <f>운영_비용[[#This Row],[실제]]+(10^-6)*ROW(운영_비용[[#This Row],[실제]])</f>
        <v>1385.0000230000001</v>
      </c>
      <c r="F23" s="29">
        <f>운영_비용[[#This Row],[예상]]-운영_비용[[#This Row],[실제]]</f>
        <v>15</v>
      </c>
    </row>
    <row r="24" spans="2:6" ht="30" customHeight="1">
      <c r="B24" s="24" t="s">
        <v>45</v>
      </c>
      <c r="C24" s="28">
        <v>1000</v>
      </c>
      <c r="D24" s="28">
        <v>750</v>
      </c>
      <c r="E24" s="9">
        <f>운영_비용[[#This Row],[실제]]+(10^-6)*ROW(운영_비용[[#This Row],[실제]])</f>
        <v>750.00002400000005</v>
      </c>
      <c r="F24" s="29">
        <f>운영_비용[[#This Row],[예상]]-운영_비용[[#This Row],[실제]]</f>
        <v>250</v>
      </c>
    </row>
    <row r="25" spans="2:6" ht="30" customHeight="1">
      <c r="B25" s="13" t="s">
        <v>46</v>
      </c>
      <c r="C25" s="9">
        <f>SUBTOTAL(109,운영_비용[예상])</f>
        <v>36000</v>
      </c>
      <c r="D25" s="9">
        <f>SUBTOTAL(109,운영_비용[실제])</f>
        <v>35530</v>
      </c>
      <c r="E25" s="9"/>
      <c r="F25" s="9">
        <f>SUBTOTAL(109,운영_비용[차액])</f>
        <v>470</v>
      </c>
    </row>
  </sheetData>
  <sheetProtection insertColumns="0" insertRows="0" deleteColumns="0" deleteRows="0" selectLockedCells="1" autoFilter="0"/>
  <dataConsolidate/>
  <mergeCells count="1">
    <mergeCell ref="B2:D2"/>
  </mergeCells>
  <phoneticPr fontId="23" type="noConversion"/>
  <conditionalFormatting sqref="F25">
    <cfRule type="cellIs" dxfId="9" priority="1" operator="lessThan">
      <formula>0</formula>
    </cfRule>
  </conditionalFormatting>
  <dataValidations count="8">
    <dataValidation allowBlank="1" showInputMessage="1" showErrorMessage="1" errorTitle="경고" error="이 셀은 자동으로 채워지며 덮어쓰면 안 됩니다. 이 셀을 덮어쓰면 이 워크시트의 계산이 중단됩니다." sqref="F5:F24" xr:uid="{00000000-0002-0000-0300-000001000000}"/>
    <dataValidation allowBlank="1" showInputMessage="1" showErrorMessage="1" prompt="이 워크시트에 월별 운영 비용을 입력합니다." sqref="A1" xr:uid="{00000000-0002-0000-0300-000002000000}"/>
    <dataValidation allowBlank="1" showInputMessage="1" showErrorMessage="1" prompt="이 셀에 회사 이름이 자동으로 업데이트됩니다." sqref="B1" xr:uid="{00000000-0002-0000-0300-000003000000}"/>
    <dataValidation allowBlank="1" showInputMessage="1" showErrorMessage="1" prompt="이 셀에 제목이 자동으로 업데이트됩니다. 아래 표에 월별 운영 비용 세부 정보를 입력합니다." sqref="B2" xr:uid="{00000000-0002-0000-0300-000004000000}"/>
    <dataValidation allowBlank="1" showInputMessage="1" showErrorMessage="1" prompt="이 열의 이 머리글 아래에 운영 비용을 입력합니다. 특정 항목을 찾으려면 머리글 필터를 사용하세요." sqref="B4" xr:uid="{00000000-0002-0000-0300-000005000000}"/>
    <dataValidation allowBlank="1" showInputMessage="1" showErrorMessage="1" prompt="이 머리글 아래의 열에 예상 금액을 입력합니다." sqref="C4" xr:uid="{00000000-0002-0000-0300-000006000000}"/>
    <dataValidation allowBlank="1" showInputMessage="1" showErrorMessage="1" prompt="이 머리글 아래의 열에 실제 금액을 입력합니다." sqref="D4" xr:uid="{00000000-0002-0000-0300-000007000000}"/>
    <dataValidation allowBlank="1" showInputMessage="1" showErrorMessage="1" prompt="이 머리글 아래의 열에 예상 및 실제 운영 비용의 차액이 자동으로 계산됩니다." sqref="F4" xr:uid="{00000000-0002-0000-0300-000008000000}"/>
  </dataValidations>
  <printOptions horizontalCentered="1"/>
  <pageMargins left="0.25" right="0.25" top="0.25" bottom="0.25" header="0" footer="0"/>
  <pageSetup paperSize="9" scale="97"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AD89A-B1E7-4A71-B0D2-6CB0135F2A78}">
  <ds:schemaRefs>
    <ds:schemaRef ds:uri="71af3243-3dd4-4a8d-8c0d-dd76da1f02a5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44E06A-A2E7-438E-8CB9-2E995F98C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10</vt:i4>
      </vt:variant>
    </vt:vector>
  </HeadingPairs>
  <TitlesOfParts>
    <vt:vector size="14" baseType="lpstr">
      <vt:lpstr>월별 예산 요약</vt:lpstr>
      <vt:lpstr>수입</vt:lpstr>
      <vt:lpstr>인건비</vt:lpstr>
      <vt:lpstr>운영 비용</vt:lpstr>
      <vt:lpstr>BUDGET_Title</vt:lpstr>
      <vt:lpstr>ColumnTitle1</vt:lpstr>
      <vt:lpstr>수입!Print_Titles</vt:lpstr>
      <vt:lpstr>'운영 비용'!Print_Titles</vt:lpstr>
      <vt:lpstr>인건비!Print_Titles</vt:lpstr>
      <vt:lpstr>제목1</vt:lpstr>
      <vt:lpstr>제목2</vt:lpstr>
      <vt:lpstr>제목3</vt:lpstr>
      <vt:lpstr>제목4</vt:lpstr>
      <vt:lpstr>회사_이름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2019-07-12T07:06:14Z</dcterms:created>
  <dcterms:modified xsi:type="dcterms:W3CDTF">2025-03-20T06:43:36Z</dcterms:modified>
</cp:coreProperties>
</file>