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2a4fc6c8f36832/Documentos/Portfolio/basketball_performance/"/>
    </mc:Choice>
  </mc:AlternateContent>
  <xr:revisionPtr revIDLastSave="8550" documentId="8_{AA19EC5B-F3A8-459B-984F-C1085812F9E9}" xr6:coauthVersionLast="47" xr6:coauthVersionMax="47" xr10:uidLastSave="{8CAFA692-802B-49EF-84A9-891C1A03192F}"/>
  <bookViews>
    <workbookView xWindow="-108" yWindow="-108" windowWidth="23256" windowHeight="12456" activeTab="1" xr2:uid="{BB69F7E8-889B-418E-BDCC-F16B3B3808F7}"/>
  </bookViews>
  <sheets>
    <sheet name="Base de Dados U17" sheetId="5" r:id="rId1"/>
    <sheet name="Estatísticas Gerais U17" sheetId="1" r:id="rId2"/>
    <sheet name="Estatísticas por Adversário U17" sheetId="13" r:id="rId3"/>
    <sheet name="Estatísticas Individuais U17" sheetId="8" r:id="rId4"/>
    <sheet name="Gráficos X NITEROI" sheetId="7" r:id="rId5"/>
    <sheet name="Estatísticas Gerais U19" sheetId="3" r:id="rId6"/>
    <sheet name="Estatísticas Por Adversário U19" sheetId="15" r:id="rId7"/>
    <sheet name="Estatísticas Individuais U19" sheetId="14" r:id="rId8"/>
    <sheet name="Base de Dados U19" sheetId="6" r:id="rId9"/>
  </sheets>
  <calcPr calcId="191029"/>
  <pivotCaches>
    <pivotCache cacheId="7" r:id="rId10"/>
    <pivotCache cacheId="1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1" l="1"/>
  <c r="N13" i="1"/>
  <c r="M13" i="1"/>
  <c r="L13" i="1"/>
  <c r="H224" i="5"/>
  <c r="H225" i="5"/>
  <c r="H226" i="5"/>
  <c r="H227" i="5"/>
  <c r="H228" i="5"/>
  <c r="H229" i="5"/>
  <c r="AD229" i="5" s="1"/>
  <c r="H230" i="5"/>
  <c r="H231" i="5"/>
  <c r="H232" i="5"/>
  <c r="H233" i="5"/>
  <c r="H234" i="5"/>
  <c r="H235" i="5"/>
  <c r="H236" i="5"/>
  <c r="H237" i="5"/>
  <c r="AD237" i="5" s="1"/>
  <c r="H238" i="5"/>
  <c r="H239" i="5"/>
  <c r="H240" i="5"/>
  <c r="H241" i="5"/>
  <c r="AD241" i="5" s="1"/>
  <c r="H242" i="5"/>
  <c r="H243" i="5"/>
  <c r="H244" i="5"/>
  <c r="H245" i="5"/>
  <c r="AD245" i="5" s="1"/>
  <c r="H246" i="5"/>
  <c r="K224" i="5"/>
  <c r="K225" i="5"/>
  <c r="K226" i="5"/>
  <c r="K227" i="5"/>
  <c r="K228" i="5"/>
  <c r="AD228" i="5" s="1"/>
  <c r="K229" i="5"/>
  <c r="K230" i="5"/>
  <c r="K231" i="5"/>
  <c r="K232" i="5"/>
  <c r="K233" i="5"/>
  <c r="K234" i="5"/>
  <c r="K235" i="5"/>
  <c r="K236" i="5"/>
  <c r="AD236" i="5" s="1"/>
  <c r="K237" i="5"/>
  <c r="K238" i="5"/>
  <c r="K239" i="5"/>
  <c r="K240" i="5"/>
  <c r="K241" i="5"/>
  <c r="K242" i="5"/>
  <c r="K243" i="5"/>
  <c r="K244" i="5"/>
  <c r="AD244" i="5" s="1"/>
  <c r="K245" i="5"/>
  <c r="K246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D224" i="5"/>
  <c r="AD232" i="5"/>
  <c r="AD233" i="5"/>
  <c r="AD240" i="5"/>
  <c r="R219" i="5"/>
  <c r="U219" i="5"/>
  <c r="H201" i="5"/>
  <c r="AB201" i="5" s="1"/>
  <c r="H202" i="5"/>
  <c r="AB202" i="5" s="1"/>
  <c r="H203" i="5"/>
  <c r="AB203" i="5" s="1"/>
  <c r="H204" i="5"/>
  <c r="AB204" i="5" s="1"/>
  <c r="H205" i="5"/>
  <c r="AB205" i="5" s="1"/>
  <c r="H206" i="5"/>
  <c r="H207" i="5"/>
  <c r="H208" i="5"/>
  <c r="H209" i="5"/>
  <c r="H210" i="5"/>
  <c r="AB210" i="5" s="1"/>
  <c r="H211" i="5"/>
  <c r="H212" i="5"/>
  <c r="AD212" i="5" s="1"/>
  <c r="H213" i="5"/>
  <c r="H214" i="5"/>
  <c r="H215" i="5"/>
  <c r="H216" i="5"/>
  <c r="H217" i="5"/>
  <c r="AB217" i="5" s="1"/>
  <c r="H218" i="5"/>
  <c r="AB218" i="5" s="1"/>
  <c r="H219" i="5"/>
  <c r="H220" i="5"/>
  <c r="AD220" i="5" s="1"/>
  <c r="H221" i="5"/>
  <c r="H222" i="5"/>
  <c r="H223" i="5"/>
  <c r="AB223" i="5" s="1"/>
  <c r="K201" i="5"/>
  <c r="K202" i="5"/>
  <c r="K203" i="5"/>
  <c r="K204" i="5"/>
  <c r="K205" i="5"/>
  <c r="K206" i="5"/>
  <c r="AD206" i="5" s="1"/>
  <c r="K207" i="5"/>
  <c r="AD207" i="5" s="1"/>
  <c r="K208" i="5"/>
  <c r="K209" i="5"/>
  <c r="K210" i="5"/>
  <c r="K211" i="5"/>
  <c r="K212" i="5"/>
  <c r="K213" i="5"/>
  <c r="K214" i="5"/>
  <c r="AD214" i="5" s="1"/>
  <c r="K215" i="5"/>
  <c r="K216" i="5"/>
  <c r="K217" i="5"/>
  <c r="K218" i="5"/>
  <c r="K219" i="5"/>
  <c r="K220" i="5"/>
  <c r="K221" i="5"/>
  <c r="K222" i="5"/>
  <c r="K223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20" i="5"/>
  <c r="R221" i="5"/>
  <c r="R222" i="5"/>
  <c r="R223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20" i="5"/>
  <c r="U221" i="5"/>
  <c r="U222" i="5"/>
  <c r="U223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B206" i="5"/>
  <c r="AB207" i="5"/>
  <c r="AB208" i="5"/>
  <c r="AB209" i="5"/>
  <c r="AB211" i="5"/>
  <c r="AB213" i="5"/>
  <c r="AB214" i="5"/>
  <c r="AB215" i="5"/>
  <c r="AB216" i="5"/>
  <c r="AB219" i="5"/>
  <c r="AB220" i="5"/>
  <c r="AB221" i="5"/>
  <c r="AB222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H224" i="6"/>
  <c r="H223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H260" i="6"/>
  <c r="AG260" i="6" s="1"/>
  <c r="H261" i="6"/>
  <c r="AG261" i="6" s="1"/>
  <c r="H262" i="6"/>
  <c r="H263" i="6"/>
  <c r="AG263" i="6" s="1"/>
  <c r="H264" i="6"/>
  <c r="AI264" i="6" s="1"/>
  <c r="H265" i="6"/>
  <c r="AG265" i="6" s="1"/>
  <c r="H266" i="6"/>
  <c r="AI266" i="6" s="1"/>
  <c r="H267" i="6"/>
  <c r="AI267" i="6" s="1"/>
  <c r="H268" i="6"/>
  <c r="AI268" i="6" s="1"/>
  <c r="H269" i="6"/>
  <c r="H270" i="6"/>
  <c r="AG270" i="6" s="1"/>
  <c r="H271" i="6"/>
  <c r="AI271" i="6" s="1"/>
  <c r="H272" i="6"/>
  <c r="H273" i="6"/>
  <c r="AG273" i="6" s="1"/>
  <c r="H274" i="6"/>
  <c r="AI274" i="6" s="1"/>
  <c r="H275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S260" i="6"/>
  <c r="AB260" i="6" s="1"/>
  <c r="S261" i="6"/>
  <c r="AB261" i="6" s="1"/>
  <c r="S262" i="6"/>
  <c r="AB262" i="6" s="1"/>
  <c r="S263" i="6"/>
  <c r="AB263" i="6" s="1"/>
  <c r="S264" i="6"/>
  <c r="AB264" i="6" s="1"/>
  <c r="S265" i="6"/>
  <c r="X265" i="6" s="1"/>
  <c r="S266" i="6"/>
  <c r="X266" i="6" s="1"/>
  <c r="S267" i="6"/>
  <c r="AB267" i="6" s="1"/>
  <c r="S268" i="6"/>
  <c r="AB268" i="6" s="1"/>
  <c r="S269" i="6"/>
  <c r="AB269" i="6" s="1"/>
  <c r="S270" i="6"/>
  <c r="X270" i="6" s="1"/>
  <c r="S271" i="6"/>
  <c r="X271" i="6" s="1"/>
  <c r="S272" i="6"/>
  <c r="AB272" i="6" s="1"/>
  <c r="S273" i="6"/>
  <c r="X273" i="6" s="1"/>
  <c r="S274" i="6"/>
  <c r="X274" i="6" s="1"/>
  <c r="S275" i="6"/>
  <c r="AB275" i="6" s="1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X260" i="6"/>
  <c r="X261" i="6"/>
  <c r="X262" i="6"/>
  <c r="X263" i="6"/>
  <c r="AB271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F260" i="6"/>
  <c r="AF261" i="6"/>
  <c r="AF262" i="6"/>
  <c r="AF263" i="6"/>
  <c r="AF264" i="6"/>
  <c r="AF265" i="6"/>
  <c r="AF266" i="6"/>
  <c r="AF267" i="6"/>
  <c r="AF268" i="6"/>
  <c r="AF269" i="6"/>
  <c r="AF270" i="6"/>
  <c r="AF271" i="6"/>
  <c r="AF272" i="6"/>
  <c r="AF273" i="6"/>
  <c r="AF274" i="6"/>
  <c r="AF275" i="6"/>
  <c r="AG262" i="6"/>
  <c r="AG266" i="6"/>
  <c r="AG268" i="6"/>
  <c r="AG269" i="6"/>
  <c r="AG271" i="6"/>
  <c r="AG272" i="6"/>
  <c r="AG274" i="6"/>
  <c r="AG275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I260" i="6"/>
  <c r="AI269" i="6"/>
  <c r="O19" i="3"/>
  <c r="N19" i="3"/>
  <c r="M19" i="3"/>
  <c r="L19" i="3"/>
  <c r="R256" i="6"/>
  <c r="R257" i="6"/>
  <c r="R258" i="6"/>
  <c r="R259" i="6"/>
  <c r="K256" i="6"/>
  <c r="K257" i="6"/>
  <c r="K258" i="6"/>
  <c r="K259" i="6"/>
  <c r="H249" i="6"/>
  <c r="AG249" i="6" s="1"/>
  <c r="H250" i="6"/>
  <c r="H251" i="6"/>
  <c r="H252" i="6"/>
  <c r="H253" i="6"/>
  <c r="AG253" i="6" s="1"/>
  <c r="H254" i="6"/>
  <c r="AG254" i="6" s="1"/>
  <c r="H255" i="6"/>
  <c r="H256" i="6"/>
  <c r="H257" i="6"/>
  <c r="H258" i="6"/>
  <c r="H259" i="6"/>
  <c r="O256" i="6"/>
  <c r="O257" i="6"/>
  <c r="O258" i="6"/>
  <c r="O259" i="6"/>
  <c r="S256" i="6"/>
  <c r="X256" i="6" s="1"/>
  <c r="S257" i="6"/>
  <c r="X257" i="6" s="1"/>
  <c r="S258" i="6"/>
  <c r="X258" i="6" s="1"/>
  <c r="S259" i="6"/>
  <c r="X259" i="6" s="1"/>
  <c r="T256" i="6"/>
  <c r="T257" i="6"/>
  <c r="T258" i="6"/>
  <c r="T259" i="6"/>
  <c r="W256" i="6"/>
  <c r="W257" i="6"/>
  <c r="W258" i="6"/>
  <c r="W259" i="6"/>
  <c r="AC256" i="6"/>
  <c r="AC257" i="6"/>
  <c r="AC258" i="6"/>
  <c r="AC259" i="6"/>
  <c r="AF256" i="6"/>
  <c r="AF257" i="6"/>
  <c r="AF258" i="6"/>
  <c r="AF259" i="6"/>
  <c r="AG256" i="6"/>
  <c r="AG257" i="6"/>
  <c r="AG258" i="6"/>
  <c r="AG259" i="6"/>
  <c r="AH256" i="6"/>
  <c r="AH257" i="6"/>
  <c r="AH258" i="6"/>
  <c r="AH259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H52" i="6"/>
  <c r="AG52" i="6" s="1"/>
  <c r="H53" i="6"/>
  <c r="AG53" i="6" s="1"/>
  <c r="H54" i="6"/>
  <c r="AI54" i="6" s="1"/>
  <c r="H55" i="6"/>
  <c r="H56" i="6"/>
  <c r="AI56" i="6" s="1"/>
  <c r="H57" i="6"/>
  <c r="AG57" i="6" s="1"/>
  <c r="H58" i="6"/>
  <c r="H59" i="6"/>
  <c r="AI59" i="6" s="1"/>
  <c r="H60" i="6"/>
  <c r="AG60" i="6" s="1"/>
  <c r="H61" i="6"/>
  <c r="AI61" i="6" s="1"/>
  <c r="H62" i="6"/>
  <c r="AG62" i="6" s="1"/>
  <c r="H63" i="6"/>
  <c r="H64" i="6"/>
  <c r="AI64" i="6" s="1"/>
  <c r="H65" i="6"/>
  <c r="AG65" i="6" s="1"/>
  <c r="H66" i="6"/>
  <c r="H67" i="6"/>
  <c r="T244" i="6"/>
  <c r="AF228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S52" i="6"/>
  <c r="AB52" i="6" s="1"/>
  <c r="S53" i="6"/>
  <c r="AB53" i="6" s="1"/>
  <c r="S54" i="6"/>
  <c r="AB54" i="6" s="1"/>
  <c r="S55" i="6"/>
  <c r="AB55" i="6" s="1"/>
  <c r="S56" i="6"/>
  <c r="AB56" i="6" s="1"/>
  <c r="S57" i="6"/>
  <c r="AB57" i="6" s="1"/>
  <c r="S58" i="6"/>
  <c r="X58" i="6" s="1"/>
  <c r="S59" i="6"/>
  <c r="AB59" i="6" s="1"/>
  <c r="S60" i="6"/>
  <c r="AB60" i="6" s="1"/>
  <c r="S61" i="6"/>
  <c r="S62" i="6"/>
  <c r="X62" i="6" s="1"/>
  <c r="S63" i="6"/>
  <c r="X63" i="6" s="1"/>
  <c r="S64" i="6"/>
  <c r="AB64" i="6" s="1"/>
  <c r="S65" i="6"/>
  <c r="X65" i="6" s="1"/>
  <c r="S66" i="6"/>
  <c r="AB66" i="6" s="1"/>
  <c r="S67" i="6"/>
  <c r="X67" i="6" s="1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X52" i="6"/>
  <c r="X53" i="6"/>
  <c r="X54" i="6"/>
  <c r="X55" i="6"/>
  <c r="X56" i="6"/>
  <c r="X57" i="6"/>
  <c r="X61" i="6"/>
  <c r="AB6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G55" i="6"/>
  <c r="AG58" i="6"/>
  <c r="AG59" i="6"/>
  <c r="AG61" i="6"/>
  <c r="AG63" i="6"/>
  <c r="AG66" i="6"/>
  <c r="AG67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I55" i="6"/>
  <c r="AI62" i="6"/>
  <c r="AI63" i="6"/>
  <c r="AI67" i="6"/>
  <c r="H192" i="6"/>
  <c r="H189" i="6"/>
  <c r="AG189" i="6" s="1"/>
  <c r="H199" i="6"/>
  <c r="AG199" i="6" s="1"/>
  <c r="H8" i="6"/>
  <c r="H248" i="6"/>
  <c r="AG248" i="6" s="1"/>
  <c r="H204" i="6"/>
  <c r="H41" i="6"/>
  <c r="H180" i="6"/>
  <c r="AG180" i="6" s="1"/>
  <c r="H181" i="6"/>
  <c r="AG181" i="6" s="1"/>
  <c r="H182" i="6"/>
  <c r="AG182" i="6" s="1"/>
  <c r="H183" i="6"/>
  <c r="AG183" i="6" s="1"/>
  <c r="H184" i="6"/>
  <c r="AG184" i="6" s="1"/>
  <c r="H185" i="6"/>
  <c r="AG185" i="6" s="1"/>
  <c r="H186" i="6"/>
  <c r="AG186" i="6" s="1"/>
  <c r="H187" i="6"/>
  <c r="H188" i="6"/>
  <c r="H190" i="6"/>
  <c r="AG190" i="6" s="1"/>
  <c r="H191" i="6"/>
  <c r="H193" i="6"/>
  <c r="H194" i="6"/>
  <c r="H195" i="6"/>
  <c r="AG195" i="6" s="1"/>
  <c r="H196" i="6"/>
  <c r="AG196" i="6" s="1"/>
  <c r="H197" i="6"/>
  <c r="AG197" i="6" s="1"/>
  <c r="H198" i="6"/>
  <c r="AG198" i="6" s="1"/>
  <c r="H200" i="6"/>
  <c r="H201" i="6"/>
  <c r="H202" i="6"/>
  <c r="AG202" i="6" s="1"/>
  <c r="H203" i="6"/>
  <c r="H205" i="6"/>
  <c r="H206" i="6"/>
  <c r="H207" i="6"/>
  <c r="H208" i="6"/>
  <c r="H209" i="6"/>
  <c r="H210" i="6"/>
  <c r="H211" i="6"/>
  <c r="AG211" i="6" s="1"/>
  <c r="H212" i="6"/>
  <c r="AG212" i="6" s="1"/>
  <c r="H213" i="6"/>
  <c r="AG213" i="6" s="1"/>
  <c r="H214" i="6"/>
  <c r="H215" i="6"/>
  <c r="AG215" i="6" s="1"/>
  <c r="H216" i="6"/>
  <c r="AG216" i="6" s="1"/>
  <c r="H217" i="6"/>
  <c r="AG217" i="6" s="1"/>
  <c r="H218" i="6"/>
  <c r="AG218" i="6" s="1"/>
  <c r="H219" i="6"/>
  <c r="H220" i="6"/>
  <c r="H221" i="6"/>
  <c r="AG221" i="6" s="1"/>
  <c r="H222" i="6"/>
  <c r="AG222" i="6" s="1"/>
  <c r="H225" i="6"/>
  <c r="AG225" i="6" s="1"/>
  <c r="H226" i="6"/>
  <c r="AG226" i="6" s="1"/>
  <c r="H227" i="6"/>
  <c r="AG227" i="6" s="1"/>
  <c r="H228" i="6"/>
  <c r="H229" i="6"/>
  <c r="H230" i="6"/>
  <c r="AG230" i="6" s="1"/>
  <c r="H231" i="6"/>
  <c r="AG231" i="6" s="1"/>
  <c r="H232" i="6"/>
  <c r="H233" i="6"/>
  <c r="H234" i="6"/>
  <c r="AG234" i="6" s="1"/>
  <c r="H235" i="6"/>
  <c r="AG235" i="6" s="1"/>
  <c r="H236" i="6"/>
  <c r="H237" i="6"/>
  <c r="H238" i="6"/>
  <c r="AG238" i="6" s="1"/>
  <c r="H239" i="6"/>
  <c r="H240" i="6"/>
  <c r="H241" i="6"/>
  <c r="H242" i="6"/>
  <c r="H243" i="6"/>
  <c r="H244" i="6"/>
  <c r="AG244" i="6" s="1"/>
  <c r="H245" i="6"/>
  <c r="H246" i="6"/>
  <c r="H247" i="6"/>
  <c r="AG247" i="6" s="1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H163" i="6"/>
  <c r="H164" i="6"/>
  <c r="AG164" i="6" s="1"/>
  <c r="H165" i="6"/>
  <c r="AG165" i="6" s="1"/>
  <c r="H166" i="6"/>
  <c r="AG166" i="6" s="1"/>
  <c r="H167" i="6"/>
  <c r="AG167" i="6" s="1"/>
  <c r="H168" i="6"/>
  <c r="AG168" i="6" s="1"/>
  <c r="H169" i="6"/>
  <c r="AG169" i="6" s="1"/>
  <c r="H170" i="6"/>
  <c r="AG170" i="6" s="1"/>
  <c r="H171" i="6"/>
  <c r="AG171" i="6" s="1"/>
  <c r="H172" i="6"/>
  <c r="H173" i="6"/>
  <c r="AG173" i="6" s="1"/>
  <c r="H174" i="6"/>
  <c r="AG174" i="6" s="1"/>
  <c r="H175" i="6"/>
  <c r="H176" i="6"/>
  <c r="H177" i="6"/>
  <c r="AG177" i="6" s="1"/>
  <c r="H178" i="6"/>
  <c r="H179" i="6"/>
  <c r="AG179" i="6" s="1"/>
  <c r="K164" i="6"/>
  <c r="AI164" i="6" s="1"/>
  <c r="K165" i="6"/>
  <c r="AI165" i="6" s="1"/>
  <c r="K166" i="6"/>
  <c r="K167" i="6"/>
  <c r="AI167" i="6" s="1"/>
  <c r="K168" i="6"/>
  <c r="AI168" i="6" s="1"/>
  <c r="K169" i="6"/>
  <c r="K170" i="6"/>
  <c r="AI170" i="6" s="1"/>
  <c r="K171" i="6"/>
  <c r="AI171" i="6" s="1"/>
  <c r="K172" i="6"/>
  <c r="K173" i="6"/>
  <c r="AI173" i="6" s="1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AI250" i="6" s="1"/>
  <c r="K251" i="6"/>
  <c r="K252" i="6"/>
  <c r="AI252" i="6" s="1"/>
  <c r="K253" i="6"/>
  <c r="K254" i="6"/>
  <c r="K255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S164" i="6"/>
  <c r="X164" i="6" s="1"/>
  <c r="S165" i="6"/>
  <c r="X165" i="6" s="1"/>
  <c r="S166" i="6"/>
  <c r="X166" i="6" s="1"/>
  <c r="S167" i="6"/>
  <c r="AB167" i="6" s="1"/>
  <c r="S168" i="6"/>
  <c r="X168" i="6" s="1"/>
  <c r="S169" i="6"/>
  <c r="AB169" i="6" s="1"/>
  <c r="S170" i="6"/>
  <c r="X170" i="6" s="1"/>
  <c r="S171" i="6"/>
  <c r="AB171" i="6" s="1"/>
  <c r="S172" i="6"/>
  <c r="X172" i="6" s="1"/>
  <c r="S173" i="6"/>
  <c r="X173" i="6" s="1"/>
  <c r="S174" i="6"/>
  <c r="AB174" i="6" s="1"/>
  <c r="S175" i="6"/>
  <c r="X175" i="6" s="1"/>
  <c r="S176" i="6"/>
  <c r="X176" i="6" s="1"/>
  <c r="S177" i="6"/>
  <c r="X177" i="6" s="1"/>
  <c r="S178" i="6"/>
  <c r="X178" i="6" s="1"/>
  <c r="S179" i="6"/>
  <c r="X179" i="6" s="1"/>
  <c r="S180" i="6"/>
  <c r="X180" i="6" s="1"/>
  <c r="S181" i="6"/>
  <c r="AB181" i="6" s="1"/>
  <c r="S182" i="6"/>
  <c r="X182" i="6" s="1"/>
  <c r="S183" i="6"/>
  <c r="AB183" i="6" s="1"/>
  <c r="S184" i="6"/>
  <c r="AB184" i="6" s="1"/>
  <c r="S185" i="6"/>
  <c r="AB185" i="6" s="1"/>
  <c r="S186" i="6"/>
  <c r="X186" i="6" s="1"/>
  <c r="S187" i="6"/>
  <c r="X187" i="6" s="1"/>
  <c r="S188" i="6"/>
  <c r="X188" i="6" s="1"/>
  <c r="S189" i="6"/>
  <c r="X189" i="6" s="1"/>
  <c r="S190" i="6"/>
  <c r="X190" i="6" s="1"/>
  <c r="S191" i="6"/>
  <c r="X191" i="6" s="1"/>
  <c r="S192" i="6"/>
  <c r="AB192" i="6" s="1"/>
  <c r="S193" i="6"/>
  <c r="X193" i="6" s="1"/>
  <c r="S194" i="6"/>
  <c r="X194" i="6" s="1"/>
  <c r="S195" i="6"/>
  <c r="X195" i="6" s="1"/>
  <c r="S196" i="6"/>
  <c r="X196" i="6" s="1"/>
  <c r="S197" i="6"/>
  <c r="AB197" i="6" s="1"/>
  <c r="S198" i="6"/>
  <c r="AB198" i="6" s="1"/>
  <c r="S199" i="6"/>
  <c r="AB199" i="6" s="1"/>
  <c r="S200" i="6"/>
  <c r="AB200" i="6" s="1"/>
  <c r="S201" i="6"/>
  <c r="AB201" i="6" s="1"/>
  <c r="S202" i="6"/>
  <c r="X202" i="6" s="1"/>
  <c r="S203" i="6"/>
  <c r="X203" i="6" s="1"/>
  <c r="S204" i="6"/>
  <c r="X204" i="6" s="1"/>
  <c r="S205" i="6"/>
  <c r="X205" i="6" s="1"/>
  <c r="S206" i="6"/>
  <c r="AB206" i="6" s="1"/>
  <c r="S207" i="6"/>
  <c r="X207" i="6" s="1"/>
  <c r="S208" i="6"/>
  <c r="X208" i="6" s="1"/>
  <c r="S209" i="6"/>
  <c r="X209" i="6" s="1"/>
  <c r="S210" i="6"/>
  <c r="X210" i="6" s="1"/>
  <c r="S211" i="6"/>
  <c r="AB211" i="6" s="1"/>
  <c r="S212" i="6"/>
  <c r="X212" i="6" s="1"/>
  <c r="S213" i="6"/>
  <c r="X213" i="6" s="1"/>
  <c r="S214" i="6"/>
  <c r="X214" i="6" s="1"/>
  <c r="S215" i="6"/>
  <c r="X215" i="6" s="1"/>
  <c r="S216" i="6"/>
  <c r="X216" i="6" s="1"/>
  <c r="S217" i="6"/>
  <c r="X217" i="6" s="1"/>
  <c r="S218" i="6"/>
  <c r="X218" i="6" s="1"/>
  <c r="S219" i="6"/>
  <c r="X219" i="6" s="1"/>
  <c r="S220" i="6"/>
  <c r="X220" i="6" s="1"/>
  <c r="S221" i="6"/>
  <c r="X221" i="6" s="1"/>
  <c r="S222" i="6"/>
  <c r="X222" i="6" s="1"/>
  <c r="S223" i="6"/>
  <c r="AB223" i="6" s="1"/>
  <c r="S224" i="6"/>
  <c r="X224" i="6" s="1"/>
  <c r="S225" i="6"/>
  <c r="X225" i="6" s="1"/>
  <c r="S226" i="6"/>
  <c r="AB226" i="6" s="1"/>
  <c r="S227" i="6"/>
  <c r="AB227" i="6" s="1"/>
  <c r="S228" i="6"/>
  <c r="X228" i="6" s="1"/>
  <c r="S229" i="6"/>
  <c r="X229" i="6" s="1"/>
  <c r="S230" i="6"/>
  <c r="X230" i="6" s="1"/>
  <c r="S231" i="6"/>
  <c r="AB231" i="6" s="1"/>
  <c r="S232" i="6"/>
  <c r="AB232" i="6" s="1"/>
  <c r="S233" i="6"/>
  <c r="AB233" i="6" s="1"/>
  <c r="S234" i="6"/>
  <c r="X234" i="6" s="1"/>
  <c r="S235" i="6"/>
  <c r="X235" i="6" s="1"/>
  <c r="S236" i="6"/>
  <c r="X236" i="6" s="1"/>
  <c r="S237" i="6"/>
  <c r="X237" i="6" s="1"/>
  <c r="S238" i="6"/>
  <c r="X238" i="6" s="1"/>
  <c r="S239" i="6"/>
  <c r="AB239" i="6" s="1"/>
  <c r="S240" i="6"/>
  <c r="AB240" i="6" s="1"/>
  <c r="S241" i="6"/>
  <c r="AB241" i="6" s="1"/>
  <c r="S242" i="6"/>
  <c r="X242" i="6" s="1"/>
  <c r="S243" i="6"/>
  <c r="AB243" i="6" s="1"/>
  <c r="S244" i="6"/>
  <c r="X244" i="6" s="1"/>
  <c r="S245" i="6"/>
  <c r="X245" i="6" s="1"/>
  <c r="S246" i="6"/>
  <c r="X246" i="6" s="1"/>
  <c r="S247" i="6"/>
  <c r="X247" i="6" s="1"/>
  <c r="S248" i="6"/>
  <c r="AB248" i="6" s="1"/>
  <c r="S249" i="6"/>
  <c r="X249" i="6" s="1"/>
  <c r="S250" i="6"/>
  <c r="X250" i="6" s="1"/>
  <c r="S251" i="6"/>
  <c r="X251" i="6" s="1"/>
  <c r="S252" i="6"/>
  <c r="AB252" i="6" s="1"/>
  <c r="S253" i="6"/>
  <c r="X253" i="6" s="1"/>
  <c r="S254" i="6"/>
  <c r="X254" i="6" s="1"/>
  <c r="S255" i="6"/>
  <c r="X255" i="6" s="1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5" i="6"/>
  <c r="T246" i="6"/>
  <c r="T247" i="6"/>
  <c r="T248" i="6"/>
  <c r="T249" i="6"/>
  <c r="T250" i="6"/>
  <c r="T251" i="6"/>
  <c r="T252" i="6"/>
  <c r="T253" i="6"/>
  <c r="T254" i="6"/>
  <c r="T255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254" i="6"/>
  <c r="AF255" i="6"/>
  <c r="AG172" i="6"/>
  <c r="AG175" i="6"/>
  <c r="AG176" i="6"/>
  <c r="AG178" i="6"/>
  <c r="AG187" i="6"/>
  <c r="AG188" i="6"/>
  <c r="AG191" i="6"/>
  <c r="AG192" i="6"/>
  <c r="AG193" i="6"/>
  <c r="AG203" i="6"/>
  <c r="AG204" i="6"/>
  <c r="AG205" i="6"/>
  <c r="AG207" i="6"/>
  <c r="AG208" i="6"/>
  <c r="AG209" i="6"/>
  <c r="AG210" i="6"/>
  <c r="AG214" i="6"/>
  <c r="AG219" i="6"/>
  <c r="AG220" i="6"/>
  <c r="AG223" i="6"/>
  <c r="AG224" i="6"/>
  <c r="AG229" i="6"/>
  <c r="AG236" i="6"/>
  <c r="AG237" i="6"/>
  <c r="AG239" i="6"/>
  <c r="AG240" i="6"/>
  <c r="AG241" i="6"/>
  <c r="AG242" i="6"/>
  <c r="AG243" i="6"/>
  <c r="AG245" i="6"/>
  <c r="AG246" i="6"/>
  <c r="AG250" i="6"/>
  <c r="AG251" i="6"/>
  <c r="AG252" i="6"/>
  <c r="AG255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C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S3" i="6"/>
  <c r="X3" i="6" s="1"/>
  <c r="S4" i="6"/>
  <c r="X4" i="6" s="1"/>
  <c r="S5" i="6"/>
  <c r="X5" i="6" s="1"/>
  <c r="S6" i="6"/>
  <c r="AB6" i="6" s="1"/>
  <c r="S7" i="6"/>
  <c r="AB7" i="6" s="1"/>
  <c r="S8" i="6"/>
  <c r="AB8" i="6" s="1"/>
  <c r="S9" i="6"/>
  <c r="AB9" i="6" s="1"/>
  <c r="S10" i="6"/>
  <c r="X10" i="6" s="1"/>
  <c r="S11" i="6"/>
  <c r="X11" i="6" s="1"/>
  <c r="S12" i="6"/>
  <c r="X12" i="6" s="1"/>
  <c r="S13" i="6"/>
  <c r="X13" i="6" s="1"/>
  <c r="S14" i="6"/>
  <c r="AB14" i="6" s="1"/>
  <c r="S15" i="6"/>
  <c r="AB15" i="6" s="1"/>
  <c r="S16" i="6"/>
  <c r="X16" i="6" s="1"/>
  <c r="S17" i="6"/>
  <c r="AB17" i="6" s="1"/>
  <c r="S18" i="6"/>
  <c r="X18" i="6" s="1"/>
  <c r="S19" i="6"/>
  <c r="X19" i="6" s="1"/>
  <c r="S20" i="6"/>
  <c r="X20" i="6" s="1"/>
  <c r="S21" i="6"/>
  <c r="X21" i="6" s="1"/>
  <c r="S22" i="6"/>
  <c r="AB22" i="6" s="1"/>
  <c r="S23" i="6"/>
  <c r="AB23" i="6" s="1"/>
  <c r="S24" i="6"/>
  <c r="X24" i="6" s="1"/>
  <c r="S25" i="6"/>
  <c r="AB25" i="6" s="1"/>
  <c r="S26" i="6"/>
  <c r="X26" i="6" s="1"/>
  <c r="S27" i="6"/>
  <c r="X27" i="6" s="1"/>
  <c r="S28" i="6"/>
  <c r="AB28" i="6" s="1"/>
  <c r="S29" i="6"/>
  <c r="X29" i="6" s="1"/>
  <c r="S30" i="6"/>
  <c r="AB30" i="6" s="1"/>
  <c r="S31" i="6"/>
  <c r="AB31" i="6" s="1"/>
  <c r="S32" i="6"/>
  <c r="X32" i="6" s="1"/>
  <c r="S33" i="6"/>
  <c r="AB33" i="6" s="1"/>
  <c r="S34" i="6"/>
  <c r="X34" i="6" s="1"/>
  <c r="S35" i="6"/>
  <c r="X35" i="6" s="1"/>
  <c r="S36" i="6"/>
  <c r="X36" i="6" s="1"/>
  <c r="S37" i="6"/>
  <c r="X37" i="6" s="1"/>
  <c r="S38" i="6"/>
  <c r="AB38" i="6" s="1"/>
  <c r="S39" i="6"/>
  <c r="AB39" i="6" s="1"/>
  <c r="S40" i="6"/>
  <c r="X40" i="6" s="1"/>
  <c r="S42" i="6"/>
  <c r="X42" i="6" s="1"/>
  <c r="S43" i="6"/>
  <c r="X43" i="6" s="1"/>
  <c r="S44" i="6"/>
  <c r="AB44" i="6" s="1"/>
  <c r="S45" i="6"/>
  <c r="X45" i="6" s="1"/>
  <c r="S46" i="6"/>
  <c r="AB46" i="6" s="1"/>
  <c r="S47" i="6"/>
  <c r="AB47" i="6" s="1"/>
  <c r="S48" i="6"/>
  <c r="X48" i="6" s="1"/>
  <c r="S49" i="6"/>
  <c r="AB49" i="6" s="1"/>
  <c r="S50" i="6"/>
  <c r="X50" i="6" s="1"/>
  <c r="S51" i="6"/>
  <c r="X51" i="6" s="1"/>
  <c r="S68" i="6"/>
  <c r="AB68" i="6" s="1"/>
  <c r="S69" i="6"/>
  <c r="X69" i="6" s="1"/>
  <c r="S70" i="6"/>
  <c r="AB70" i="6" s="1"/>
  <c r="S71" i="6"/>
  <c r="AB71" i="6" s="1"/>
  <c r="S72" i="6"/>
  <c r="AB72" i="6" s="1"/>
  <c r="S73" i="6"/>
  <c r="AB73" i="6" s="1"/>
  <c r="S74" i="6"/>
  <c r="X74" i="6" s="1"/>
  <c r="S75" i="6"/>
  <c r="X75" i="6" s="1"/>
  <c r="S76" i="6"/>
  <c r="AB76" i="6" s="1"/>
  <c r="S77" i="6"/>
  <c r="X77" i="6" s="1"/>
  <c r="S78" i="6"/>
  <c r="AB78" i="6" s="1"/>
  <c r="S79" i="6"/>
  <c r="AB79" i="6" s="1"/>
  <c r="S80" i="6"/>
  <c r="AB80" i="6" s="1"/>
  <c r="S81" i="6"/>
  <c r="AB81" i="6" s="1"/>
  <c r="S82" i="6"/>
  <c r="X82" i="6" s="1"/>
  <c r="S83" i="6"/>
  <c r="X83" i="6" s="1"/>
  <c r="S84" i="6"/>
  <c r="AB84" i="6" s="1"/>
  <c r="S85" i="6"/>
  <c r="X85" i="6" s="1"/>
  <c r="S86" i="6"/>
  <c r="AB86" i="6" s="1"/>
  <c r="S87" i="6"/>
  <c r="AB87" i="6" s="1"/>
  <c r="S88" i="6"/>
  <c r="X88" i="6" s="1"/>
  <c r="S89" i="6"/>
  <c r="AB89" i="6" s="1"/>
  <c r="S90" i="6"/>
  <c r="X90" i="6" s="1"/>
  <c r="S91" i="6"/>
  <c r="X91" i="6" s="1"/>
  <c r="S92" i="6"/>
  <c r="AB92" i="6" s="1"/>
  <c r="S93" i="6"/>
  <c r="X93" i="6" s="1"/>
  <c r="S94" i="6"/>
  <c r="AB94" i="6" s="1"/>
  <c r="S95" i="6"/>
  <c r="AB95" i="6" s="1"/>
  <c r="S96" i="6"/>
  <c r="AB96" i="6" s="1"/>
  <c r="S97" i="6"/>
  <c r="AB97" i="6" s="1"/>
  <c r="S98" i="6"/>
  <c r="X98" i="6" s="1"/>
  <c r="S99" i="6"/>
  <c r="X99" i="6" s="1"/>
  <c r="S100" i="6"/>
  <c r="AB100" i="6" s="1"/>
  <c r="S101" i="6"/>
  <c r="X101" i="6" s="1"/>
  <c r="S102" i="6"/>
  <c r="AB102" i="6" s="1"/>
  <c r="S103" i="6"/>
  <c r="AB103" i="6" s="1"/>
  <c r="S104" i="6"/>
  <c r="AB104" i="6" s="1"/>
  <c r="S105" i="6"/>
  <c r="AB105" i="6" s="1"/>
  <c r="S106" i="6"/>
  <c r="X106" i="6" s="1"/>
  <c r="S107" i="6"/>
  <c r="X107" i="6" s="1"/>
  <c r="S108" i="6"/>
  <c r="AB108" i="6" s="1"/>
  <c r="S109" i="6"/>
  <c r="X109" i="6" s="1"/>
  <c r="S110" i="6"/>
  <c r="AB110" i="6" s="1"/>
  <c r="S111" i="6"/>
  <c r="AB111" i="6" s="1"/>
  <c r="S112" i="6"/>
  <c r="AB112" i="6" s="1"/>
  <c r="S113" i="6"/>
  <c r="AB113" i="6" s="1"/>
  <c r="S114" i="6"/>
  <c r="X114" i="6" s="1"/>
  <c r="S115" i="6"/>
  <c r="X115" i="6" s="1"/>
  <c r="S116" i="6"/>
  <c r="AB116" i="6" s="1"/>
  <c r="S117" i="6"/>
  <c r="X117" i="6" s="1"/>
  <c r="S118" i="6"/>
  <c r="AB118" i="6" s="1"/>
  <c r="S119" i="6"/>
  <c r="AB119" i="6" s="1"/>
  <c r="S120" i="6"/>
  <c r="X120" i="6" s="1"/>
  <c r="S121" i="6"/>
  <c r="AB121" i="6" s="1"/>
  <c r="S122" i="6"/>
  <c r="X122" i="6" s="1"/>
  <c r="S123" i="6"/>
  <c r="X123" i="6" s="1"/>
  <c r="S124" i="6"/>
  <c r="AB124" i="6" s="1"/>
  <c r="S125" i="6"/>
  <c r="X125" i="6" s="1"/>
  <c r="S126" i="6"/>
  <c r="AB126" i="6" s="1"/>
  <c r="S127" i="6"/>
  <c r="AB127" i="6" s="1"/>
  <c r="S128" i="6"/>
  <c r="X128" i="6" s="1"/>
  <c r="S129" i="6"/>
  <c r="AB129" i="6" s="1"/>
  <c r="S130" i="6"/>
  <c r="X130" i="6" s="1"/>
  <c r="S131" i="6"/>
  <c r="X131" i="6" s="1"/>
  <c r="S132" i="6"/>
  <c r="AB132" i="6" s="1"/>
  <c r="S133" i="6"/>
  <c r="X133" i="6" s="1"/>
  <c r="S134" i="6"/>
  <c r="AB134" i="6" s="1"/>
  <c r="S135" i="6"/>
  <c r="AB135" i="6" s="1"/>
  <c r="S136" i="6"/>
  <c r="AB136" i="6" s="1"/>
  <c r="S137" i="6"/>
  <c r="AB137" i="6" s="1"/>
  <c r="S138" i="6"/>
  <c r="X138" i="6" s="1"/>
  <c r="S139" i="6"/>
  <c r="AB139" i="6" s="1"/>
  <c r="S140" i="6"/>
  <c r="AB140" i="6" s="1"/>
  <c r="S141" i="6"/>
  <c r="X141" i="6" s="1"/>
  <c r="S142" i="6"/>
  <c r="AB142" i="6" s="1"/>
  <c r="S143" i="6"/>
  <c r="AB143" i="6" s="1"/>
  <c r="S144" i="6"/>
  <c r="X144" i="6" s="1"/>
  <c r="S145" i="6"/>
  <c r="AB145" i="6" s="1"/>
  <c r="S146" i="6"/>
  <c r="X146" i="6" s="1"/>
  <c r="S147" i="6"/>
  <c r="AB147" i="6" s="1"/>
  <c r="S150" i="6"/>
  <c r="AB150" i="6" s="1"/>
  <c r="S151" i="6"/>
  <c r="AB151" i="6" s="1"/>
  <c r="S152" i="6"/>
  <c r="X152" i="6" s="1"/>
  <c r="S153" i="6"/>
  <c r="AB153" i="6" s="1"/>
  <c r="S154" i="6"/>
  <c r="X154" i="6" s="1"/>
  <c r="S155" i="6"/>
  <c r="X155" i="6" s="1"/>
  <c r="S156" i="6"/>
  <c r="AB156" i="6" s="1"/>
  <c r="S157" i="6"/>
  <c r="X157" i="6" s="1"/>
  <c r="S158" i="6"/>
  <c r="AB158" i="6" s="1"/>
  <c r="S159" i="6"/>
  <c r="AB159" i="6" s="1"/>
  <c r="S160" i="6"/>
  <c r="X160" i="6" s="1"/>
  <c r="S161" i="6"/>
  <c r="AB161" i="6" s="1"/>
  <c r="S162" i="6"/>
  <c r="X162" i="6" s="1"/>
  <c r="S163" i="6"/>
  <c r="AB163" i="6" s="1"/>
  <c r="Q11" i="3"/>
  <c r="H148" i="6"/>
  <c r="H149" i="6"/>
  <c r="H150" i="6"/>
  <c r="AG150" i="6" s="1"/>
  <c r="H151" i="6"/>
  <c r="AG151" i="6" s="1"/>
  <c r="H152" i="6"/>
  <c r="H153" i="6"/>
  <c r="AG153" i="6" s="1"/>
  <c r="H154" i="6"/>
  <c r="AG154" i="6" s="1"/>
  <c r="H155" i="6"/>
  <c r="AG155" i="6" s="1"/>
  <c r="H156" i="6"/>
  <c r="H157" i="6"/>
  <c r="H158" i="6"/>
  <c r="AG158" i="6" s="1"/>
  <c r="H159" i="6"/>
  <c r="H160" i="6"/>
  <c r="H161" i="6"/>
  <c r="H162" i="6"/>
  <c r="K163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P148" i="6"/>
  <c r="R148" i="6" s="1"/>
  <c r="P149" i="6"/>
  <c r="R149" i="6" s="1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G152" i="6"/>
  <c r="AG156" i="6"/>
  <c r="AG157" i="6"/>
  <c r="AG159" i="6"/>
  <c r="AG160" i="6"/>
  <c r="AG161" i="6"/>
  <c r="AG162" i="6"/>
  <c r="AG163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2" i="6"/>
  <c r="AH43" i="6"/>
  <c r="AH44" i="6"/>
  <c r="AH45" i="6"/>
  <c r="AH46" i="6"/>
  <c r="AH47" i="6"/>
  <c r="AH48" i="6"/>
  <c r="AH49" i="6"/>
  <c r="AH50" i="6"/>
  <c r="AH51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G5" i="6"/>
  <c r="AG8" i="6"/>
  <c r="AG9" i="6"/>
  <c r="AG10" i="6"/>
  <c r="AG11" i="6"/>
  <c r="AG13" i="6"/>
  <c r="AG14" i="6"/>
  <c r="AG15" i="6"/>
  <c r="AG25" i="6"/>
  <c r="AG26" i="6"/>
  <c r="AG27" i="6"/>
  <c r="AG28" i="6"/>
  <c r="AG30" i="6"/>
  <c r="AG31" i="6"/>
  <c r="AG32" i="6"/>
  <c r="AG35" i="6"/>
  <c r="AG42" i="6"/>
  <c r="AG43" i="6"/>
  <c r="AG45" i="6"/>
  <c r="AG48" i="6"/>
  <c r="AG49" i="6"/>
  <c r="AG51" i="6"/>
  <c r="AG74" i="6"/>
  <c r="AG75" i="6"/>
  <c r="AG76" i="6"/>
  <c r="AG77" i="6"/>
  <c r="AG79" i="6"/>
  <c r="AG80" i="6"/>
  <c r="AG83" i="6"/>
  <c r="AG88" i="6"/>
  <c r="AG90" i="6"/>
  <c r="AG91" i="6"/>
  <c r="AG93" i="6"/>
  <c r="AG94" i="6"/>
  <c r="AG95" i="6"/>
  <c r="AG99" i="6"/>
  <c r="AG103" i="6"/>
  <c r="AG106" i="6"/>
  <c r="AG107" i="6"/>
  <c r="AG111" i="6"/>
  <c r="AG113" i="6"/>
  <c r="AG114" i="6"/>
  <c r="AG119" i="6"/>
  <c r="AG122" i="6"/>
  <c r="AG123" i="6"/>
  <c r="AG129" i="6"/>
  <c r="AG130" i="6"/>
  <c r="AG131" i="6"/>
  <c r="AG140" i="6"/>
  <c r="AG142" i="6"/>
  <c r="AG143" i="6"/>
  <c r="AG144" i="6"/>
  <c r="AG146" i="6"/>
  <c r="AG147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2" i="6"/>
  <c r="AF43" i="6"/>
  <c r="AF44" i="6"/>
  <c r="AF45" i="6"/>
  <c r="AF46" i="6"/>
  <c r="AF47" i="6"/>
  <c r="AF48" i="6"/>
  <c r="AF49" i="6"/>
  <c r="AF50" i="6"/>
  <c r="AF51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3" i="5"/>
  <c r="AC104" i="5"/>
  <c r="AC105" i="5"/>
  <c r="AC106" i="5"/>
  <c r="AC107" i="5"/>
  <c r="AC108" i="5"/>
  <c r="AC109" i="5"/>
  <c r="AC110" i="5"/>
  <c r="AC111" i="5"/>
  <c r="AC112" i="5"/>
  <c r="AC113" i="5"/>
  <c r="AC115" i="5"/>
  <c r="AC116" i="5"/>
  <c r="AC117" i="5"/>
  <c r="AC118" i="5"/>
  <c r="AC119" i="5"/>
  <c r="AC120" i="5"/>
  <c r="AC121" i="5"/>
  <c r="AC122" i="5"/>
  <c r="AC124" i="5"/>
  <c r="AC125" i="5"/>
  <c r="AC126" i="5"/>
  <c r="AC127" i="5"/>
  <c r="AC128" i="5"/>
  <c r="AC129" i="5"/>
  <c r="AC130" i="5"/>
  <c r="AC131" i="5"/>
  <c r="AC132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B10" i="5"/>
  <c r="AB11" i="5"/>
  <c r="AB13" i="5"/>
  <c r="AB14" i="5"/>
  <c r="AB15" i="5"/>
  <c r="AB16" i="5"/>
  <c r="AB17" i="5"/>
  <c r="AB18" i="5"/>
  <c r="AB19" i="5"/>
  <c r="AB20" i="5"/>
  <c r="AB21" i="5"/>
  <c r="AB22" i="5"/>
  <c r="AB24" i="5"/>
  <c r="AB27" i="5"/>
  <c r="AB31" i="5"/>
  <c r="AB33" i="5"/>
  <c r="AB35" i="5"/>
  <c r="AB36" i="5"/>
  <c r="AB37" i="5"/>
  <c r="AB38" i="5"/>
  <c r="AB39" i="5"/>
  <c r="AB41" i="5"/>
  <c r="AB43" i="5"/>
  <c r="AB47" i="5"/>
  <c r="AB51" i="5"/>
  <c r="AB52" i="5"/>
  <c r="AB54" i="5"/>
  <c r="AB56" i="5"/>
  <c r="AB58" i="5"/>
  <c r="AB59" i="5"/>
  <c r="AB60" i="5"/>
  <c r="AB61" i="5"/>
  <c r="AB62" i="5"/>
  <c r="AB63" i="5"/>
  <c r="AB73" i="5"/>
  <c r="AB74" i="5"/>
  <c r="AB75" i="5"/>
  <c r="AB77" i="5"/>
  <c r="AB79" i="5"/>
  <c r="AB80" i="5"/>
  <c r="AB81" i="5"/>
  <c r="AB82" i="5"/>
  <c r="AB84" i="5"/>
  <c r="AB85" i="5"/>
  <c r="AB89" i="5"/>
  <c r="AB90" i="5"/>
  <c r="AB92" i="5"/>
  <c r="AB95" i="5"/>
  <c r="AB98" i="5"/>
  <c r="AB100" i="5"/>
  <c r="AB101" i="5"/>
  <c r="AB104" i="5"/>
  <c r="AB106" i="5"/>
  <c r="AB107" i="5"/>
  <c r="AB108" i="5"/>
  <c r="AB111" i="5"/>
  <c r="AB116" i="5"/>
  <c r="AB117" i="5"/>
  <c r="AB118" i="5"/>
  <c r="AB119" i="5"/>
  <c r="AB121" i="5"/>
  <c r="AB122" i="5"/>
  <c r="AB126" i="5"/>
  <c r="AB127" i="5"/>
  <c r="AB128" i="5"/>
  <c r="AB129" i="5"/>
  <c r="AB130" i="5"/>
  <c r="AB132" i="5"/>
  <c r="AB138" i="5"/>
  <c r="AB139" i="5"/>
  <c r="AB140" i="5"/>
  <c r="AB141" i="5"/>
  <c r="AB142" i="5"/>
  <c r="AB143" i="5"/>
  <c r="AB146" i="5"/>
  <c r="AB147" i="5"/>
  <c r="AB148" i="5"/>
  <c r="AB149" i="5"/>
  <c r="AB150" i="5"/>
  <c r="AB151" i="5"/>
  <c r="AB153" i="5"/>
  <c r="AB155" i="5"/>
  <c r="AB157" i="5"/>
  <c r="AB159" i="5"/>
  <c r="AB160" i="5"/>
  <c r="AB161" i="5"/>
  <c r="AB164" i="5"/>
  <c r="AB165" i="5"/>
  <c r="AB166" i="5"/>
  <c r="AB167" i="5"/>
  <c r="AB170" i="5"/>
  <c r="AB171" i="5"/>
  <c r="AB172" i="5"/>
  <c r="AB173" i="5"/>
  <c r="AB174" i="5"/>
  <c r="AB184" i="5"/>
  <c r="AB186" i="5"/>
  <c r="AB188" i="5"/>
  <c r="AB189" i="5"/>
  <c r="AB190" i="5"/>
  <c r="AB191" i="5"/>
  <c r="AB194" i="5"/>
  <c r="AB195" i="5"/>
  <c r="AB196" i="5"/>
  <c r="AB197" i="5"/>
  <c r="AB198" i="5"/>
  <c r="AB200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3" i="5"/>
  <c r="AA104" i="5"/>
  <c r="AA105" i="5"/>
  <c r="AA106" i="5"/>
  <c r="AA107" i="5"/>
  <c r="AA108" i="5"/>
  <c r="AA109" i="5"/>
  <c r="AA110" i="5"/>
  <c r="AA111" i="5"/>
  <c r="AA112" i="5"/>
  <c r="AA113" i="5"/>
  <c r="AA115" i="5"/>
  <c r="AA116" i="5"/>
  <c r="AA117" i="5"/>
  <c r="AA118" i="5"/>
  <c r="AA119" i="5"/>
  <c r="AA120" i="5"/>
  <c r="AA121" i="5"/>
  <c r="AA122" i="5"/>
  <c r="AA124" i="5"/>
  <c r="AA125" i="5"/>
  <c r="AA126" i="5"/>
  <c r="AA127" i="5"/>
  <c r="AA128" i="5"/>
  <c r="AA129" i="5"/>
  <c r="AA130" i="5"/>
  <c r="AA131" i="5"/>
  <c r="AA132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B33" i="8"/>
  <c r="O82" i="6"/>
  <c r="P41" i="6"/>
  <c r="R41" i="6" s="1"/>
  <c r="W34" i="6"/>
  <c r="R34" i="6"/>
  <c r="O34" i="6"/>
  <c r="K34" i="6"/>
  <c r="H34" i="6"/>
  <c r="AG34" i="6" s="1"/>
  <c r="W15" i="6"/>
  <c r="R15" i="6"/>
  <c r="O15" i="6"/>
  <c r="O16" i="6"/>
  <c r="K15" i="6"/>
  <c r="H15" i="6"/>
  <c r="H17" i="6"/>
  <c r="AG17" i="6" s="1"/>
  <c r="K17" i="6"/>
  <c r="O17" i="6"/>
  <c r="R17" i="6"/>
  <c r="W17" i="6"/>
  <c r="P2" i="6"/>
  <c r="AH2" i="6" s="1"/>
  <c r="W4" i="6"/>
  <c r="W5" i="6"/>
  <c r="W6" i="6"/>
  <c r="W7" i="6"/>
  <c r="W8" i="6"/>
  <c r="W9" i="6"/>
  <c r="W10" i="6"/>
  <c r="W11" i="6"/>
  <c r="W12" i="6"/>
  <c r="W13" i="6"/>
  <c r="W14" i="6"/>
  <c r="W16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3" i="6"/>
  <c r="R3" i="6"/>
  <c r="R4" i="6"/>
  <c r="R5" i="6"/>
  <c r="R6" i="6"/>
  <c r="R7" i="6"/>
  <c r="R8" i="6"/>
  <c r="R9" i="6"/>
  <c r="R10" i="6"/>
  <c r="R11" i="6"/>
  <c r="R12" i="6"/>
  <c r="R13" i="6"/>
  <c r="R14" i="6"/>
  <c r="R16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5" i="6"/>
  <c r="R36" i="6"/>
  <c r="R37" i="6"/>
  <c r="R38" i="6"/>
  <c r="R39" i="6"/>
  <c r="R40" i="6"/>
  <c r="R42" i="6"/>
  <c r="R43" i="6"/>
  <c r="R44" i="6"/>
  <c r="R45" i="6"/>
  <c r="R46" i="6"/>
  <c r="R47" i="6"/>
  <c r="R48" i="6"/>
  <c r="R49" i="6"/>
  <c r="R50" i="6"/>
  <c r="R51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H3" i="6"/>
  <c r="AG3" i="6" s="1"/>
  <c r="H4" i="6"/>
  <c r="AG4" i="6" s="1"/>
  <c r="H5" i="6"/>
  <c r="H6" i="6"/>
  <c r="AG6" i="6" s="1"/>
  <c r="H7" i="6"/>
  <c r="AG7" i="6" s="1"/>
  <c r="H9" i="6"/>
  <c r="H10" i="6"/>
  <c r="H11" i="6"/>
  <c r="H12" i="6"/>
  <c r="AG12" i="6" s="1"/>
  <c r="H13" i="6"/>
  <c r="H14" i="6"/>
  <c r="H16" i="6"/>
  <c r="AG16" i="6" s="1"/>
  <c r="H18" i="6"/>
  <c r="AG18" i="6" s="1"/>
  <c r="H19" i="6"/>
  <c r="AG19" i="6" s="1"/>
  <c r="H20" i="6"/>
  <c r="AG20" i="6" s="1"/>
  <c r="H21" i="6"/>
  <c r="AG21" i="6" s="1"/>
  <c r="H22" i="6"/>
  <c r="AG22" i="6" s="1"/>
  <c r="H23" i="6"/>
  <c r="AG23" i="6" s="1"/>
  <c r="H24" i="6"/>
  <c r="AG24" i="6" s="1"/>
  <c r="H25" i="6"/>
  <c r="H26" i="6"/>
  <c r="H27" i="6"/>
  <c r="H28" i="6"/>
  <c r="H29" i="6"/>
  <c r="AG29" i="6" s="1"/>
  <c r="H30" i="6"/>
  <c r="H31" i="6"/>
  <c r="H32" i="6"/>
  <c r="H33" i="6"/>
  <c r="AG33" i="6" s="1"/>
  <c r="H35" i="6"/>
  <c r="H36" i="6"/>
  <c r="AG36" i="6" s="1"/>
  <c r="H37" i="6"/>
  <c r="AG37" i="6" s="1"/>
  <c r="H38" i="6"/>
  <c r="AG38" i="6" s="1"/>
  <c r="H39" i="6"/>
  <c r="AG39" i="6" s="1"/>
  <c r="H40" i="6"/>
  <c r="AG40" i="6" s="1"/>
  <c r="H42" i="6"/>
  <c r="H43" i="6"/>
  <c r="H44" i="6"/>
  <c r="AG44" i="6" s="1"/>
  <c r="H45" i="6"/>
  <c r="H46" i="6"/>
  <c r="AG46" i="6" s="1"/>
  <c r="H47" i="6"/>
  <c r="AG47" i="6" s="1"/>
  <c r="H48" i="6"/>
  <c r="H49" i="6"/>
  <c r="H50" i="6"/>
  <c r="AG50" i="6" s="1"/>
  <c r="H51" i="6"/>
  <c r="H68" i="6"/>
  <c r="AG68" i="6" s="1"/>
  <c r="H69" i="6"/>
  <c r="AG69" i="6" s="1"/>
  <c r="H70" i="6"/>
  <c r="AG70" i="6" s="1"/>
  <c r="H71" i="6"/>
  <c r="AG71" i="6" s="1"/>
  <c r="H72" i="6"/>
  <c r="AG72" i="6" s="1"/>
  <c r="H73" i="6"/>
  <c r="AG73" i="6" s="1"/>
  <c r="H74" i="6"/>
  <c r="H75" i="6"/>
  <c r="H76" i="6"/>
  <c r="H77" i="6"/>
  <c r="H78" i="6"/>
  <c r="AG78" i="6" s="1"/>
  <c r="H79" i="6"/>
  <c r="H80" i="6"/>
  <c r="H81" i="6"/>
  <c r="AG81" i="6" s="1"/>
  <c r="H82" i="6"/>
  <c r="AG82" i="6" s="1"/>
  <c r="H83" i="6"/>
  <c r="H84" i="6"/>
  <c r="AG84" i="6" s="1"/>
  <c r="H85" i="6"/>
  <c r="AG85" i="6" s="1"/>
  <c r="H86" i="6"/>
  <c r="AG86" i="6" s="1"/>
  <c r="H87" i="6"/>
  <c r="AG87" i="6" s="1"/>
  <c r="H88" i="6"/>
  <c r="H89" i="6"/>
  <c r="AG89" i="6" s="1"/>
  <c r="H90" i="6"/>
  <c r="H91" i="6"/>
  <c r="H92" i="6"/>
  <c r="AG92" i="6" s="1"/>
  <c r="H93" i="6"/>
  <c r="H94" i="6"/>
  <c r="H95" i="6"/>
  <c r="H96" i="6"/>
  <c r="H97" i="6"/>
  <c r="AG97" i="6" s="1"/>
  <c r="H98" i="6"/>
  <c r="AG98" i="6" s="1"/>
  <c r="H99" i="6"/>
  <c r="H100" i="6"/>
  <c r="AG100" i="6" s="1"/>
  <c r="H101" i="6"/>
  <c r="AG101" i="6" s="1"/>
  <c r="H102" i="6"/>
  <c r="AG102" i="6" s="1"/>
  <c r="H103" i="6"/>
  <c r="H104" i="6"/>
  <c r="AG104" i="6" s="1"/>
  <c r="H105" i="6"/>
  <c r="AG105" i="6" s="1"/>
  <c r="H106" i="6"/>
  <c r="H107" i="6"/>
  <c r="H108" i="6"/>
  <c r="AG108" i="6" s="1"/>
  <c r="H109" i="6"/>
  <c r="AG109" i="6" s="1"/>
  <c r="H110" i="6"/>
  <c r="AG110" i="6" s="1"/>
  <c r="H111" i="6"/>
  <c r="H112" i="6"/>
  <c r="AG112" i="6" s="1"/>
  <c r="H113" i="6"/>
  <c r="H114" i="6"/>
  <c r="H115" i="6"/>
  <c r="AG115" i="6" s="1"/>
  <c r="H116" i="6"/>
  <c r="AG116" i="6" s="1"/>
  <c r="H117" i="6"/>
  <c r="AG117" i="6" s="1"/>
  <c r="H118" i="6"/>
  <c r="AG118" i="6" s="1"/>
  <c r="H119" i="6"/>
  <c r="H120" i="6"/>
  <c r="AG120" i="6" s="1"/>
  <c r="H121" i="6"/>
  <c r="AG121" i="6" s="1"/>
  <c r="H122" i="6"/>
  <c r="H123" i="6"/>
  <c r="H124" i="6"/>
  <c r="AG124" i="6" s="1"/>
  <c r="H125" i="6"/>
  <c r="AG125" i="6" s="1"/>
  <c r="H126" i="6"/>
  <c r="AG126" i="6" s="1"/>
  <c r="H127" i="6"/>
  <c r="AG127" i="6" s="1"/>
  <c r="H128" i="6"/>
  <c r="H129" i="6"/>
  <c r="H130" i="6"/>
  <c r="H131" i="6"/>
  <c r="H132" i="6"/>
  <c r="AG132" i="6" s="1"/>
  <c r="H133" i="6"/>
  <c r="AG133" i="6" s="1"/>
  <c r="H134" i="6"/>
  <c r="AG134" i="6" s="1"/>
  <c r="H135" i="6"/>
  <c r="AG135" i="6" s="1"/>
  <c r="H136" i="6"/>
  <c r="AG136" i="6" s="1"/>
  <c r="H137" i="6"/>
  <c r="AG137" i="6" s="1"/>
  <c r="H138" i="6"/>
  <c r="AG138" i="6" s="1"/>
  <c r="H139" i="6"/>
  <c r="AG139" i="6" s="1"/>
  <c r="H140" i="6"/>
  <c r="H141" i="6"/>
  <c r="AG141" i="6" s="1"/>
  <c r="H142" i="6"/>
  <c r="H143" i="6"/>
  <c r="H144" i="6"/>
  <c r="H145" i="6"/>
  <c r="AG145" i="6" s="1"/>
  <c r="H146" i="6"/>
  <c r="H147" i="6"/>
  <c r="K3" i="6"/>
  <c r="K4" i="6"/>
  <c r="K5" i="6"/>
  <c r="K6" i="6"/>
  <c r="K7" i="6"/>
  <c r="K8" i="6"/>
  <c r="K9" i="6"/>
  <c r="K10" i="6"/>
  <c r="K11" i="6"/>
  <c r="K12" i="6"/>
  <c r="K13" i="6"/>
  <c r="K14" i="6"/>
  <c r="K16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O3" i="6"/>
  <c r="O4" i="6"/>
  <c r="O5" i="6"/>
  <c r="O6" i="6"/>
  <c r="O7" i="6"/>
  <c r="O8" i="6"/>
  <c r="O9" i="6"/>
  <c r="O10" i="6"/>
  <c r="O11" i="6"/>
  <c r="O12" i="6"/>
  <c r="O13" i="6"/>
  <c r="O14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W2" i="6"/>
  <c r="O2" i="6"/>
  <c r="K2" i="6"/>
  <c r="H2" i="6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H177" i="5"/>
  <c r="AB177" i="5" s="1"/>
  <c r="H178" i="5"/>
  <c r="AB178" i="5" s="1"/>
  <c r="H179" i="5"/>
  <c r="AB179" i="5" s="1"/>
  <c r="H180" i="5"/>
  <c r="AB180" i="5" s="1"/>
  <c r="H181" i="5"/>
  <c r="AB181" i="5" s="1"/>
  <c r="H182" i="5"/>
  <c r="AB182" i="5" s="1"/>
  <c r="H183" i="5"/>
  <c r="AB183" i="5" s="1"/>
  <c r="H184" i="5"/>
  <c r="AD184" i="5" s="1"/>
  <c r="H185" i="5"/>
  <c r="AB185" i="5" s="1"/>
  <c r="H186" i="5"/>
  <c r="AD186" i="5" s="1"/>
  <c r="H187" i="5"/>
  <c r="AB187" i="5" s="1"/>
  <c r="H188" i="5"/>
  <c r="AD188" i="5" s="1"/>
  <c r="H189" i="5"/>
  <c r="AD189" i="5" s="1"/>
  <c r="H190" i="5"/>
  <c r="AD190" i="5" s="1"/>
  <c r="H191" i="5"/>
  <c r="AD191" i="5" s="1"/>
  <c r="H192" i="5"/>
  <c r="AB192" i="5" s="1"/>
  <c r="H193" i="5"/>
  <c r="AB193" i="5" s="1"/>
  <c r="H194" i="5"/>
  <c r="AD194" i="5" s="1"/>
  <c r="H195" i="5"/>
  <c r="AD195" i="5" s="1"/>
  <c r="H196" i="5"/>
  <c r="AD196" i="5" s="1"/>
  <c r="H197" i="5"/>
  <c r="AD197" i="5" s="1"/>
  <c r="H198" i="5"/>
  <c r="AD198" i="5" s="1"/>
  <c r="H199" i="5"/>
  <c r="AB199" i="5" s="1"/>
  <c r="H200" i="5"/>
  <c r="AD200" i="5" s="1"/>
  <c r="U160" i="5"/>
  <c r="R160" i="5"/>
  <c r="O160" i="5"/>
  <c r="K160" i="5"/>
  <c r="H160" i="5"/>
  <c r="U153" i="5"/>
  <c r="U154" i="5"/>
  <c r="U155" i="5"/>
  <c r="U156" i="5"/>
  <c r="U157" i="5"/>
  <c r="U158" i="5"/>
  <c r="U159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R153" i="5"/>
  <c r="R154" i="5"/>
  <c r="R155" i="5"/>
  <c r="R156" i="5"/>
  <c r="R157" i="5"/>
  <c r="R158" i="5"/>
  <c r="R159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O153" i="5"/>
  <c r="O154" i="5"/>
  <c r="O155" i="5"/>
  <c r="O156" i="5"/>
  <c r="O157" i="5"/>
  <c r="O158" i="5"/>
  <c r="O159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K153" i="5"/>
  <c r="K154" i="5"/>
  <c r="K155" i="5"/>
  <c r="K156" i="5"/>
  <c r="K157" i="5"/>
  <c r="K158" i="5"/>
  <c r="K159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H153" i="5"/>
  <c r="H154" i="5"/>
  <c r="AB154" i="5" s="1"/>
  <c r="H155" i="5"/>
  <c r="H156" i="5"/>
  <c r="AB156" i="5" s="1"/>
  <c r="H157" i="5"/>
  <c r="H158" i="5"/>
  <c r="AB158" i="5" s="1"/>
  <c r="H159" i="5"/>
  <c r="H161" i="5"/>
  <c r="H162" i="5"/>
  <c r="AB162" i="5" s="1"/>
  <c r="H163" i="5"/>
  <c r="AB163" i="5" s="1"/>
  <c r="H164" i="5"/>
  <c r="H165" i="5"/>
  <c r="H166" i="5"/>
  <c r="H167" i="5"/>
  <c r="H168" i="5"/>
  <c r="AB168" i="5" s="1"/>
  <c r="H169" i="5"/>
  <c r="AB169" i="5" s="1"/>
  <c r="H170" i="5"/>
  <c r="H171" i="5"/>
  <c r="H172" i="5"/>
  <c r="H173" i="5"/>
  <c r="H174" i="5"/>
  <c r="H175" i="5"/>
  <c r="AB175" i="5" s="1"/>
  <c r="H176" i="5"/>
  <c r="AB176" i="5" s="1"/>
  <c r="U144" i="5"/>
  <c r="R144" i="5"/>
  <c r="O144" i="5"/>
  <c r="K144" i="5"/>
  <c r="H144" i="5"/>
  <c r="AB144" i="5" s="1"/>
  <c r="U145" i="5"/>
  <c r="R145" i="5"/>
  <c r="O145" i="5"/>
  <c r="K145" i="5"/>
  <c r="H145" i="5"/>
  <c r="AB145" i="5" s="1"/>
  <c r="P133" i="5"/>
  <c r="R133" i="5" s="1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6" i="5"/>
  <c r="U147" i="5"/>
  <c r="U148" i="5"/>
  <c r="U149" i="5"/>
  <c r="U150" i="5"/>
  <c r="U151" i="5"/>
  <c r="U152" i="5"/>
  <c r="U3" i="5"/>
  <c r="U4" i="5"/>
  <c r="U2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3" i="5"/>
  <c r="R104" i="5"/>
  <c r="R105" i="5"/>
  <c r="R106" i="5"/>
  <c r="R107" i="5"/>
  <c r="R108" i="5"/>
  <c r="R109" i="5"/>
  <c r="R110" i="5"/>
  <c r="R111" i="5"/>
  <c r="R112" i="5"/>
  <c r="R113" i="5"/>
  <c r="R115" i="5"/>
  <c r="R116" i="5"/>
  <c r="R117" i="5"/>
  <c r="R118" i="5"/>
  <c r="R119" i="5"/>
  <c r="R120" i="5"/>
  <c r="R121" i="5"/>
  <c r="R122" i="5"/>
  <c r="R124" i="5"/>
  <c r="R125" i="5"/>
  <c r="R126" i="5"/>
  <c r="R127" i="5"/>
  <c r="R128" i="5"/>
  <c r="R129" i="5"/>
  <c r="R130" i="5"/>
  <c r="R131" i="5"/>
  <c r="R132" i="5"/>
  <c r="R134" i="5"/>
  <c r="R135" i="5"/>
  <c r="R136" i="5"/>
  <c r="R137" i="5"/>
  <c r="R138" i="5"/>
  <c r="R139" i="5"/>
  <c r="R140" i="5"/>
  <c r="R141" i="5"/>
  <c r="R142" i="5"/>
  <c r="R143" i="5"/>
  <c r="R146" i="5"/>
  <c r="R147" i="5"/>
  <c r="R148" i="5"/>
  <c r="R149" i="5"/>
  <c r="R150" i="5"/>
  <c r="R151" i="5"/>
  <c r="R15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6" i="5"/>
  <c r="O147" i="5"/>
  <c r="O148" i="5"/>
  <c r="O149" i="5"/>
  <c r="O150" i="5"/>
  <c r="O151" i="5"/>
  <c r="O152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8" i="5"/>
  <c r="O9" i="5"/>
  <c r="O10" i="5"/>
  <c r="O11" i="5"/>
  <c r="O7" i="5"/>
  <c r="O6" i="5"/>
  <c r="O4" i="5"/>
  <c r="O5" i="5"/>
  <c r="O3" i="5"/>
  <c r="O2" i="5"/>
  <c r="E25" i="7"/>
  <c r="B28" i="7"/>
  <c r="B30" i="7"/>
  <c r="B31" i="7"/>
  <c r="B29" i="7"/>
  <c r="B33" i="7"/>
  <c r="B32" i="7"/>
  <c r="B27" i="7"/>
  <c r="B26" i="7"/>
  <c r="G25" i="7"/>
  <c r="D25" i="7"/>
  <c r="F25" i="7"/>
  <c r="B25" i="7"/>
  <c r="C25" i="7"/>
  <c r="P123" i="5"/>
  <c r="R123" i="5" s="1"/>
  <c r="P114" i="5"/>
  <c r="R114" i="5" s="1"/>
  <c r="P102" i="5"/>
  <c r="R102" i="5" s="1"/>
  <c r="K152" i="5"/>
  <c r="H152" i="5"/>
  <c r="AB152" i="5" s="1"/>
  <c r="K151" i="5"/>
  <c r="H151" i="5"/>
  <c r="K150" i="5"/>
  <c r="H150" i="5"/>
  <c r="K149" i="5"/>
  <c r="H149" i="5"/>
  <c r="K148" i="5"/>
  <c r="H148" i="5"/>
  <c r="AD148" i="5" s="1"/>
  <c r="K147" i="5"/>
  <c r="H147" i="5"/>
  <c r="K146" i="5"/>
  <c r="H146" i="5"/>
  <c r="K143" i="5"/>
  <c r="H143" i="5"/>
  <c r="K142" i="5"/>
  <c r="H142" i="5"/>
  <c r="AD142" i="5" s="1"/>
  <c r="K141" i="5"/>
  <c r="H141" i="5"/>
  <c r="K140" i="5"/>
  <c r="H140" i="5"/>
  <c r="K139" i="5"/>
  <c r="H139" i="5"/>
  <c r="K138" i="5"/>
  <c r="H138" i="5"/>
  <c r="AD138" i="5" s="1"/>
  <c r="K137" i="5"/>
  <c r="H137" i="5"/>
  <c r="AB137" i="5" s="1"/>
  <c r="K136" i="5"/>
  <c r="H136" i="5"/>
  <c r="AB136" i="5" s="1"/>
  <c r="K135" i="5"/>
  <c r="H135" i="5"/>
  <c r="AB135" i="5" s="1"/>
  <c r="K134" i="5"/>
  <c r="H134" i="5"/>
  <c r="AB134" i="5" s="1"/>
  <c r="K133" i="5"/>
  <c r="H133" i="5"/>
  <c r="AB133" i="5" s="1"/>
  <c r="K132" i="5"/>
  <c r="H132" i="5"/>
  <c r="K131" i="5"/>
  <c r="H131" i="5"/>
  <c r="AB131" i="5" s="1"/>
  <c r="K130" i="5"/>
  <c r="H130" i="5"/>
  <c r="AD130" i="5" s="1"/>
  <c r="K129" i="5"/>
  <c r="H129" i="5"/>
  <c r="K128" i="5"/>
  <c r="H128" i="5"/>
  <c r="K127" i="5"/>
  <c r="H127" i="5"/>
  <c r="K126" i="5"/>
  <c r="H126" i="5"/>
  <c r="AD126" i="5" s="1"/>
  <c r="K125" i="5"/>
  <c r="H125" i="5"/>
  <c r="AB125" i="5" s="1"/>
  <c r="K124" i="5"/>
  <c r="H124" i="5"/>
  <c r="AB124" i="5" s="1"/>
  <c r="K123" i="5"/>
  <c r="H123" i="5"/>
  <c r="K122" i="5"/>
  <c r="H122" i="5"/>
  <c r="AD122" i="5" s="1"/>
  <c r="K121" i="5"/>
  <c r="H121" i="5"/>
  <c r="K120" i="5"/>
  <c r="H120" i="5"/>
  <c r="AB120" i="5" s="1"/>
  <c r="K119" i="5"/>
  <c r="H119" i="5"/>
  <c r="K118" i="5"/>
  <c r="H118" i="5"/>
  <c r="AD118" i="5" s="1"/>
  <c r="K117" i="5"/>
  <c r="H117" i="5"/>
  <c r="K116" i="5"/>
  <c r="H116" i="5"/>
  <c r="K115" i="5"/>
  <c r="H115" i="5"/>
  <c r="AB115" i="5" s="1"/>
  <c r="K114" i="5"/>
  <c r="H114" i="5"/>
  <c r="K113" i="5"/>
  <c r="H113" i="5"/>
  <c r="AB113" i="5" s="1"/>
  <c r="K112" i="5"/>
  <c r="H112" i="5"/>
  <c r="AB112" i="5" s="1"/>
  <c r="K111" i="5"/>
  <c r="H111" i="5"/>
  <c r="K110" i="5"/>
  <c r="H110" i="5"/>
  <c r="AB110" i="5" s="1"/>
  <c r="K109" i="5"/>
  <c r="H109" i="5"/>
  <c r="AB109" i="5" s="1"/>
  <c r="K108" i="5"/>
  <c r="H108" i="5"/>
  <c r="K107" i="5"/>
  <c r="H107" i="5"/>
  <c r="K106" i="5"/>
  <c r="H106" i="5"/>
  <c r="AD106" i="5" s="1"/>
  <c r="K105" i="5"/>
  <c r="H105" i="5"/>
  <c r="AB105" i="5" s="1"/>
  <c r="K104" i="5"/>
  <c r="H104" i="5"/>
  <c r="K103" i="5"/>
  <c r="H103" i="5"/>
  <c r="AB103" i="5" s="1"/>
  <c r="K102" i="5"/>
  <c r="H102" i="5"/>
  <c r="AB102" i="5" s="1"/>
  <c r="K101" i="5"/>
  <c r="H101" i="5"/>
  <c r="K100" i="5"/>
  <c r="H100" i="5"/>
  <c r="K99" i="5"/>
  <c r="H99" i="5"/>
  <c r="AB99" i="5" s="1"/>
  <c r="K98" i="5"/>
  <c r="H98" i="5"/>
  <c r="AD98" i="5" s="1"/>
  <c r="K97" i="5"/>
  <c r="H97" i="5"/>
  <c r="AB97" i="5" s="1"/>
  <c r="K96" i="5"/>
  <c r="H96" i="5"/>
  <c r="AB96" i="5" s="1"/>
  <c r="K95" i="5"/>
  <c r="H95" i="5"/>
  <c r="K94" i="5"/>
  <c r="H94" i="5"/>
  <c r="AB94" i="5" s="1"/>
  <c r="K93" i="5"/>
  <c r="H93" i="5"/>
  <c r="AB93" i="5" s="1"/>
  <c r="K92" i="5"/>
  <c r="H92" i="5"/>
  <c r="K91" i="5"/>
  <c r="H91" i="5"/>
  <c r="AB91" i="5" s="1"/>
  <c r="K90" i="5"/>
  <c r="H90" i="5"/>
  <c r="AD90" i="5" s="1"/>
  <c r="K89" i="5"/>
  <c r="H89" i="5"/>
  <c r="K88" i="5"/>
  <c r="H88" i="5"/>
  <c r="AB88" i="5" s="1"/>
  <c r="K87" i="5"/>
  <c r="H87" i="5"/>
  <c r="AB87" i="5" s="1"/>
  <c r="K86" i="5"/>
  <c r="H86" i="5"/>
  <c r="AB86" i="5" s="1"/>
  <c r="K85" i="5"/>
  <c r="H85" i="5"/>
  <c r="K84" i="5"/>
  <c r="H84" i="5"/>
  <c r="K83" i="5"/>
  <c r="H83" i="5"/>
  <c r="AB83" i="5" s="1"/>
  <c r="K82" i="5"/>
  <c r="H82" i="5"/>
  <c r="AD82" i="5" s="1"/>
  <c r="K81" i="5"/>
  <c r="H81" i="5"/>
  <c r="K80" i="5"/>
  <c r="H80" i="5"/>
  <c r="K79" i="5"/>
  <c r="H79" i="5"/>
  <c r="K78" i="5"/>
  <c r="H78" i="5"/>
  <c r="AB78" i="5" s="1"/>
  <c r="K77" i="5"/>
  <c r="H77" i="5"/>
  <c r="K76" i="5"/>
  <c r="H76" i="5"/>
  <c r="AB76" i="5" s="1"/>
  <c r="K75" i="5"/>
  <c r="H75" i="5"/>
  <c r="K74" i="5"/>
  <c r="H74" i="5"/>
  <c r="AD74" i="5" s="1"/>
  <c r="K73" i="5"/>
  <c r="H73" i="5"/>
  <c r="K72" i="5"/>
  <c r="H72" i="5"/>
  <c r="AB72" i="5" s="1"/>
  <c r="K71" i="5"/>
  <c r="H71" i="5"/>
  <c r="AB71" i="5" s="1"/>
  <c r="K70" i="5"/>
  <c r="H70" i="5"/>
  <c r="AB70" i="5" s="1"/>
  <c r="K69" i="5"/>
  <c r="H69" i="5"/>
  <c r="AB69" i="5" s="1"/>
  <c r="K68" i="5"/>
  <c r="H68" i="5"/>
  <c r="AB68" i="5" s="1"/>
  <c r="K67" i="5"/>
  <c r="H67" i="5"/>
  <c r="AB67" i="5" s="1"/>
  <c r="K44" i="5"/>
  <c r="H44" i="5"/>
  <c r="AB44" i="5" s="1"/>
  <c r="K66" i="5"/>
  <c r="H66" i="5"/>
  <c r="AB66" i="5" s="1"/>
  <c r="K65" i="5"/>
  <c r="H65" i="5"/>
  <c r="AB65" i="5" s="1"/>
  <c r="K64" i="5"/>
  <c r="H64" i="5"/>
  <c r="AB64" i="5" s="1"/>
  <c r="K63" i="5"/>
  <c r="H63" i="5"/>
  <c r="AD63" i="5" s="1"/>
  <c r="K62" i="5"/>
  <c r="H62" i="5"/>
  <c r="K61" i="5"/>
  <c r="H61" i="5"/>
  <c r="K60" i="5"/>
  <c r="H60" i="5"/>
  <c r="K59" i="5"/>
  <c r="H59" i="5"/>
  <c r="AD59" i="5" s="1"/>
  <c r="K58" i="5"/>
  <c r="H58" i="5"/>
  <c r="K57" i="5"/>
  <c r="H57" i="5"/>
  <c r="AB57" i="5" s="1"/>
  <c r="K56" i="5"/>
  <c r="H56" i="5"/>
  <c r="K55" i="5"/>
  <c r="H55" i="5"/>
  <c r="AB55" i="5" s="1"/>
  <c r="K54" i="5"/>
  <c r="H54" i="5"/>
  <c r="K53" i="5"/>
  <c r="H53" i="5"/>
  <c r="AB53" i="5" s="1"/>
  <c r="K52" i="5"/>
  <c r="H52" i="5"/>
  <c r="K51" i="5"/>
  <c r="H51" i="5"/>
  <c r="AD51" i="5" s="1"/>
  <c r="K50" i="5"/>
  <c r="H50" i="5"/>
  <c r="AB50" i="5" s="1"/>
  <c r="K49" i="5"/>
  <c r="H49" i="5"/>
  <c r="AB49" i="5" s="1"/>
  <c r="K48" i="5"/>
  <c r="H48" i="5"/>
  <c r="AB48" i="5" s="1"/>
  <c r="K47" i="5"/>
  <c r="H47" i="5"/>
  <c r="AD47" i="5" s="1"/>
  <c r="K46" i="5"/>
  <c r="H46" i="5"/>
  <c r="AB46" i="5" s="1"/>
  <c r="K45" i="5"/>
  <c r="H45" i="5"/>
  <c r="AB45" i="5" s="1"/>
  <c r="K43" i="5"/>
  <c r="H43" i="5"/>
  <c r="K42" i="5"/>
  <c r="H42" i="5"/>
  <c r="AB42" i="5" s="1"/>
  <c r="K41" i="5"/>
  <c r="H41" i="5"/>
  <c r="K40" i="5"/>
  <c r="H40" i="5"/>
  <c r="AB40" i="5" s="1"/>
  <c r="K39" i="5"/>
  <c r="H39" i="5"/>
  <c r="K38" i="5"/>
  <c r="H38" i="5"/>
  <c r="AD38" i="5" s="1"/>
  <c r="K37" i="5"/>
  <c r="H37" i="5"/>
  <c r="K36" i="5"/>
  <c r="H36" i="5"/>
  <c r="K35" i="5"/>
  <c r="H35" i="5"/>
  <c r="K34" i="5"/>
  <c r="H34" i="5"/>
  <c r="AB34" i="5" s="1"/>
  <c r="K33" i="5"/>
  <c r="H33" i="5"/>
  <c r="K32" i="5"/>
  <c r="H32" i="5"/>
  <c r="AB32" i="5" s="1"/>
  <c r="K31" i="5"/>
  <c r="H31" i="5"/>
  <c r="K30" i="5"/>
  <c r="H30" i="5"/>
  <c r="AB30" i="5" s="1"/>
  <c r="K29" i="5"/>
  <c r="H29" i="5"/>
  <c r="AB29" i="5" s="1"/>
  <c r="K28" i="5"/>
  <c r="H28" i="5"/>
  <c r="AB28" i="5" s="1"/>
  <c r="K27" i="5"/>
  <c r="H27" i="5"/>
  <c r="K26" i="5"/>
  <c r="H26" i="5"/>
  <c r="AB26" i="5" s="1"/>
  <c r="K25" i="5"/>
  <c r="H25" i="5"/>
  <c r="AB25" i="5" s="1"/>
  <c r="K24" i="5"/>
  <c r="H24" i="5"/>
  <c r="K23" i="5"/>
  <c r="H23" i="5"/>
  <c r="AB23" i="5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H3" i="5"/>
  <c r="AB3" i="5" s="1"/>
  <c r="H4" i="5"/>
  <c r="AB4" i="5" s="1"/>
  <c r="H5" i="5"/>
  <c r="AB5" i="5" s="1"/>
  <c r="H6" i="5"/>
  <c r="AB6" i="5" s="1"/>
  <c r="H7" i="5"/>
  <c r="AB7" i="5" s="1"/>
  <c r="H8" i="5"/>
  <c r="AB8" i="5" s="1"/>
  <c r="H9" i="5"/>
  <c r="AB9" i="5" s="1"/>
  <c r="H10" i="5"/>
  <c r="H11" i="5"/>
  <c r="H12" i="5"/>
  <c r="AB12" i="5" s="1"/>
  <c r="H13" i="5"/>
  <c r="H14" i="5"/>
  <c r="H15" i="5"/>
  <c r="H16" i="5"/>
  <c r="H17" i="5"/>
  <c r="H18" i="5"/>
  <c r="H19" i="5"/>
  <c r="H20" i="5"/>
  <c r="H21" i="5"/>
  <c r="H22" i="5"/>
  <c r="H2" i="5"/>
  <c r="AB2" i="5" s="1"/>
  <c r="K2" i="5"/>
  <c r="AD2" i="5" s="1"/>
  <c r="AI172" i="6" l="1"/>
  <c r="AI258" i="6"/>
  <c r="AI263" i="6"/>
  <c r="AB258" i="6"/>
  <c r="AB236" i="6"/>
  <c r="AI204" i="6"/>
  <c r="X66" i="6"/>
  <c r="AB62" i="6"/>
  <c r="AI205" i="6"/>
  <c r="AB270" i="6"/>
  <c r="AI202" i="6"/>
  <c r="AI178" i="6"/>
  <c r="AB67" i="6"/>
  <c r="AB257" i="6"/>
  <c r="AB244" i="6"/>
  <c r="AD243" i="5"/>
  <c r="AD170" i="5"/>
  <c r="AD153" i="5"/>
  <c r="AA123" i="5"/>
  <c r="AD16" i="5"/>
  <c r="AC102" i="5"/>
  <c r="AD239" i="5"/>
  <c r="AD231" i="5"/>
  <c r="AD164" i="5"/>
  <c r="AD114" i="5"/>
  <c r="AD215" i="5"/>
  <c r="AD172" i="5"/>
  <c r="AD75" i="5"/>
  <c r="AD107" i="5"/>
  <c r="AB123" i="5"/>
  <c r="AD139" i="5"/>
  <c r="AD238" i="5"/>
  <c r="AD230" i="5"/>
  <c r="AD67" i="5"/>
  <c r="AD83" i="5"/>
  <c r="AD115" i="5"/>
  <c r="AD174" i="5"/>
  <c r="AD166" i="5"/>
  <c r="AD157" i="5"/>
  <c r="AD146" i="5"/>
  <c r="AD235" i="5"/>
  <c r="AD221" i="5"/>
  <c r="AD213" i="5"/>
  <c r="AD225" i="5"/>
  <c r="AD209" i="5"/>
  <c r="AD246" i="5"/>
  <c r="AD27" i="5"/>
  <c r="AD35" i="5"/>
  <c r="AD43" i="5"/>
  <c r="AD167" i="5"/>
  <c r="AD26" i="5"/>
  <c r="AD216" i="5"/>
  <c r="AD208" i="5"/>
  <c r="AD131" i="5"/>
  <c r="AD227" i="5"/>
  <c r="AD34" i="5"/>
  <c r="AD19" i="5"/>
  <c r="AD11" i="5"/>
  <c r="AD155" i="5"/>
  <c r="AD10" i="5"/>
  <c r="AD99" i="5"/>
  <c r="AD18" i="5"/>
  <c r="AD17" i="5"/>
  <c r="AD33" i="5"/>
  <c r="AD37" i="5"/>
  <c r="AD41" i="5"/>
  <c r="AD54" i="5"/>
  <c r="AD58" i="5"/>
  <c r="AD62" i="5"/>
  <c r="AD73" i="5"/>
  <c r="AD77" i="5"/>
  <c r="AD81" i="5"/>
  <c r="AD85" i="5"/>
  <c r="AD89" i="5"/>
  <c r="AD101" i="5"/>
  <c r="AD117" i="5"/>
  <c r="AD121" i="5"/>
  <c r="AD129" i="5"/>
  <c r="AD141" i="5"/>
  <c r="AD147" i="5"/>
  <c r="AD151" i="5"/>
  <c r="AD171" i="5"/>
  <c r="AD218" i="5"/>
  <c r="AD161" i="5"/>
  <c r="AD242" i="5"/>
  <c r="AD234" i="5"/>
  <c r="AD226" i="5"/>
  <c r="AD15" i="5"/>
  <c r="AD159" i="5"/>
  <c r="AD123" i="5"/>
  <c r="AD91" i="5"/>
  <c r="AD217" i="5"/>
  <c r="AD22" i="5"/>
  <c r="AD14" i="5"/>
  <c r="AD31" i="5"/>
  <c r="AD39" i="5"/>
  <c r="AD52" i="5"/>
  <c r="AD56" i="5"/>
  <c r="AD60" i="5"/>
  <c r="AD79" i="5"/>
  <c r="AD95" i="5"/>
  <c r="AD111" i="5"/>
  <c r="AD119" i="5"/>
  <c r="AD127" i="5"/>
  <c r="AD143" i="5"/>
  <c r="AD149" i="5"/>
  <c r="AD3" i="5"/>
  <c r="AD21" i="5"/>
  <c r="AD13" i="5"/>
  <c r="AD42" i="5"/>
  <c r="AD20" i="5"/>
  <c r="AD24" i="5"/>
  <c r="AD36" i="5"/>
  <c r="AD61" i="5"/>
  <c r="AD80" i="5"/>
  <c r="AD84" i="5"/>
  <c r="AD92" i="5"/>
  <c r="AD100" i="5"/>
  <c r="AD104" i="5"/>
  <c r="AD108" i="5"/>
  <c r="AD116" i="5"/>
  <c r="AD128" i="5"/>
  <c r="AD132" i="5"/>
  <c r="AD140" i="5"/>
  <c r="AD150" i="5"/>
  <c r="AD173" i="5"/>
  <c r="AD165" i="5"/>
  <c r="AD160" i="5"/>
  <c r="AD219" i="5"/>
  <c r="AD211" i="5"/>
  <c r="AD210" i="5"/>
  <c r="AB212" i="5"/>
  <c r="AD205" i="5"/>
  <c r="AD204" i="5"/>
  <c r="AD203" i="5"/>
  <c r="AD222" i="5"/>
  <c r="AD201" i="5"/>
  <c r="AD202" i="5"/>
  <c r="AD223" i="5"/>
  <c r="AD178" i="5"/>
  <c r="AB114" i="5"/>
  <c r="AA114" i="5"/>
  <c r="AD193" i="5"/>
  <c r="AD185" i="5"/>
  <c r="AD177" i="5"/>
  <c r="AD169" i="5"/>
  <c r="AD145" i="5"/>
  <c r="AD137" i="5"/>
  <c r="AD113" i="5"/>
  <c r="AD105" i="5"/>
  <c r="AD97" i="5"/>
  <c r="AD65" i="5"/>
  <c r="AD57" i="5"/>
  <c r="AD49" i="5"/>
  <c r="AD25" i="5"/>
  <c r="AD9" i="5"/>
  <c r="AD154" i="5"/>
  <c r="AC123" i="5"/>
  <c r="AD192" i="5"/>
  <c r="AD176" i="5"/>
  <c r="AD168" i="5"/>
  <c r="AD152" i="5"/>
  <c r="AD144" i="5"/>
  <c r="AD136" i="5"/>
  <c r="AD120" i="5"/>
  <c r="AD112" i="5"/>
  <c r="AD96" i="5"/>
  <c r="AD88" i="5"/>
  <c r="AD72" i="5"/>
  <c r="AD64" i="5"/>
  <c r="AD48" i="5"/>
  <c r="AD40" i="5"/>
  <c r="AD32" i="5"/>
  <c r="AD8" i="5"/>
  <c r="AC114" i="5"/>
  <c r="AD199" i="5"/>
  <c r="AD183" i="5"/>
  <c r="AD175" i="5"/>
  <c r="AD135" i="5"/>
  <c r="AD103" i="5"/>
  <c r="AD87" i="5"/>
  <c r="AD71" i="5"/>
  <c r="AD55" i="5"/>
  <c r="AD23" i="5"/>
  <c r="AD7" i="5"/>
  <c r="AD179" i="5"/>
  <c r="AD163" i="5"/>
  <c r="AD182" i="5"/>
  <c r="AD158" i="5"/>
  <c r="AD134" i="5"/>
  <c r="AD110" i="5"/>
  <c r="AD102" i="5"/>
  <c r="AD94" i="5"/>
  <c r="AD86" i="5"/>
  <c r="AD78" i="5"/>
  <c r="AD70" i="5"/>
  <c r="AD46" i="5"/>
  <c r="AD30" i="5"/>
  <c r="AD6" i="5"/>
  <c r="AD187" i="5"/>
  <c r="AC133" i="5"/>
  <c r="AD66" i="5"/>
  <c r="AD50" i="5"/>
  <c r="AA102" i="5"/>
  <c r="AD181" i="5"/>
  <c r="AD133" i="5"/>
  <c r="AD125" i="5"/>
  <c r="AD109" i="5"/>
  <c r="AD93" i="5"/>
  <c r="AD69" i="5"/>
  <c r="AD53" i="5"/>
  <c r="AD45" i="5"/>
  <c r="AD29" i="5"/>
  <c r="AD5" i="5"/>
  <c r="AD162" i="5"/>
  <c r="AA133" i="5"/>
  <c r="AD180" i="5"/>
  <c r="AD156" i="5"/>
  <c r="AD124" i="5"/>
  <c r="AD76" i="5"/>
  <c r="AD68" i="5"/>
  <c r="AD44" i="5"/>
  <c r="AD28" i="5"/>
  <c r="AD12" i="5"/>
  <c r="AD4" i="5"/>
  <c r="X275" i="6"/>
  <c r="AI227" i="6"/>
  <c r="AB218" i="6"/>
  <c r="AG64" i="6"/>
  <c r="AG56" i="6"/>
  <c r="X272" i="6"/>
  <c r="AB178" i="6"/>
  <c r="AI57" i="6"/>
  <c r="X226" i="6"/>
  <c r="AG54" i="6"/>
  <c r="AI65" i="6"/>
  <c r="AB250" i="6"/>
  <c r="AB256" i="6"/>
  <c r="AI257" i="6"/>
  <c r="X268" i="6"/>
  <c r="AI272" i="6"/>
  <c r="AI53" i="6"/>
  <c r="AI60" i="6"/>
  <c r="AI52" i="6"/>
  <c r="AG267" i="6"/>
  <c r="X267" i="6"/>
  <c r="AI265" i="6"/>
  <c r="AB265" i="6"/>
  <c r="X269" i="6"/>
  <c r="AI270" i="6"/>
  <c r="AG264" i="6"/>
  <c r="X264" i="6"/>
  <c r="AI273" i="6"/>
  <c r="AB273" i="6"/>
  <c r="AI261" i="6"/>
  <c r="AI262" i="6"/>
  <c r="AI275" i="6"/>
  <c r="X59" i="6"/>
  <c r="AB63" i="6"/>
  <c r="AB274" i="6"/>
  <c r="X60" i="6"/>
  <c r="AB266" i="6"/>
  <c r="AI251" i="6"/>
  <c r="AB251" i="6"/>
  <c r="AI249" i="6"/>
  <c r="X252" i="6"/>
  <c r="AI247" i="6"/>
  <c r="AI254" i="6"/>
  <c r="AI248" i="6"/>
  <c r="AI259" i="6"/>
  <c r="AB259" i="6"/>
  <c r="AI256" i="6"/>
  <c r="AI255" i="6"/>
  <c r="AI253" i="6"/>
  <c r="AI245" i="6"/>
  <c r="AB220" i="6"/>
  <c r="AB65" i="6"/>
  <c r="X64" i="6"/>
  <c r="AB188" i="6"/>
  <c r="AB172" i="6"/>
  <c r="AB164" i="6"/>
  <c r="AI58" i="6"/>
  <c r="AI66" i="6"/>
  <c r="AI201" i="6"/>
  <c r="X185" i="6"/>
  <c r="AB221" i="6"/>
  <c r="X248" i="6"/>
  <c r="AI234" i="6"/>
  <c r="AB58" i="6"/>
  <c r="AG201" i="6"/>
  <c r="AB225" i="6"/>
  <c r="AI241" i="6"/>
  <c r="AI192" i="6"/>
  <c r="AI226" i="6"/>
  <c r="X241" i="6"/>
  <c r="X169" i="6"/>
  <c r="AB249" i="6"/>
  <c r="AB209" i="6"/>
  <c r="AB193" i="6"/>
  <c r="X201" i="6"/>
  <c r="X233" i="6"/>
  <c r="AB176" i="6"/>
  <c r="AI191" i="6"/>
  <c r="X200" i="6"/>
  <c r="AB238" i="6"/>
  <c r="AB208" i="6"/>
  <c r="X240" i="6"/>
  <c r="X192" i="6"/>
  <c r="X232" i="6"/>
  <c r="AB224" i="6"/>
  <c r="AI239" i="6"/>
  <c r="AI223" i="6"/>
  <c r="AI215" i="6"/>
  <c r="AI207" i="6"/>
  <c r="AI183" i="6"/>
  <c r="AI188" i="6"/>
  <c r="AB214" i="6"/>
  <c r="X139" i="6"/>
  <c r="AB234" i="6"/>
  <c r="X184" i="6"/>
  <c r="AI174" i="6"/>
  <c r="X206" i="6"/>
  <c r="AI243" i="6"/>
  <c r="AI211" i="6"/>
  <c r="AI244" i="6"/>
  <c r="AI220" i="6"/>
  <c r="AI203" i="6"/>
  <c r="AB246" i="6"/>
  <c r="X174" i="6"/>
  <c r="AI166" i="6"/>
  <c r="AB222" i="6"/>
  <c r="AB254" i="6"/>
  <c r="X198" i="6"/>
  <c r="AI153" i="6"/>
  <c r="AI179" i="6"/>
  <c r="AB242" i="6"/>
  <c r="AB215" i="6"/>
  <c r="AB190" i="6"/>
  <c r="X243" i="6"/>
  <c r="X108" i="6"/>
  <c r="AB187" i="6"/>
  <c r="X223" i="6"/>
  <c r="X239" i="6"/>
  <c r="AI225" i="6"/>
  <c r="AI217" i="6"/>
  <c r="AI163" i="6"/>
  <c r="AB203" i="6"/>
  <c r="AB179" i="6"/>
  <c r="AB18" i="6"/>
  <c r="AB235" i="6"/>
  <c r="AB195" i="6"/>
  <c r="AI175" i="6"/>
  <c r="AI240" i="6"/>
  <c r="AI232" i="6"/>
  <c r="AI224" i="6"/>
  <c r="AI208" i="6"/>
  <c r="AB219" i="6"/>
  <c r="X227" i="6"/>
  <c r="AB191" i="6"/>
  <c r="AB175" i="6"/>
  <c r="X199" i="6"/>
  <c r="X183" i="6"/>
  <c r="AI187" i="6"/>
  <c r="X76" i="6"/>
  <c r="AB247" i="6"/>
  <c r="AI246" i="6"/>
  <c r="AI214" i="6"/>
  <c r="AI206" i="6"/>
  <c r="X28" i="6"/>
  <c r="AI198" i="6"/>
  <c r="AB255" i="6"/>
  <c r="X231" i="6"/>
  <c r="AI180" i="6"/>
  <c r="AB207" i="6"/>
  <c r="AB120" i="6"/>
  <c r="AG232" i="6"/>
  <c r="AB40" i="6"/>
  <c r="X140" i="6"/>
  <c r="X112" i="6"/>
  <c r="X80" i="6"/>
  <c r="X30" i="6"/>
  <c r="AB128" i="6"/>
  <c r="AB48" i="6"/>
  <c r="AB20" i="6"/>
  <c r="X181" i="6"/>
  <c r="AG41" i="6"/>
  <c r="X136" i="6"/>
  <c r="X104" i="6"/>
  <c r="X72" i="6"/>
  <c r="X22" i="6"/>
  <c r="AB162" i="6"/>
  <c r="AB36" i="6"/>
  <c r="AB16" i="6"/>
  <c r="AB229" i="6"/>
  <c r="AB189" i="6"/>
  <c r="AI237" i="6"/>
  <c r="AI196" i="6"/>
  <c r="X132" i="6"/>
  <c r="X100" i="6"/>
  <c r="X68" i="6"/>
  <c r="AB160" i="6"/>
  <c r="AB34" i="6"/>
  <c r="AB12" i="6"/>
  <c r="AB205" i="6"/>
  <c r="AI236" i="6"/>
  <c r="AI228" i="6"/>
  <c r="X96" i="6"/>
  <c r="X14" i="6"/>
  <c r="AB154" i="6"/>
  <c r="AB32" i="6"/>
  <c r="AB10" i="6"/>
  <c r="AI219" i="6"/>
  <c r="AI194" i="6"/>
  <c r="X124" i="6"/>
  <c r="X92" i="6"/>
  <c r="X44" i="6"/>
  <c r="AB152" i="6"/>
  <c r="AB88" i="6"/>
  <c r="AB4" i="6"/>
  <c r="AI177" i="6"/>
  <c r="AI218" i="6"/>
  <c r="AI210" i="6"/>
  <c r="X147" i="6"/>
  <c r="X38" i="6"/>
  <c r="X6" i="6"/>
  <c r="AB144" i="6"/>
  <c r="AB26" i="6"/>
  <c r="AI238" i="6"/>
  <c r="AG206" i="6"/>
  <c r="AB253" i="6"/>
  <c r="AB245" i="6"/>
  <c r="AB237" i="6"/>
  <c r="AI176" i="6"/>
  <c r="AI233" i="6"/>
  <c r="AI209" i="6"/>
  <c r="AI200" i="6"/>
  <c r="X116" i="6"/>
  <c r="X84" i="6"/>
  <c r="AB24" i="6"/>
  <c r="AB213" i="6"/>
  <c r="AI235" i="6"/>
  <c r="AG233" i="6"/>
  <c r="AI231" i="6"/>
  <c r="AI242" i="6"/>
  <c r="AI230" i="6"/>
  <c r="AB230" i="6"/>
  <c r="AG228" i="6"/>
  <c r="AB228" i="6"/>
  <c r="AI229" i="6"/>
  <c r="AB217" i="6"/>
  <c r="AI221" i="6"/>
  <c r="AI222" i="6"/>
  <c r="AB216" i="6"/>
  <c r="AI216" i="6"/>
  <c r="AI212" i="6"/>
  <c r="AB212" i="6"/>
  <c r="AI213" i="6"/>
  <c r="AB204" i="6"/>
  <c r="AI199" i="6"/>
  <c r="AG200" i="6"/>
  <c r="X211" i="6"/>
  <c r="AB210" i="6"/>
  <c r="AB196" i="6"/>
  <c r="AI197" i="6"/>
  <c r="X197" i="6"/>
  <c r="AB202" i="6"/>
  <c r="AI185" i="6"/>
  <c r="AI189" i="6"/>
  <c r="AI190" i="6"/>
  <c r="AI184" i="6"/>
  <c r="AI193" i="6"/>
  <c r="AI195" i="6"/>
  <c r="AG194" i="6"/>
  <c r="AB194" i="6"/>
  <c r="AI182" i="6"/>
  <c r="AB182" i="6"/>
  <c r="AB180" i="6"/>
  <c r="AI181" i="6"/>
  <c r="AI186" i="6"/>
  <c r="AB186" i="6"/>
  <c r="X171" i="6"/>
  <c r="AI169" i="6"/>
  <c r="AB173" i="6"/>
  <c r="X167" i="6"/>
  <c r="AB168" i="6"/>
  <c r="AB177" i="6"/>
  <c r="AB166" i="6"/>
  <c r="AB165" i="6"/>
  <c r="AB170" i="6"/>
  <c r="X156" i="6"/>
  <c r="X163" i="6"/>
  <c r="X161" i="6"/>
  <c r="X153" i="6"/>
  <c r="X145" i="6"/>
  <c r="X137" i="6"/>
  <c r="X129" i="6"/>
  <c r="X121" i="6"/>
  <c r="X113" i="6"/>
  <c r="X105" i="6"/>
  <c r="X97" i="6"/>
  <c r="X89" i="6"/>
  <c r="X81" i="6"/>
  <c r="X73" i="6"/>
  <c r="X49" i="6"/>
  <c r="X33" i="6"/>
  <c r="X25" i="6"/>
  <c r="X17" i="6"/>
  <c r="X9" i="6"/>
  <c r="AB157" i="6"/>
  <c r="AB141" i="6"/>
  <c r="AB133" i="6"/>
  <c r="AB125" i="6"/>
  <c r="AB117" i="6"/>
  <c r="AB109" i="6"/>
  <c r="AB101" i="6"/>
  <c r="AB93" i="6"/>
  <c r="AB85" i="6"/>
  <c r="AB77" i="6"/>
  <c r="AB69" i="6"/>
  <c r="AB45" i="6"/>
  <c r="AB37" i="6"/>
  <c r="AB29" i="6"/>
  <c r="AB21" i="6"/>
  <c r="AB13" i="6"/>
  <c r="AB5" i="6"/>
  <c r="X8" i="6"/>
  <c r="X159" i="6"/>
  <c r="X151" i="6"/>
  <c r="X143" i="6"/>
  <c r="X135" i="6"/>
  <c r="X127" i="6"/>
  <c r="X119" i="6"/>
  <c r="X111" i="6"/>
  <c r="X103" i="6"/>
  <c r="X95" i="6"/>
  <c r="X87" i="6"/>
  <c r="X79" i="6"/>
  <c r="X71" i="6"/>
  <c r="X47" i="6"/>
  <c r="X39" i="6"/>
  <c r="X31" i="6"/>
  <c r="X23" i="6"/>
  <c r="X15" i="6"/>
  <c r="X7" i="6"/>
  <c r="AB155" i="6"/>
  <c r="AB131" i="6"/>
  <c r="AB123" i="6"/>
  <c r="AB115" i="6"/>
  <c r="AB107" i="6"/>
  <c r="AB99" i="6"/>
  <c r="AB91" i="6"/>
  <c r="AB83" i="6"/>
  <c r="AB75" i="6"/>
  <c r="AB51" i="6"/>
  <c r="AB43" i="6"/>
  <c r="AB35" i="6"/>
  <c r="AB27" i="6"/>
  <c r="AB19" i="6"/>
  <c r="AB11" i="6"/>
  <c r="AB3" i="6"/>
  <c r="X158" i="6"/>
  <c r="X150" i="6"/>
  <c r="X142" i="6"/>
  <c r="X134" i="6"/>
  <c r="X126" i="6"/>
  <c r="X118" i="6"/>
  <c r="X110" i="6"/>
  <c r="X102" i="6"/>
  <c r="X94" i="6"/>
  <c r="X86" i="6"/>
  <c r="X78" i="6"/>
  <c r="X70" i="6"/>
  <c r="X46" i="6"/>
  <c r="AB146" i="6"/>
  <c r="AB138" i="6"/>
  <c r="AB130" i="6"/>
  <c r="AB122" i="6"/>
  <c r="AB114" i="6"/>
  <c r="AB106" i="6"/>
  <c r="AB98" i="6"/>
  <c r="AB90" i="6"/>
  <c r="AB82" i="6"/>
  <c r="AB74" i="6"/>
  <c r="AB50" i="6"/>
  <c r="AB42" i="6"/>
  <c r="AH149" i="6"/>
  <c r="AI15" i="6"/>
  <c r="AI156" i="6"/>
  <c r="S149" i="6"/>
  <c r="S148" i="6"/>
  <c r="AG149" i="6"/>
  <c r="S2" i="6"/>
  <c r="S41" i="6"/>
  <c r="AI142" i="6"/>
  <c r="AI94" i="6"/>
  <c r="AI160" i="6"/>
  <c r="AI152" i="6"/>
  <c r="AI157" i="6"/>
  <c r="AI151" i="6"/>
  <c r="AI161" i="6"/>
  <c r="AI159" i="6"/>
  <c r="AI93" i="6"/>
  <c r="AI149" i="6"/>
  <c r="AF149" i="6"/>
  <c r="AI129" i="6"/>
  <c r="AI113" i="6"/>
  <c r="AI49" i="6"/>
  <c r="AI11" i="6"/>
  <c r="AG2" i="6"/>
  <c r="AF2" i="6"/>
  <c r="AI32" i="6"/>
  <c r="AI14" i="6"/>
  <c r="AI146" i="6"/>
  <c r="AI130" i="6"/>
  <c r="AI122" i="6"/>
  <c r="AI114" i="6"/>
  <c r="AI106" i="6"/>
  <c r="AI90" i="6"/>
  <c r="AI74" i="6"/>
  <c r="AI42" i="6"/>
  <c r="AI25" i="6"/>
  <c r="AI155" i="6"/>
  <c r="AI144" i="6"/>
  <c r="AI128" i="6"/>
  <c r="AI112" i="6"/>
  <c r="AI96" i="6"/>
  <c r="AI88" i="6"/>
  <c r="AI80" i="6"/>
  <c r="AI48" i="6"/>
  <c r="AI31" i="6"/>
  <c r="AI13" i="6"/>
  <c r="AI5" i="6"/>
  <c r="AF41" i="6"/>
  <c r="AG148" i="6"/>
  <c r="AF148" i="6"/>
  <c r="AI143" i="6"/>
  <c r="AI119" i="6"/>
  <c r="AI111" i="6"/>
  <c r="AI103" i="6"/>
  <c r="AI95" i="6"/>
  <c r="AI79" i="6"/>
  <c r="AI30" i="6"/>
  <c r="AH41" i="6"/>
  <c r="AI77" i="6"/>
  <c r="AI45" i="6"/>
  <c r="AI28" i="6"/>
  <c r="AI10" i="6"/>
  <c r="AI158" i="6"/>
  <c r="AI148" i="6"/>
  <c r="AH148" i="6"/>
  <c r="AI140" i="6"/>
  <c r="AI76" i="6"/>
  <c r="AI27" i="6"/>
  <c r="AI9" i="6"/>
  <c r="AI147" i="6"/>
  <c r="AI131" i="6"/>
  <c r="AI123" i="6"/>
  <c r="AI107" i="6"/>
  <c r="AI99" i="6"/>
  <c r="AI91" i="6"/>
  <c r="AI83" i="6"/>
  <c r="AI75" i="6"/>
  <c r="AI51" i="6"/>
  <c r="AI43" i="6"/>
  <c r="AI35" i="6"/>
  <c r="AI26" i="6"/>
  <c r="AI8" i="6"/>
  <c r="AG96" i="6"/>
  <c r="AI132" i="6"/>
  <c r="AI124" i="6"/>
  <c r="AI116" i="6"/>
  <c r="AI108" i="6"/>
  <c r="AI100" i="6"/>
  <c r="AI92" i="6"/>
  <c r="AI84" i="6"/>
  <c r="AI68" i="6"/>
  <c r="AI44" i="6"/>
  <c r="AI36" i="6"/>
  <c r="AI20" i="6"/>
  <c r="AI12" i="6"/>
  <c r="AI4" i="6"/>
  <c r="AI139" i="6"/>
  <c r="AI115" i="6"/>
  <c r="AI19" i="6"/>
  <c r="AI3" i="6"/>
  <c r="AG128" i="6"/>
  <c r="AI138" i="6"/>
  <c r="AI98" i="6"/>
  <c r="AI82" i="6"/>
  <c r="AI50" i="6"/>
  <c r="AI34" i="6"/>
  <c r="AI18" i="6"/>
  <c r="AI2" i="6"/>
  <c r="AI145" i="6"/>
  <c r="AI137" i="6"/>
  <c r="AI121" i="6"/>
  <c r="AI105" i="6"/>
  <c r="AI97" i="6"/>
  <c r="AI89" i="6"/>
  <c r="AI81" i="6"/>
  <c r="AI73" i="6"/>
  <c r="AI41" i="6"/>
  <c r="AI33" i="6"/>
  <c r="AI17" i="6"/>
  <c r="AI136" i="6"/>
  <c r="AI120" i="6"/>
  <c r="AI104" i="6"/>
  <c r="AI72" i="6"/>
  <c r="AI40" i="6"/>
  <c r="AI24" i="6"/>
  <c r="AI16" i="6"/>
  <c r="AI135" i="6"/>
  <c r="AI127" i="6"/>
  <c r="AI87" i="6"/>
  <c r="AI71" i="6"/>
  <c r="AI47" i="6"/>
  <c r="AI39" i="6"/>
  <c r="AI23" i="6"/>
  <c r="AI7" i="6"/>
  <c r="AI134" i="6"/>
  <c r="AI126" i="6"/>
  <c r="AI118" i="6"/>
  <c r="AI110" i="6"/>
  <c r="AI102" i="6"/>
  <c r="AI86" i="6"/>
  <c r="AI78" i="6"/>
  <c r="AI70" i="6"/>
  <c r="AI46" i="6"/>
  <c r="AI38" i="6"/>
  <c r="AI22" i="6"/>
  <c r="AI6" i="6"/>
  <c r="AI141" i="6"/>
  <c r="AI133" i="6"/>
  <c r="AI125" i="6"/>
  <c r="AI117" i="6"/>
  <c r="AI109" i="6"/>
  <c r="AI101" i="6"/>
  <c r="AI85" i="6"/>
  <c r="AI69" i="6"/>
  <c r="AI37" i="6"/>
  <c r="AI29" i="6"/>
  <c r="AI21" i="6"/>
  <c r="AI150" i="6"/>
  <c r="AI162" i="6"/>
  <c r="AI154" i="6"/>
  <c r="R2" i="6"/>
  <c r="AB41" i="6" l="1"/>
  <c r="X41" i="6"/>
  <c r="X2" i="6"/>
  <c r="AB2" i="6"/>
  <c r="X148" i="6"/>
  <c r="AB148" i="6"/>
  <c r="X149" i="6"/>
  <c r="AB149" i="6"/>
</calcChain>
</file>

<file path=xl/sharedStrings.xml><?xml version="1.0" encoding="utf-8"?>
<sst xmlns="http://schemas.openxmlformats.org/spreadsheetml/2006/main" count="2283" uniqueCount="228">
  <si>
    <t>1⁰ QUARTO</t>
  </si>
  <si>
    <t xml:space="preserve">28 X 16 </t>
  </si>
  <si>
    <t>2⁰ QUARTO</t>
  </si>
  <si>
    <t xml:space="preserve">35 X 8 </t>
  </si>
  <si>
    <t>3⁰ QUARTO</t>
  </si>
  <si>
    <t xml:space="preserve">37 X 4 </t>
  </si>
  <si>
    <t>4⁰ QUARTO</t>
  </si>
  <si>
    <t xml:space="preserve">30 X 2 </t>
  </si>
  <si>
    <t>FINAL</t>
  </si>
  <si>
    <t>130 X 30</t>
  </si>
  <si>
    <t>Data</t>
  </si>
  <si>
    <t>Jogador</t>
  </si>
  <si>
    <t>JO</t>
  </si>
  <si>
    <t>PTS</t>
  </si>
  <si>
    <t>RD</t>
  </si>
  <si>
    <t>RO</t>
  </si>
  <si>
    <t>RT</t>
  </si>
  <si>
    <t>AS</t>
  </si>
  <si>
    <t>BR</t>
  </si>
  <si>
    <t>TO</t>
  </si>
  <si>
    <t>ET</t>
  </si>
  <si>
    <t>Turno</t>
  </si>
  <si>
    <t xml:space="preserve">FLAMENGO X </t>
  </si>
  <si>
    <t xml:space="preserve">18 X 12 </t>
  </si>
  <si>
    <t xml:space="preserve">19 X 7 </t>
  </si>
  <si>
    <t xml:space="preserve">20 X 12 </t>
  </si>
  <si>
    <t xml:space="preserve">10 X 6 </t>
  </si>
  <si>
    <t>67 X 37</t>
  </si>
  <si>
    <t>21 X 10</t>
  </si>
  <si>
    <t>25 X 2</t>
  </si>
  <si>
    <t>17 X 10</t>
  </si>
  <si>
    <t>25 X 8</t>
  </si>
  <si>
    <t>88 X 30</t>
  </si>
  <si>
    <t xml:space="preserve">14 X 7 </t>
  </si>
  <si>
    <t>17 X 18</t>
  </si>
  <si>
    <t>17 X 11</t>
  </si>
  <si>
    <t>18 X 16</t>
  </si>
  <si>
    <t>66 X 52</t>
  </si>
  <si>
    <t>JEQUIÁ</t>
  </si>
  <si>
    <t>10 X 12</t>
  </si>
  <si>
    <t>14 X 13</t>
  </si>
  <si>
    <t>9 X 9</t>
  </si>
  <si>
    <t>19 X 14</t>
  </si>
  <si>
    <t>52 X 48</t>
  </si>
  <si>
    <t xml:space="preserve">FLUMINENSE X </t>
  </si>
  <si>
    <t>12 X 18</t>
  </si>
  <si>
    <t xml:space="preserve">X FLUMINENSE </t>
  </si>
  <si>
    <t>5 X 21</t>
  </si>
  <si>
    <t>14 X 31</t>
  </si>
  <si>
    <t>8 X 16</t>
  </si>
  <si>
    <t>39 X 86</t>
  </si>
  <si>
    <t xml:space="preserve">JACAREPAGUÁ X </t>
  </si>
  <si>
    <t>19 X 9</t>
  </si>
  <si>
    <t>17 X 30</t>
  </si>
  <si>
    <t>15 X 22</t>
  </si>
  <si>
    <t>68 X 72</t>
  </si>
  <si>
    <t>X NITERÓI</t>
  </si>
  <si>
    <t>14 X 18</t>
  </si>
  <si>
    <t>12 X 17</t>
  </si>
  <si>
    <t>18 X 24</t>
  </si>
  <si>
    <t>16 X 30</t>
  </si>
  <si>
    <t>60 X 89</t>
  </si>
  <si>
    <t>33 X 12</t>
  </si>
  <si>
    <t>42 X 6</t>
  </si>
  <si>
    <t>35 X 4</t>
  </si>
  <si>
    <t>41 X 15</t>
  </si>
  <si>
    <t>151 X 37</t>
  </si>
  <si>
    <t xml:space="preserve">ATITUDE  X </t>
  </si>
  <si>
    <t>9 X 16</t>
  </si>
  <si>
    <t>6 X 31</t>
  </si>
  <si>
    <t>13 X 20</t>
  </si>
  <si>
    <t>21 X 23</t>
  </si>
  <si>
    <t>56 X 83</t>
  </si>
  <si>
    <t xml:space="preserve">Data </t>
  </si>
  <si>
    <t>Adversário</t>
  </si>
  <si>
    <t>PR</t>
  </si>
  <si>
    <t>PR2</t>
  </si>
  <si>
    <t>3PA</t>
  </si>
  <si>
    <t>3PM</t>
  </si>
  <si>
    <t>2PA</t>
  </si>
  <si>
    <t>2PM</t>
  </si>
  <si>
    <t>LLM</t>
  </si>
  <si>
    <t>LLA</t>
  </si>
  <si>
    <t>Média/Total</t>
  </si>
  <si>
    <t>eFG%</t>
  </si>
  <si>
    <t>FG%</t>
  </si>
  <si>
    <t>2P%</t>
  </si>
  <si>
    <t>3P%</t>
  </si>
  <si>
    <t>LL%</t>
  </si>
  <si>
    <t>FAL</t>
  </si>
  <si>
    <t>FALS</t>
  </si>
  <si>
    <t>j</t>
  </si>
  <si>
    <t>NITERÓI</t>
  </si>
  <si>
    <t>13 X 18</t>
  </si>
  <si>
    <t>12 X 14</t>
  </si>
  <si>
    <t>21 X 19</t>
  </si>
  <si>
    <t>63 X 61</t>
  </si>
  <si>
    <t>PF</t>
  </si>
  <si>
    <t>PS</t>
  </si>
  <si>
    <t>FALTA</t>
  </si>
  <si>
    <t>Média (por segundo)</t>
  </si>
  <si>
    <t>D</t>
  </si>
  <si>
    <t>V</t>
  </si>
  <si>
    <t>MUNICIPAL</t>
  </si>
  <si>
    <t>FLAMENGO</t>
  </si>
  <si>
    <t>FLUMINENSE</t>
  </si>
  <si>
    <t>ATITUDE</t>
  </si>
  <si>
    <t>Soma de PTS</t>
  </si>
  <si>
    <t>Soma de 3PA</t>
  </si>
  <si>
    <t>Soma de 3PM</t>
  </si>
  <si>
    <t>Soma de 2PA</t>
  </si>
  <si>
    <t>Soma de 2PM</t>
  </si>
  <si>
    <t>Soma de LLA</t>
  </si>
  <si>
    <t>Soma de FALS</t>
  </si>
  <si>
    <t>Soma de FAL</t>
  </si>
  <si>
    <t>Soma de TO</t>
  </si>
  <si>
    <t>Soma de BR</t>
  </si>
  <si>
    <t>Soma de LLM</t>
  </si>
  <si>
    <t>Soma de RD</t>
  </si>
  <si>
    <t>Soma de RO</t>
  </si>
  <si>
    <t>Soma de RT</t>
  </si>
  <si>
    <t>Soma de AS</t>
  </si>
  <si>
    <t>Média de 2P%</t>
  </si>
  <si>
    <t>Média de 3P%</t>
  </si>
  <si>
    <t>Média de LL%</t>
  </si>
  <si>
    <t>BOTAFOGO</t>
  </si>
  <si>
    <t>J</t>
  </si>
  <si>
    <t>TIJUCA</t>
  </si>
  <si>
    <t>CC LEOPOLDINENSE</t>
  </si>
  <si>
    <t>Contagem de JO</t>
  </si>
  <si>
    <t>27 X 4</t>
  </si>
  <si>
    <t>40 X 7</t>
  </si>
  <si>
    <t>31 X 7</t>
  </si>
  <si>
    <t>24 X 7</t>
  </si>
  <si>
    <t>122 X 25</t>
  </si>
  <si>
    <t>31 X 13</t>
  </si>
  <si>
    <t>44 X 7</t>
  </si>
  <si>
    <t>28 X 8</t>
  </si>
  <si>
    <t>138 X 36</t>
  </si>
  <si>
    <t>16 X 2</t>
  </si>
  <si>
    <t>22 X 15</t>
  </si>
  <si>
    <t>14 X 17</t>
  </si>
  <si>
    <t>13 X 15</t>
  </si>
  <si>
    <t>65 X 49</t>
  </si>
  <si>
    <t>MUNICIPAL X</t>
  </si>
  <si>
    <t>20 X 11</t>
  </si>
  <si>
    <t>25 X 18</t>
  </si>
  <si>
    <t>28 X 17</t>
  </si>
  <si>
    <t>14 X 15</t>
  </si>
  <si>
    <t>87 X 61</t>
  </si>
  <si>
    <t xml:space="preserve">TIJUCA X </t>
  </si>
  <si>
    <t>19 X 11</t>
  </si>
  <si>
    <t>29 X 11</t>
  </si>
  <si>
    <t>32 X 13</t>
  </si>
  <si>
    <t>20 X 10</t>
  </si>
  <si>
    <t>108 X 45</t>
  </si>
  <si>
    <t>X BOTAFOGO</t>
  </si>
  <si>
    <t>11 X 19</t>
  </si>
  <si>
    <t>19 X 19</t>
  </si>
  <si>
    <t>26 X 20</t>
  </si>
  <si>
    <t>69 X 78</t>
  </si>
  <si>
    <t>JACAREPAGUA</t>
  </si>
  <si>
    <t>BOTAFOGO X</t>
  </si>
  <si>
    <t>X CC LEOPOLDINENSE</t>
  </si>
  <si>
    <t>FLAMENGO  X</t>
  </si>
  <si>
    <t>ATITUDE X</t>
  </si>
  <si>
    <t>JEQUIÁ X</t>
  </si>
  <si>
    <t>NITERÓI X</t>
  </si>
  <si>
    <t>Jogos</t>
  </si>
  <si>
    <t>JOGN</t>
  </si>
  <si>
    <t>TS%</t>
  </si>
  <si>
    <t>Média de FG%</t>
  </si>
  <si>
    <t>Média de TS%</t>
  </si>
  <si>
    <t>Média de eFG%</t>
  </si>
  <si>
    <t>Categoria</t>
  </si>
  <si>
    <t>U17</t>
  </si>
  <si>
    <t>U19</t>
  </si>
  <si>
    <t>EF</t>
  </si>
  <si>
    <t>Soma de EF</t>
  </si>
  <si>
    <t>ER%</t>
  </si>
  <si>
    <t>ER</t>
  </si>
  <si>
    <t>FGA</t>
  </si>
  <si>
    <t>FGM</t>
  </si>
  <si>
    <t>FG%2</t>
  </si>
  <si>
    <t>PlusMinus</t>
  </si>
  <si>
    <t>LLR</t>
  </si>
  <si>
    <t>AS por ER</t>
  </si>
  <si>
    <t xml:space="preserve">JEQUIÁ </t>
  </si>
  <si>
    <t>75 x 81</t>
  </si>
  <si>
    <t>X ATITUDE</t>
  </si>
  <si>
    <t>FLUMINENSE X</t>
  </si>
  <si>
    <t>X JEQUIÁ</t>
  </si>
  <si>
    <t>X JACAREPAGUA</t>
  </si>
  <si>
    <t>NITEROI X</t>
  </si>
  <si>
    <t>92 X 49</t>
  </si>
  <si>
    <t>71 X 53</t>
  </si>
  <si>
    <t>X MUNICIPAL</t>
  </si>
  <si>
    <t>60 X 81</t>
  </si>
  <si>
    <t>Total</t>
  </si>
  <si>
    <t>Atleta 1</t>
  </si>
  <si>
    <t>Atleta 2</t>
  </si>
  <si>
    <t>Atleta 3</t>
  </si>
  <si>
    <t>Atleta 4</t>
  </si>
  <si>
    <t>Atleta 5</t>
  </si>
  <si>
    <t>Atleta 6</t>
  </si>
  <si>
    <t>Atleta 7</t>
  </si>
  <si>
    <t>Atleta 8</t>
  </si>
  <si>
    <t>Atleta 9</t>
  </si>
  <si>
    <t>Atleta 10</t>
  </si>
  <si>
    <t>Atleta 11</t>
  </si>
  <si>
    <t>Atleta 12</t>
  </si>
  <si>
    <t>Atleta 13</t>
  </si>
  <si>
    <t>Atleta 14</t>
  </si>
  <si>
    <t>Atleta 15</t>
  </si>
  <si>
    <t>Atleta 16</t>
  </si>
  <si>
    <t>Atleta 17</t>
  </si>
  <si>
    <t>Atleta 18</t>
  </si>
  <si>
    <t>Atleta 19</t>
  </si>
  <si>
    <t>Atleta 20</t>
  </si>
  <si>
    <t>Atleta 21</t>
  </si>
  <si>
    <t>Atleta 22</t>
  </si>
  <si>
    <t>Atleta 23</t>
  </si>
  <si>
    <t>Atleta 24</t>
  </si>
  <si>
    <t>Atleta 25</t>
  </si>
  <si>
    <t>Row Labels</t>
  </si>
  <si>
    <t>Grand Total</t>
  </si>
  <si>
    <t>(All)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</si>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</sst>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1E1E1E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5" borderId="0" applyNumberFormat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/>
    <xf numFmtId="0" fontId="3" fillId="3" borderId="0" xfId="0" applyFont="1" applyFill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5" fillId="4" borderId="0" xfId="2" applyFont="1" applyFill="1" applyBorder="1" applyAlignment="1" applyProtection="1">
      <alignment horizontal="center" vertical="center"/>
      <protection locked="0"/>
    </xf>
    <xf numFmtId="0" fontId="0" fillId="0" borderId="0" xfId="0" pivotButton="1"/>
    <xf numFmtId="9" fontId="0" fillId="0" borderId="2" xfId="0" applyNumberFormat="1" applyBorder="1" applyAlignment="1">
      <alignment horizontal="center" vertical="center"/>
    </xf>
    <xf numFmtId="9" fontId="7" fillId="0" borderId="0" xfId="1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9" fontId="0" fillId="0" borderId="0" xfId="0" applyNumberFormat="1"/>
    <xf numFmtId="0" fontId="5" fillId="4" borderId="1" xfId="2" applyFont="1" applyFill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1" fontId="0" fillId="0" borderId="0" xfId="0" applyNumberFormat="1"/>
    <xf numFmtId="1" fontId="5" fillId="4" borderId="1" xfId="2" applyNumberFormat="1" applyFont="1" applyFill="1" applyAlignment="1" applyProtection="1">
      <alignment horizontal="center" vertical="center"/>
      <protection locked="0"/>
    </xf>
    <xf numFmtId="1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" fontId="5" fillId="4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" fontId="0" fillId="0" borderId="0" xfId="1" applyNumberFormat="1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9" fontId="0" fillId="0" borderId="0" xfId="1" applyFont="1" applyProtection="1"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5" fillId="4" borderId="0" xfId="2" applyNumberFormat="1" applyFont="1" applyFill="1" applyBorder="1" applyAlignment="1" applyProtection="1">
      <alignment horizontal="center" vertical="center"/>
      <protection locked="0"/>
    </xf>
    <xf numFmtId="0" fontId="5" fillId="4" borderId="0" xfId="1" applyNumberFormat="1" applyFont="1" applyFill="1" applyBorder="1" applyAlignment="1" applyProtection="1">
      <alignment horizontal="center" vertical="center"/>
      <protection locked="0"/>
    </xf>
    <xf numFmtId="0" fontId="5" fillId="4" borderId="1" xfId="2" applyNumberFormat="1" applyFont="1" applyFill="1" applyAlignment="1" applyProtection="1">
      <alignment horizontal="center" vertical="center"/>
      <protection locked="0"/>
    </xf>
    <xf numFmtId="9" fontId="5" fillId="4" borderId="0" xfId="1" applyFont="1" applyFill="1" applyBorder="1" applyAlignment="1" applyProtection="1">
      <alignment horizontal="center" vertical="center"/>
      <protection locked="0"/>
    </xf>
    <xf numFmtId="9" fontId="0" fillId="0" borderId="0" xfId="1" applyFont="1" applyAlignment="1" applyProtection="1">
      <alignment horizontal="center" vertical="center"/>
      <protection locked="0"/>
    </xf>
    <xf numFmtId="0" fontId="0" fillId="0" borderId="0" xfId="1" applyNumberFormat="1" applyFont="1" applyProtection="1">
      <protection locked="0"/>
    </xf>
    <xf numFmtId="1" fontId="0" fillId="0" borderId="0" xfId="0" applyNumberFormat="1" applyProtection="1">
      <protection locked="0"/>
    </xf>
    <xf numFmtId="0" fontId="0" fillId="0" borderId="0" xfId="1" applyNumberFormat="1" applyFont="1" applyAlignment="1" applyProtection="1">
      <alignment horizontal="center" vertical="center"/>
    </xf>
    <xf numFmtId="164" fontId="0" fillId="0" borderId="0" xfId="1" applyNumberFormat="1" applyFont="1" applyAlignment="1" applyProtection="1">
      <alignment horizontal="center" vertical="center"/>
    </xf>
    <xf numFmtId="9" fontId="0" fillId="0" borderId="0" xfId="1" applyFont="1" applyAlignment="1" applyProtection="1">
      <alignment horizontal="center" vertical="center"/>
    </xf>
    <xf numFmtId="0" fontId="8" fillId="5" borderId="2" xfId="3" applyBorder="1" applyAlignment="1">
      <alignment horizontal="center" vertical="center"/>
    </xf>
    <xf numFmtId="14" fontId="8" fillId="5" borderId="2" xfId="3" applyNumberFormat="1" applyBorder="1" applyAlignment="1">
      <alignment horizontal="center" vertical="center"/>
    </xf>
    <xf numFmtId="9" fontId="0" fillId="0" borderId="0" xfId="1" applyFont="1" applyBorder="1" applyAlignment="1" applyProtection="1">
      <alignment horizontal="center" vertical="center"/>
    </xf>
    <xf numFmtId="1" fontId="0" fillId="0" borderId="0" xfId="1" applyNumberFormat="1" applyFont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</cellXfs>
  <cellStyles count="4">
    <cellStyle name="Accent1" xfId="3" builtinId="29"/>
    <cellStyle name="Heading 3" xfId="2" builtinId="18"/>
    <cellStyle name="Normal" xfId="0" builtinId="0"/>
    <cellStyle name="Per cent" xfId="1" builtinId="5"/>
  </cellStyles>
  <dxfs count="1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numFmt numFmtId="13" formatCode="0%"/>
      <alignment horizontal="center" vertical="center" textRotation="0" wrapText="0" indent="0" justifyLastLine="0" shrinkToFit="0" readingOrder="0"/>
      <protection locked="1" hidden="0"/>
    </dxf>
    <dxf>
      <numFmt numFmtId="13" formatCode="0%"/>
      <alignment horizontal="center" vertical="center" textRotation="0" wrapText="0" indent="0" justifyLastLine="0" shrinkToFit="0" readingOrder="0"/>
      <protection locked="1" hidden="0"/>
    </dxf>
    <dxf>
      <numFmt numFmtId="13" formatCode="0%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1" hidden="0"/>
    </dxf>
    <dxf>
      <numFmt numFmtId="13" formatCode="0%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border outline="0">
        <top style="thin">
          <color theme="1"/>
        </top>
      </border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3" formatCode="0%"/>
    </dxf>
    <dxf>
      <numFmt numFmtId="13" formatCode="0%"/>
    </dxf>
    <dxf>
      <alignment horizontal="center"/>
    </dxf>
    <dxf>
      <alignment vertic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E1E1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MÉDIA de tempo (por segundo) de Posse de bola x aproveitamento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928258967629048E-2"/>
          <c:y val="0.30069444444444443"/>
          <c:w val="0.88396062992125979"/>
          <c:h val="0.59653579760863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X NITEROI'!$A$25</c:f>
              <c:strCache>
                <c:ptCount val="1"/>
                <c:pt idx="0">
                  <c:v>Média (por segundo)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4"/>
              <c:layout>
                <c:manualLayout>
                  <c:x val="-8.333333333333333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89-434C-9D3E-C792F00470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'Gráficos X NITEROI'!$A$28:$A$33</c:f>
              <c:strCache>
                <c:ptCount val="6"/>
                <c:pt idx="0">
                  <c:v>2PA</c:v>
                </c:pt>
                <c:pt idx="1">
                  <c:v>2PM</c:v>
                </c:pt>
                <c:pt idx="2">
                  <c:v>3PA</c:v>
                </c:pt>
                <c:pt idx="3">
                  <c:v>3PM</c:v>
                </c:pt>
                <c:pt idx="4">
                  <c:v>ET</c:v>
                </c:pt>
                <c:pt idx="5">
                  <c:v>FALTA</c:v>
                </c:pt>
              </c:strCache>
            </c:strRef>
          </c:cat>
          <c:val>
            <c:numRef>
              <c:f>'Gráficos X NITEROI'!$B$25:$G$25</c:f>
              <c:numCache>
                <c:formatCode>0.0</c:formatCode>
                <c:ptCount val="6"/>
                <c:pt idx="0">
                  <c:v>9.3181818181818183</c:v>
                </c:pt>
                <c:pt idx="1">
                  <c:v>8.25</c:v>
                </c:pt>
                <c:pt idx="2">
                  <c:v>7.6956521739130439</c:v>
                </c:pt>
                <c:pt idx="3">
                  <c:v>6</c:v>
                </c:pt>
                <c:pt idx="4">
                  <c:v>12.357142857142858</c:v>
                </c:pt>
                <c:pt idx="5">
                  <c:v>7.7777777777777777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9-434C-9D3E-C792F00470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3540591"/>
        <c:axId val="1917611759"/>
      </c:barChart>
      <c:catAx>
        <c:axId val="46354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7611759"/>
        <c:crosses val="autoZero"/>
        <c:auto val="1"/>
        <c:lblAlgn val="ctr"/>
        <c:lblOffset val="100"/>
        <c:noMultiLvlLbl val="0"/>
      </c:catAx>
      <c:valAx>
        <c:axId val="191761175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54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29527</xdr:rowOff>
    </xdr:from>
    <xdr:to>
      <xdr:col>15</xdr:col>
      <xdr:colOff>28575</xdr:colOff>
      <xdr:row>15</xdr:row>
      <xdr:rowOff>105727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B4064B3C-C5D3-5C2D-19E6-38F1E4FD3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34</xdr:row>
      <xdr:rowOff>0</xdr:rowOff>
    </xdr:from>
    <xdr:to>
      <xdr:col>7</xdr:col>
      <xdr:colOff>86333</xdr:colOff>
      <xdr:row>56</xdr:row>
      <xdr:rowOff>105375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702098C-421C-17F1-2138-2B8AD8762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7000"/>
          <a:ext cx="4353533" cy="42963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Andrade" refreshedDate="45238.544349537035" createdVersion="8" refreshedVersion="8" minRefreshableVersion="3" recordCount="245" xr:uid="{D06F024F-48E4-41F9-BCB6-4F79EAF25B0B}">
  <cacheSource type="worksheet">
    <worksheetSource name="EstatísticasJogo"/>
  </cacheSource>
  <cacheFields count="30">
    <cacheField name="Jogador" numFmtId="0">
      <sharedItems containsBlank="1" count="52">
        <s v="Atleta 1"/>
        <s v="Atleta 2"/>
        <s v="Atleta 3"/>
        <s v="Atleta 4"/>
        <s v="Atleta 5"/>
        <s v="Atleta 6"/>
        <s v="Atleta 7"/>
        <s v="Atleta 8"/>
        <s v="Atleta 9"/>
        <s v="Atleta 10"/>
        <s v="Atleta 11"/>
        <s v="Atleta 12"/>
        <s v="Atleta 13"/>
        <s v="Atleta 14"/>
        <s v="Atleta 15"/>
        <s v="Atleta 16"/>
        <s v="Atleta 17"/>
        <s v="Atleta 18"/>
        <s v="Atleta 19"/>
        <s v="Atleta 20"/>
        <s v="Atleta 21"/>
        <e v="#N/A"/>
        <s v="Atleta 22"/>
        <s v="Atleta 23"/>
        <s v="Atleta 24"/>
        <s v="Atleta 25"/>
        <s v="RAFAEL RODRIGUES" u="1"/>
        <s v="GLAUCO REIS" u="1"/>
        <s v="JOÃO MARCELO" u="1"/>
        <s v="JOÃO VITOR ALOE" u="1"/>
        <s v="ARTUR GUITÉRREZ" u="1"/>
        <s v="MATHEUS CAPELO" u="1"/>
        <s v="LUCAS COSTA" u="1"/>
        <s v="MIGUEL MELLO" u="1"/>
        <s v="JOÃO VITOR ALEXANDRE" u="1"/>
        <s v="LUIS FELIPE" u="1"/>
        <s v="LUCCA GENTIL" u="1"/>
        <s v="CARLOS EDUARDO" u="1"/>
        <s v="JOÃO VITOR BASTOS" u="1"/>
        <s v="LUCAS AGOSTINHO" u="1"/>
        <s v="ALEXANDRE MAGNO" u="1"/>
        <s v="VINICIUS LARSEN" u="1"/>
        <s v="JOÃO OLIVINHA" u="1"/>
        <s v="VITOR SAKURAGUI" u="1"/>
        <s v="DANILO ROGOZINSKY" u="1"/>
        <s v="GUILHERME MATOS" u="1"/>
        <s v="JOÃO WALLIER" u="1"/>
        <m u="1"/>
        <s v="JOÃO PEDRO" u="1"/>
        <s v="JOÃO VITOR SAMURAI" u="1"/>
        <s v="HUGO BOLZAN" u="1"/>
        <s v="PEDRO MARZANO" u="1"/>
      </sharedItems>
    </cacheField>
    <cacheField name="Categoria" numFmtId="0">
      <sharedItems/>
    </cacheField>
    <cacheField name="Adversário" numFmtId="0">
      <sharedItems count="9">
        <s v="FLAMENGO"/>
        <s v="MUNICIPAL"/>
        <s v="FLUMINENSE"/>
        <s v="ATITUDE"/>
        <s v="JEQUIÁ"/>
        <s v="NITERÓI"/>
        <s v="BOTAFOGO"/>
        <s v="TIJUCA"/>
        <s v="CC LEOPOLDINENSE"/>
      </sharedItems>
    </cacheField>
    <cacheField name="Turno" numFmtId="0">
      <sharedItems containsSemiMixedTypes="0" containsString="0" containsNumber="1" containsInteger="1" minValue="1" maxValue="2" count="2">
        <n v="1"/>
        <n v="2"/>
      </sharedItems>
    </cacheField>
    <cacheField name="Data " numFmtId="14">
      <sharedItems containsSemiMixedTypes="0" containsNonDate="0" containsDate="1" containsString="0" minDate="2022-04-03T00:00:00" maxDate="2022-08-28T00:00:00" count="11">
        <d v="2022-05-14T00:00:00"/>
        <d v="2022-05-28T00:00:00"/>
        <d v="2022-06-04T00:00:00"/>
        <d v="2022-06-11T00:00:00"/>
        <d v="2022-07-02T00:00:00"/>
        <d v="2022-07-29T00:00:00"/>
        <d v="2022-04-03T00:00:00"/>
        <d v="2022-04-09T00:00:00"/>
        <d v="2022-05-07T00:00:00"/>
        <d v="2022-08-13T00:00:00"/>
        <d v="2022-08-27T00:00:00"/>
      </sharedItems>
    </cacheField>
    <cacheField name="JOGN" numFmtId="0">
      <sharedItems containsSemiMixedTypes="0" containsString="0" containsNumber="1" containsInteger="1" minValue="1" maxValue="12"/>
    </cacheField>
    <cacheField name="JO" numFmtId="0">
      <sharedItems containsBlank="1"/>
    </cacheField>
    <cacheField name="PTS" numFmtId="0">
      <sharedItems containsSemiMixedTypes="0" containsString="0" containsNumber="1" containsInteger="1" minValue="0" maxValue="24"/>
    </cacheField>
    <cacheField name="RD" numFmtId="0">
      <sharedItems containsString="0" containsBlank="1" containsNumber="1" containsInteger="1" minValue="0" maxValue="8"/>
    </cacheField>
    <cacheField name="RO" numFmtId="0">
      <sharedItems containsString="0" containsBlank="1" containsNumber="1" containsInteger="1" minValue="0" maxValue="8"/>
    </cacheField>
    <cacheField name="RT" numFmtId="0">
      <sharedItems containsSemiMixedTypes="0" containsString="0" containsNumber="1" containsInteger="1" minValue="0" maxValue="14"/>
    </cacheField>
    <cacheField name="AS" numFmtId="0">
      <sharedItems containsString="0" containsBlank="1" containsNumber="1" containsInteger="1" minValue="0" maxValue="12"/>
    </cacheField>
    <cacheField name="3PA" numFmtId="0">
      <sharedItems containsString="0" containsBlank="1" containsNumber="1" containsInteger="1" minValue="0" maxValue="9"/>
    </cacheField>
    <cacheField name="3PM" numFmtId="0">
      <sharedItems containsString="0" containsBlank="1" containsNumber="1" containsInteger="1" minValue="0" maxValue="3"/>
    </cacheField>
    <cacheField name="3P%" numFmtId="9">
      <sharedItems containsMixedTypes="1" containsNumber="1" minValue="0" maxValue="1"/>
    </cacheField>
    <cacheField name="2PA" numFmtId="0">
      <sharedItems containsString="0" containsBlank="1" containsNumber="1" containsInteger="1" minValue="0" maxValue="21"/>
    </cacheField>
    <cacheField name="2PM" numFmtId="0">
      <sharedItems containsString="0" containsBlank="1" containsNumber="1" containsInteger="1" minValue="0" maxValue="9"/>
    </cacheField>
    <cacheField name="2P%" numFmtId="9">
      <sharedItems containsMixedTypes="1" containsNumber="1" minValue="0" maxValue="1"/>
    </cacheField>
    <cacheField name="LLA" numFmtId="0">
      <sharedItems containsString="0" containsBlank="1" containsNumber="1" containsInteger="1" minValue="0" maxValue="8"/>
    </cacheField>
    <cacheField name="LLM" numFmtId="0">
      <sharedItems containsString="0" containsBlank="1" containsNumber="1" containsInteger="1" minValue="0" maxValue="6"/>
    </cacheField>
    <cacheField name="LL%" numFmtId="9">
      <sharedItems containsMixedTypes="1" containsNumber="1" minValue="0" maxValue="1"/>
    </cacheField>
    <cacheField name="BR" numFmtId="0">
      <sharedItems containsString="0" containsBlank="1" containsNumber="1" containsInteger="1" minValue="0" maxValue="5"/>
    </cacheField>
    <cacheField name="TO" numFmtId="0">
      <sharedItems containsString="0" containsBlank="1" containsNumber="1" containsInteger="1" minValue="0" maxValue="4"/>
    </cacheField>
    <cacheField name="ER" numFmtId="0">
      <sharedItems containsString="0" containsBlank="1" containsNumber="1" containsInteger="1" minValue="0" maxValue="14"/>
    </cacheField>
    <cacheField name="FAL" numFmtId="0">
      <sharedItems containsString="0" containsBlank="1" containsNumber="1" containsInteger="1" minValue="0" maxValue="5"/>
    </cacheField>
    <cacheField name="FALS" numFmtId="0">
      <sharedItems containsString="0" containsBlank="1" containsNumber="1" containsInteger="1" minValue="0" maxValue="7"/>
    </cacheField>
    <cacheField name="FG%" numFmtId="9">
      <sharedItems containsMixedTypes="1" containsNumber="1" minValue="0" maxValue="1"/>
    </cacheField>
    <cacheField name="TS%" numFmtId="9">
      <sharedItems containsMixedTypes="1" containsNumber="1" minValue="0" maxValue="1.5"/>
    </cacheField>
    <cacheField name="eFG%" numFmtId="9">
      <sharedItems containsMixedTypes="1" containsNumber="1" minValue="0" maxValue="1.5"/>
    </cacheField>
    <cacheField name="EF" numFmtId="1">
      <sharedItems containsSemiMixedTypes="0" containsString="0" containsNumber="1" containsInteger="1" minValue="-14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Andrade" refreshedDate="45238.546092592595" createdVersion="8" refreshedVersion="8" minRefreshableVersion="3" recordCount="274" xr:uid="{DDD3DD67-7614-4E8F-A9F3-61CDBA7414C2}">
  <cacheSource type="worksheet">
    <worksheetSource name="EstatísticasIndiviU19"/>
  </cacheSource>
  <cacheFields count="36">
    <cacheField name="Jogador" numFmtId="0">
      <sharedItems containsBlank="1" count="44">
        <s v="Atleta 1"/>
        <s v="Atleta 2"/>
        <s v="Atleta 3"/>
        <s v="Atleta 4"/>
        <s v="Atleta 5"/>
        <s v="Atleta 6"/>
        <s v="Atleta 7"/>
        <s v="Atleta 8"/>
        <s v="Atleta 9"/>
        <s v="Atleta 10"/>
        <s v="Atleta 11"/>
        <s v="Atleta 12"/>
        <s v="Atleta 13"/>
        <s v="Atleta 14"/>
        <s v="Atleta 15"/>
        <s v="Atleta 16"/>
        <s v="Atleta 17"/>
        <s v="Atleta 18"/>
        <s v="Atleta 19"/>
        <s v="Atleta 20"/>
        <s v="Atleta 21"/>
        <s v="Arthur Barbosa" u="1"/>
        <s v="Rodrigo Maranhão" u="1"/>
        <s v="João Pedrosa" u="1"/>
        <s v="Caio Alves" u="1"/>
        <s v="Breno Belotti" u="1"/>
        <s v="Cainã Gazale" u="1"/>
        <s v="Vinicius Larsen" u="1"/>
        <s v="Alexandre Magno" u="1"/>
        <s v="Rafael Rodrigues " u="1"/>
        <s v="Carlos Eduardo" u="1"/>
        <s v="Marcos Paulo" u="1"/>
        <s v="Luca Vaccari" u="1"/>
        <s v="Joabe Silva " u="1"/>
        <s v="HUGO BOLZAN" u="1"/>
        <s v="Matheus Capelo" u="1"/>
        <s v="João Vitor Aloe " u="1"/>
        <s v="Henrique Carreiro" u="1"/>
        <s v="Luis Felipe" u="1"/>
        <s v="LUCAS COSTA" u="1"/>
        <s v="João Pedro Jahara" u="1"/>
        <s v="João Cordeiro" u="1"/>
        <m u="1"/>
        <s v="Rafael Guedes " u="1"/>
      </sharedItems>
    </cacheField>
    <cacheField name="Categoria" numFmtId="0">
      <sharedItems/>
    </cacheField>
    <cacheField name="Adversário" numFmtId="0">
      <sharedItems containsBlank="1" count="10">
        <s v="MUNICIPAL"/>
        <s v="TIJUCA"/>
        <s v="BOTAFOGO"/>
        <s v="JEQUIÁ "/>
        <s v="FLUMINENSE"/>
        <s v="JACAREPAGUA"/>
        <s v="NITERÓI"/>
        <s v="FLAMENGO"/>
        <s v="ATITUDE"/>
        <m u="1"/>
      </sharedItems>
    </cacheField>
    <cacheField name="Turno" numFmtId="0">
      <sharedItems containsSemiMixedTypes="0" containsString="0" containsNumber="1" containsInteger="1" minValue="1" maxValue="3" count="3">
        <n v="1"/>
        <n v="2"/>
        <n v="3"/>
      </sharedItems>
    </cacheField>
    <cacheField name="Data " numFmtId="14">
      <sharedItems containsSemiMixedTypes="0" containsNonDate="0" containsDate="1" containsString="0" minDate="2022-04-06T00:00:00" maxDate="2022-11-24T00:00:00" count="17">
        <d v="2022-04-06T00:00:00"/>
        <d v="2022-04-13T00:00:00"/>
        <d v="2022-05-01T00:00:00"/>
        <d v="2022-05-04T00:00:00"/>
        <d v="2022-05-15T00:00:00"/>
        <d v="2022-05-16T00:00:00"/>
        <d v="2022-05-29T00:00:00"/>
        <d v="2022-06-08T00:00:00"/>
        <d v="2022-06-29T00:00:00"/>
        <d v="2022-08-10T00:00:00"/>
        <d v="2022-08-20T00:00:00"/>
        <d v="2022-08-30T00:00:00"/>
        <d v="2022-09-21T00:00:00"/>
        <d v="2022-09-24T00:00:00"/>
        <d v="2022-10-01T00:00:00"/>
        <d v="2022-10-05T00:00:00"/>
        <d v="2022-11-23T00:00:00"/>
      </sharedItems>
    </cacheField>
    <cacheField name="JOGN" numFmtId="0">
      <sharedItems containsSemiMixedTypes="0" containsString="0" containsNumber="1" containsInteger="1" minValue="1" maxValue="17"/>
    </cacheField>
    <cacheField name="JO" numFmtId="0">
      <sharedItems containsBlank="1"/>
    </cacheField>
    <cacheField name="PTS" numFmtId="0">
      <sharedItems containsSemiMixedTypes="0" containsString="0" containsNumber="1" containsInteger="1" minValue="0" maxValue="31"/>
    </cacheField>
    <cacheField name="RD" numFmtId="0">
      <sharedItems containsString="0" containsBlank="1" containsNumber="1" containsInteger="1" minValue="0" maxValue="7"/>
    </cacheField>
    <cacheField name="RO" numFmtId="0">
      <sharedItems containsString="0" containsBlank="1" containsNumber="1" containsInteger="1" minValue="0" maxValue="8"/>
    </cacheField>
    <cacheField name="RT" numFmtId="0">
      <sharedItems containsSemiMixedTypes="0" containsString="0" containsNumber="1" containsInteger="1" minValue="0" maxValue="13"/>
    </cacheField>
    <cacheField name="AS" numFmtId="0">
      <sharedItems containsString="0" containsBlank="1" containsNumber="1" containsInteger="1" minValue="0" maxValue="8"/>
    </cacheField>
    <cacheField name="3PA" numFmtId="0">
      <sharedItems containsString="0" containsBlank="1" containsNumber="1" containsInteger="1" minValue="0" maxValue="11"/>
    </cacheField>
    <cacheField name="3PM" numFmtId="0">
      <sharedItems containsString="0" containsBlank="1" containsNumber="1" containsInteger="1" minValue="0" maxValue="4"/>
    </cacheField>
    <cacheField name="3P%" numFmtId="9">
      <sharedItems containsMixedTypes="1" containsNumber="1" minValue="0" maxValue="1"/>
    </cacheField>
    <cacheField name="2PA" numFmtId="0">
      <sharedItems containsString="0" containsBlank="1" containsNumber="1" containsInteger="1" minValue="0" maxValue="25"/>
    </cacheField>
    <cacheField name="2PM" numFmtId="0">
      <sharedItems containsString="0" containsBlank="1" containsNumber="1" containsInteger="1" minValue="0" maxValue="14"/>
    </cacheField>
    <cacheField name="2P%" numFmtId="9">
      <sharedItems containsMixedTypes="1" containsNumber="1" minValue="0" maxValue="1"/>
    </cacheField>
    <cacheField name="FGA" numFmtId="0">
      <sharedItems containsSemiMixedTypes="0" containsString="0" containsNumber="1" containsInteger="1" minValue="0" maxValue="27"/>
    </cacheField>
    <cacheField name="FGM" numFmtId="0">
      <sharedItems containsSemiMixedTypes="0" containsString="0" containsNumber="1" containsInteger="1" minValue="0" maxValue="14"/>
    </cacheField>
    <cacheField name="LLA" numFmtId="0">
      <sharedItems containsString="0" containsBlank="1" containsNumber="1" containsInteger="1" minValue="0" maxValue="19"/>
    </cacheField>
    <cacheField name="LLM" numFmtId="0">
      <sharedItems containsString="0" containsBlank="1" containsNumber="1" containsInteger="1" minValue="0" maxValue="13"/>
    </cacheField>
    <cacheField name="LL%" numFmtId="9">
      <sharedItems containsMixedTypes="1" containsNumber="1" minValue="0" maxValue="1"/>
    </cacheField>
    <cacheField name="LLR" numFmtId="9">
      <sharedItems containsMixedTypes="1" containsNumber="1" minValue="0" maxValue="4"/>
    </cacheField>
    <cacheField name="BR" numFmtId="0">
      <sharedItems containsString="0" containsBlank="1" containsNumber="1" containsInteger="1" minValue="0" maxValue="7"/>
    </cacheField>
    <cacheField name="TO" numFmtId="0">
      <sharedItems containsString="0" containsBlank="1" containsNumber="1" containsInteger="1" minValue="0" maxValue="3"/>
    </cacheField>
    <cacheField name="ER" numFmtId="0">
      <sharedItems containsString="0" containsBlank="1" containsNumber="1" containsInteger="1" minValue="0" maxValue="12"/>
    </cacheField>
    <cacheField name="ER%" numFmtId="9">
      <sharedItems containsMixedTypes="1" containsNumber="1" minValue="0" maxValue="1"/>
    </cacheField>
    <cacheField name="AS por ER" numFmtId="164">
      <sharedItems containsMixedTypes="1" containsNumber="1" minValue="0" maxValue="3.5"/>
    </cacheField>
    <cacheField name="FAL" numFmtId="0">
      <sharedItems containsString="0" containsBlank="1" containsNumber="1" containsInteger="1" minValue="0" maxValue="5"/>
    </cacheField>
    <cacheField name="FALS" numFmtId="0">
      <sharedItems containsString="0" containsBlank="1" containsNumber="1" containsInteger="1" minValue="0" maxValue="11"/>
    </cacheField>
    <cacheField name="FG%2" numFmtId="9">
      <sharedItems containsMixedTypes="1" containsNumber="1" minValue="0" maxValue="1"/>
    </cacheField>
    <cacheField name="TS%" numFmtId="9">
      <sharedItems containsMixedTypes="1" containsNumber="1" minValue="0" maxValue="1.0869565217391306"/>
    </cacheField>
    <cacheField name="eFG%" numFmtId="9">
      <sharedItems containsMixedTypes="1" containsNumber="1" minValue="0" maxValue="1.25"/>
    </cacheField>
    <cacheField name="EF" numFmtId="1">
      <sharedItems containsSemiMixedTypes="0" containsString="0" containsNumber="1" containsInteger="1" minValue="-9" maxValue="39"/>
    </cacheField>
    <cacheField name="PlusMinus" numFmtId="1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7322399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x v="0"/>
    <s v="U17"/>
    <x v="0"/>
    <x v="0"/>
    <x v="0"/>
    <n v="4"/>
    <s v="j"/>
    <n v="11"/>
    <n v="1"/>
    <n v="1"/>
    <n v="2"/>
    <n v="2"/>
    <n v="2"/>
    <n v="1"/>
    <n v="0.5"/>
    <n v="8"/>
    <n v="4"/>
    <n v="0.5"/>
    <n v="0"/>
    <n v="0"/>
    <s v=""/>
    <n v="1"/>
    <n v="0"/>
    <n v="7"/>
    <n v="2"/>
    <n v="1"/>
    <n v="0.5"/>
    <n v="0.55000000000000004"/>
    <n v="0.55000000000000004"/>
    <n v="4"/>
  </r>
  <r>
    <x v="1"/>
    <s v="U17"/>
    <x v="0"/>
    <x v="0"/>
    <x v="0"/>
    <n v="4"/>
    <s v="j"/>
    <n v="1"/>
    <n v="0"/>
    <n v="0"/>
    <n v="0"/>
    <n v="0"/>
    <n v="1"/>
    <n v="0"/>
    <n v="0"/>
    <n v="1"/>
    <n v="0"/>
    <n v="0"/>
    <n v="2"/>
    <n v="1"/>
    <n v="0.5"/>
    <n v="0"/>
    <n v="0"/>
    <n v="7"/>
    <n v="1"/>
    <n v="1"/>
    <n v="0"/>
    <n v="0.1736111111111111"/>
    <n v="0"/>
    <n v="-9"/>
  </r>
  <r>
    <x v="2"/>
    <s v="U17"/>
    <x v="0"/>
    <x v="0"/>
    <x v="0"/>
    <n v="4"/>
    <s v="j"/>
    <n v="2"/>
    <n v="0"/>
    <n v="0"/>
    <n v="0"/>
    <n v="2"/>
    <n v="0"/>
    <n v="0"/>
    <s v=""/>
    <n v="4"/>
    <n v="1"/>
    <n v="0.25"/>
    <n v="0"/>
    <n v="0"/>
    <s v=""/>
    <n v="0"/>
    <n v="0"/>
    <n v="2"/>
    <n v="0"/>
    <n v="0"/>
    <n v="0.25"/>
    <n v="0.25"/>
    <n v="0.25"/>
    <n v="-1"/>
  </r>
  <r>
    <x v="3"/>
    <s v="U17"/>
    <x v="0"/>
    <x v="0"/>
    <x v="0"/>
    <n v="4"/>
    <s v="j"/>
    <n v="2"/>
    <n v="0"/>
    <n v="0"/>
    <n v="0"/>
    <n v="0"/>
    <n v="2"/>
    <n v="0"/>
    <n v="0"/>
    <n v="4"/>
    <n v="1"/>
    <n v="0.25"/>
    <n v="0"/>
    <n v="0"/>
    <s v=""/>
    <n v="1"/>
    <n v="0"/>
    <n v="4"/>
    <n v="2"/>
    <n v="0"/>
    <n v="0.16666666666666666"/>
    <n v="0.16666666666666666"/>
    <n v="0.16666666666666666"/>
    <n v="-6"/>
  </r>
  <r>
    <x v="4"/>
    <s v="U17"/>
    <x v="0"/>
    <x v="0"/>
    <x v="0"/>
    <n v="4"/>
    <s v="j"/>
    <n v="8"/>
    <n v="2"/>
    <n v="0"/>
    <n v="2"/>
    <n v="1"/>
    <n v="4"/>
    <n v="2"/>
    <n v="0.5"/>
    <n v="5"/>
    <n v="1"/>
    <n v="0.2"/>
    <n v="0"/>
    <n v="0"/>
    <s v=""/>
    <n v="1"/>
    <n v="0"/>
    <n v="7"/>
    <n v="1"/>
    <n v="5"/>
    <n v="0.33333333333333331"/>
    <n v="0.44444444444444442"/>
    <n v="0.44444444444444442"/>
    <n v="-1"/>
  </r>
  <r>
    <x v="5"/>
    <s v="U17"/>
    <x v="0"/>
    <x v="0"/>
    <x v="0"/>
    <n v="4"/>
    <s v="j"/>
    <n v="3"/>
    <n v="2"/>
    <n v="1"/>
    <n v="3"/>
    <n v="7"/>
    <n v="0"/>
    <n v="0"/>
    <s v=""/>
    <n v="5"/>
    <n v="1"/>
    <n v="0.2"/>
    <n v="2"/>
    <n v="1"/>
    <n v="0.5"/>
    <n v="0"/>
    <n v="1"/>
    <n v="9"/>
    <n v="3"/>
    <n v="1"/>
    <n v="0.2"/>
    <n v="0.25510204081632654"/>
    <n v="0.2"/>
    <n v="0"/>
  </r>
  <r>
    <x v="6"/>
    <s v="U17"/>
    <x v="0"/>
    <x v="0"/>
    <x v="0"/>
    <n v="4"/>
    <s v="j"/>
    <n v="0"/>
    <n v="1"/>
    <n v="0"/>
    <n v="1"/>
    <n v="0"/>
    <n v="0"/>
    <n v="0"/>
    <s v=""/>
    <n v="2"/>
    <n v="0"/>
    <n v="0"/>
    <n v="0"/>
    <n v="0"/>
    <s v=""/>
    <n v="0"/>
    <n v="0"/>
    <n v="5"/>
    <n v="1"/>
    <n v="0"/>
    <n v="0"/>
    <n v="0"/>
    <n v="0"/>
    <n v="-6"/>
  </r>
  <r>
    <x v="7"/>
    <s v="U17"/>
    <x v="0"/>
    <x v="0"/>
    <x v="0"/>
    <n v="4"/>
    <s v="j"/>
    <n v="3"/>
    <n v="0"/>
    <n v="0"/>
    <n v="0"/>
    <n v="0"/>
    <n v="1"/>
    <n v="1"/>
    <n v="1"/>
    <n v="2"/>
    <n v="0"/>
    <n v="0"/>
    <n v="0"/>
    <n v="0"/>
    <s v=""/>
    <n v="2"/>
    <n v="0"/>
    <n v="5"/>
    <n v="1"/>
    <n v="0"/>
    <n v="0.33333333333333331"/>
    <n v="0.5"/>
    <n v="0.5"/>
    <n v="-2"/>
  </r>
  <r>
    <x v="8"/>
    <s v="U17"/>
    <x v="0"/>
    <x v="0"/>
    <x v="0"/>
    <n v="4"/>
    <s v="j"/>
    <n v="0"/>
    <n v="0"/>
    <n v="0"/>
    <n v="0"/>
    <n v="0"/>
    <n v="0"/>
    <n v="0"/>
    <s v=""/>
    <n v="0"/>
    <n v="0"/>
    <s v=""/>
    <n v="0"/>
    <n v="0"/>
    <s v=""/>
    <n v="0"/>
    <n v="0"/>
    <n v="1"/>
    <n v="0"/>
    <n v="1"/>
    <s v=""/>
    <s v=""/>
    <s v=""/>
    <n v="-1"/>
  </r>
  <r>
    <x v="9"/>
    <s v="U17"/>
    <x v="0"/>
    <x v="0"/>
    <x v="0"/>
    <n v="4"/>
    <s v="j"/>
    <n v="0"/>
    <n v="2"/>
    <n v="0"/>
    <n v="2"/>
    <n v="0"/>
    <n v="0"/>
    <n v="0"/>
    <s v=""/>
    <n v="0"/>
    <n v="0"/>
    <s v=""/>
    <n v="0"/>
    <n v="0"/>
    <s v=""/>
    <n v="0"/>
    <n v="0"/>
    <n v="0"/>
    <n v="2"/>
    <n v="0"/>
    <s v=""/>
    <s v=""/>
    <s v=""/>
    <n v="2"/>
  </r>
  <r>
    <x v="10"/>
    <s v="U17"/>
    <x v="0"/>
    <x v="0"/>
    <x v="0"/>
    <n v="4"/>
    <s v="j"/>
    <n v="0"/>
    <n v="1"/>
    <n v="0"/>
    <n v="1"/>
    <n v="0"/>
    <n v="1"/>
    <n v="0"/>
    <n v="0"/>
    <n v="2"/>
    <n v="0"/>
    <n v="0"/>
    <n v="0"/>
    <n v="0"/>
    <s v=""/>
    <n v="0"/>
    <n v="0"/>
    <n v="4"/>
    <n v="1"/>
    <n v="0"/>
    <n v="0"/>
    <n v="0"/>
    <n v="0"/>
    <n v="-6"/>
  </r>
  <r>
    <x v="11"/>
    <s v="U17"/>
    <x v="0"/>
    <x v="0"/>
    <x v="0"/>
    <n v="4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2"/>
    <s v="U17"/>
    <x v="0"/>
    <x v="0"/>
    <x v="0"/>
    <n v="4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3"/>
    <s v="U17"/>
    <x v="0"/>
    <x v="0"/>
    <x v="0"/>
    <n v="4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4"/>
    <s v="U17"/>
    <x v="0"/>
    <x v="0"/>
    <x v="0"/>
    <n v="4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5"/>
    <s v="U17"/>
    <x v="0"/>
    <x v="0"/>
    <x v="0"/>
    <n v="4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6"/>
    <s v="U17"/>
    <x v="0"/>
    <x v="0"/>
    <x v="0"/>
    <n v="4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7"/>
    <s v="U17"/>
    <x v="0"/>
    <x v="0"/>
    <x v="0"/>
    <n v="4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8"/>
    <s v="U17"/>
    <x v="0"/>
    <x v="0"/>
    <x v="0"/>
    <n v="4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9"/>
    <s v="U17"/>
    <x v="0"/>
    <x v="0"/>
    <x v="0"/>
    <n v="4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0"/>
    <s v="U17"/>
    <x v="0"/>
    <x v="0"/>
    <x v="0"/>
    <n v="4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0"/>
    <s v="U17"/>
    <x v="1"/>
    <x v="0"/>
    <x v="1"/>
    <n v="5"/>
    <s v="j"/>
    <n v="2"/>
    <n v="2"/>
    <n v="1"/>
    <n v="3"/>
    <n v="4"/>
    <n v="2"/>
    <n v="0"/>
    <n v="0"/>
    <n v="3"/>
    <n v="1"/>
    <n v="0.33333333333333331"/>
    <n v="0"/>
    <n v="0"/>
    <s v=""/>
    <n v="1"/>
    <n v="1"/>
    <n v="3"/>
    <n v="2"/>
    <n v="1"/>
    <n v="0.2"/>
    <n v="0.2"/>
    <n v="0.2"/>
    <n v="4"/>
  </r>
  <r>
    <x v="1"/>
    <s v="U17"/>
    <x v="1"/>
    <x v="0"/>
    <x v="1"/>
    <n v="5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"/>
    <s v="U17"/>
    <x v="1"/>
    <x v="0"/>
    <x v="1"/>
    <n v="5"/>
    <s v="j"/>
    <n v="3"/>
    <n v="0"/>
    <n v="0"/>
    <n v="0"/>
    <n v="0"/>
    <n v="1"/>
    <n v="1"/>
    <n v="1"/>
    <n v="3"/>
    <n v="0"/>
    <n v="0"/>
    <n v="0"/>
    <n v="0"/>
    <s v=""/>
    <n v="0"/>
    <n v="0"/>
    <n v="4"/>
    <n v="0"/>
    <n v="1"/>
    <n v="0.25"/>
    <n v="0.375"/>
    <n v="0.375"/>
    <n v="-4"/>
  </r>
  <r>
    <x v="3"/>
    <s v="U17"/>
    <x v="1"/>
    <x v="0"/>
    <x v="1"/>
    <n v="5"/>
    <s v="j"/>
    <n v="5"/>
    <n v="1"/>
    <n v="0"/>
    <n v="1"/>
    <n v="2"/>
    <n v="8"/>
    <n v="1"/>
    <n v="0.125"/>
    <n v="9"/>
    <n v="1"/>
    <n v="0.1111111111111111"/>
    <n v="0"/>
    <n v="0"/>
    <s v=""/>
    <n v="3"/>
    <n v="0"/>
    <n v="4"/>
    <n v="1"/>
    <n v="1"/>
    <n v="0.11764705882352941"/>
    <n v="0.14705882352941177"/>
    <n v="0.14705882352941177"/>
    <n v="-8"/>
  </r>
  <r>
    <x v="4"/>
    <s v="U17"/>
    <x v="1"/>
    <x v="0"/>
    <x v="1"/>
    <n v="5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5"/>
    <s v="U17"/>
    <x v="1"/>
    <x v="0"/>
    <x v="1"/>
    <n v="5"/>
    <s v="j"/>
    <n v="4"/>
    <n v="0"/>
    <n v="0"/>
    <n v="0"/>
    <n v="0"/>
    <n v="1"/>
    <n v="0"/>
    <n v="0"/>
    <n v="6"/>
    <n v="2"/>
    <n v="0.33333333333333331"/>
    <n v="0"/>
    <n v="0"/>
    <s v=""/>
    <n v="0"/>
    <n v="0"/>
    <n v="3"/>
    <n v="4"/>
    <n v="1"/>
    <n v="0.2857142857142857"/>
    <n v="0.2857142857142857"/>
    <n v="0.2857142857142857"/>
    <n v="-4"/>
  </r>
  <r>
    <x v="6"/>
    <s v="U17"/>
    <x v="1"/>
    <x v="0"/>
    <x v="1"/>
    <n v="5"/>
    <s v="j"/>
    <n v="2"/>
    <n v="0"/>
    <n v="1"/>
    <n v="1"/>
    <n v="1"/>
    <n v="0"/>
    <n v="0"/>
    <s v=""/>
    <n v="3"/>
    <n v="1"/>
    <n v="0.33333333333333331"/>
    <n v="0"/>
    <n v="0"/>
    <s v=""/>
    <n v="0"/>
    <n v="0"/>
    <n v="0"/>
    <n v="3"/>
    <n v="0"/>
    <n v="0.33333333333333331"/>
    <n v="0.33333333333333331"/>
    <n v="0.33333333333333331"/>
    <n v="2"/>
  </r>
  <r>
    <x v="7"/>
    <s v="U17"/>
    <x v="1"/>
    <x v="0"/>
    <x v="1"/>
    <n v="5"/>
    <s v="j"/>
    <n v="0"/>
    <n v="2"/>
    <n v="1"/>
    <n v="3"/>
    <n v="0"/>
    <n v="0"/>
    <n v="0"/>
    <s v=""/>
    <n v="1"/>
    <n v="0"/>
    <n v="0"/>
    <n v="0"/>
    <n v="0"/>
    <s v=""/>
    <n v="0"/>
    <n v="0"/>
    <n v="3"/>
    <n v="0"/>
    <n v="0"/>
    <n v="0"/>
    <n v="0"/>
    <n v="0"/>
    <n v="-1"/>
  </r>
  <r>
    <x v="8"/>
    <s v="U17"/>
    <x v="1"/>
    <x v="0"/>
    <x v="1"/>
    <n v="5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9"/>
    <s v="U17"/>
    <x v="1"/>
    <x v="0"/>
    <x v="1"/>
    <n v="5"/>
    <s v="j"/>
    <n v="0"/>
    <n v="3"/>
    <n v="0"/>
    <n v="3"/>
    <n v="0"/>
    <n v="0"/>
    <n v="0"/>
    <s v=""/>
    <n v="1"/>
    <n v="0"/>
    <n v="0"/>
    <n v="0"/>
    <n v="0"/>
    <s v=""/>
    <n v="1"/>
    <n v="0"/>
    <n v="5"/>
    <n v="0"/>
    <n v="0"/>
    <n v="0"/>
    <n v="0"/>
    <n v="0"/>
    <n v="-2"/>
  </r>
  <r>
    <x v="10"/>
    <s v="U17"/>
    <x v="1"/>
    <x v="0"/>
    <x v="1"/>
    <n v="5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1"/>
    <s v="U17"/>
    <x v="1"/>
    <x v="0"/>
    <x v="1"/>
    <n v="5"/>
    <s v="j"/>
    <n v="9"/>
    <n v="5"/>
    <n v="0"/>
    <n v="5"/>
    <n v="0"/>
    <n v="5"/>
    <n v="1"/>
    <n v="0.2"/>
    <n v="7"/>
    <n v="2"/>
    <n v="0.2857142857142857"/>
    <n v="5"/>
    <n v="2"/>
    <n v="0.4"/>
    <n v="1"/>
    <n v="0"/>
    <n v="2"/>
    <n v="3"/>
    <n v="4"/>
    <n v="0.25"/>
    <n v="0.31690140845070425"/>
    <n v="0.29166666666666669"/>
    <n v="1"/>
  </r>
  <r>
    <x v="12"/>
    <s v="U17"/>
    <x v="1"/>
    <x v="0"/>
    <x v="1"/>
    <n v="5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3"/>
    <s v="U17"/>
    <x v="1"/>
    <x v="0"/>
    <x v="1"/>
    <n v="5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4"/>
    <s v="U17"/>
    <x v="1"/>
    <x v="0"/>
    <x v="1"/>
    <n v="5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5"/>
    <s v="U17"/>
    <x v="1"/>
    <x v="0"/>
    <x v="1"/>
    <n v="5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1"/>
    <s v="U17"/>
    <x v="1"/>
    <x v="0"/>
    <x v="1"/>
    <n v="5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6"/>
    <s v="U17"/>
    <x v="1"/>
    <x v="0"/>
    <x v="1"/>
    <n v="5"/>
    <s v="j"/>
    <n v="2"/>
    <n v="1"/>
    <n v="0"/>
    <n v="1"/>
    <n v="0"/>
    <n v="0"/>
    <n v="0"/>
    <s v=""/>
    <n v="4"/>
    <n v="1"/>
    <n v="0.25"/>
    <n v="2"/>
    <n v="0"/>
    <n v="0"/>
    <n v="2"/>
    <n v="2"/>
    <n v="3"/>
    <n v="2"/>
    <n v="1"/>
    <n v="0.25"/>
    <n v="0.20491803278688525"/>
    <n v="0.25"/>
    <n v="-1"/>
  </r>
  <r>
    <x v="17"/>
    <s v="U17"/>
    <x v="1"/>
    <x v="0"/>
    <x v="1"/>
    <n v="5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8"/>
    <s v="U17"/>
    <x v="1"/>
    <x v="0"/>
    <x v="1"/>
    <n v="5"/>
    <s v="j"/>
    <n v="5"/>
    <n v="0"/>
    <n v="0"/>
    <n v="0"/>
    <n v="1"/>
    <n v="1"/>
    <n v="1"/>
    <n v="1"/>
    <n v="2"/>
    <n v="0"/>
    <n v="0"/>
    <n v="2"/>
    <n v="2"/>
    <n v="1"/>
    <n v="0"/>
    <n v="0"/>
    <n v="4"/>
    <n v="0"/>
    <n v="1"/>
    <n v="0.33333333333333331"/>
    <n v="0.64432989690721654"/>
    <n v="0.5"/>
    <n v="0"/>
  </r>
  <r>
    <x v="19"/>
    <s v="U17"/>
    <x v="1"/>
    <x v="0"/>
    <x v="1"/>
    <n v="5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2"/>
    <s v="U17"/>
    <x v="1"/>
    <x v="0"/>
    <x v="1"/>
    <n v="5"/>
    <s v="j"/>
    <n v="2"/>
    <n v="3"/>
    <n v="0"/>
    <n v="3"/>
    <n v="0"/>
    <n v="0"/>
    <n v="0"/>
    <s v=""/>
    <n v="1"/>
    <n v="1"/>
    <n v="1"/>
    <n v="0"/>
    <n v="0"/>
    <s v=""/>
    <n v="1"/>
    <n v="0"/>
    <n v="1"/>
    <n v="0"/>
    <n v="0"/>
    <n v="1"/>
    <n v="1"/>
    <n v="1"/>
    <n v="5"/>
  </r>
  <r>
    <x v="20"/>
    <s v="U17"/>
    <x v="1"/>
    <x v="0"/>
    <x v="1"/>
    <n v="5"/>
    <s v="j"/>
    <n v="4"/>
    <n v="5"/>
    <n v="0"/>
    <n v="5"/>
    <n v="1"/>
    <n v="1"/>
    <n v="0"/>
    <n v="0"/>
    <n v="2"/>
    <n v="1"/>
    <n v="0.5"/>
    <n v="4"/>
    <n v="2"/>
    <n v="0.5"/>
    <n v="1"/>
    <n v="0"/>
    <n v="1"/>
    <n v="0"/>
    <n v="2"/>
    <n v="0.33333333333333331"/>
    <n v="0.42016806722689076"/>
    <n v="0.33333333333333331"/>
    <n v="6"/>
  </r>
  <r>
    <x v="0"/>
    <s v="U17"/>
    <x v="2"/>
    <x v="0"/>
    <x v="2"/>
    <n v="6"/>
    <s v="j"/>
    <n v="5"/>
    <n v="7"/>
    <n v="3"/>
    <n v="10"/>
    <n v="0"/>
    <n v="1"/>
    <n v="0"/>
    <n v="0"/>
    <n v="4"/>
    <n v="2"/>
    <n v="0.5"/>
    <n v="4"/>
    <n v="1"/>
    <n v="0.25"/>
    <n v="1"/>
    <n v="0"/>
    <n v="10"/>
    <n v="2"/>
    <n v="3"/>
    <n v="0.4"/>
    <n v="0.36982248520710059"/>
    <n v="0.4"/>
    <n v="0"/>
  </r>
  <r>
    <x v="1"/>
    <s v="U17"/>
    <x v="2"/>
    <x v="0"/>
    <x v="2"/>
    <n v="6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"/>
    <s v="U17"/>
    <x v="2"/>
    <x v="0"/>
    <x v="2"/>
    <n v="6"/>
    <s v="j"/>
    <n v="4"/>
    <n v="3"/>
    <n v="0"/>
    <n v="3"/>
    <n v="1"/>
    <n v="1"/>
    <n v="0"/>
    <n v="0"/>
    <n v="2"/>
    <n v="1"/>
    <n v="0.5"/>
    <n v="2"/>
    <n v="2"/>
    <n v="1"/>
    <n v="0"/>
    <n v="0"/>
    <n v="4"/>
    <n v="2"/>
    <n v="2"/>
    <n v="0.33333333333333331"/>
    <n v="0.51546391752577325"/>
    <n v="0.33333333333333331"/>
    <n v="2"/>
  </r>
  <r>
    <x v="3"/>
    <s v="U17"/>
    <x v="2"/>
    <x v="0"/>
    <x v="2"/>
    <n v="6"/>
    <s v="j"/>
    <n v="7"/>
    <n v="0"/>
    <n v="0"/>
    <n v="0"/>
    <n v="2"/>
    <n v="2"/>
    <n v="0"/>
    <n v="0"/>
    <n v="6"/>
    <n v="2"/>
    <n v="0.33333333333333331"/>
    <n v="3"/>
    <n v="3"/>
    <n v="1"/>
    <n v="0"/>
    <n v="0"/>
    <n v="6"/>
    <n v="1"/>
    <n v="2"/>
    <n v="0.25"/>
    <n v="0.37553648068669526"/>
    <n v="0.25"/>
    <n v="-3"/>
  </r>
  <r>
    <x v="4"/>
    <s v="U17"/>
    <x v="2"/>
    <x v="0"/>
    <x v="2"/>
    <n v="6"/>
    <s v="j"/>
    <n v="2"/>
    <n v="2"/>
    <n v="0"/>
    <n v="2"/>
    <n v="2"/>
    <n v="7"/>
    <n v="0"/>
    <n v="0"/>
    <n v="2"/>
    <n v="0"/>
    <n v="0"/>
    <n v="2"/>
    <n v="2"/>
    <n v="1"/>
    <n v="1"/>
    <n v="0"/>
    <n v="2"/>
    <n v="0"/>
    <n v="2"/>
    <n v="0"/>
    <n v="0.10121457489878542"/>
    <n v="0"/>
    <n v="-4"/>
  </r>
  <r>
    <x v="5"/>
    <s v="U17"/>
    <x v="2"/>
    <x v="0"/>
    <x v="2"/>
    <n v="6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6"/>
    <s v="U17"/>
    <x v="2"/>
    <x v="0"/>
    <x v="2"/>
    <n v="6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7"/>
    <s v="U17"/>
    <x v="2"/>
    <x v="0"/>
    <x v="2"/>
    <n v="6"/>
    <s v="j"/>
    <n v="0"/>
    <n v="1"/>
    <n v="0"/>
    <n v="1"/>
    <n v="0"/>
    <n v="0"/>
    <n v="0"/>
    <s v=""/>
    <n v="1"/>
    <n v="0"/>
    <n v="0"/>
    <n v="0"/>
    <n v="0"/>
    <s v=""/>
    <n v="0"/>
    <n v="0"/>
    <n v="5"/>
    <n v="2"/>
    <n v="0"/>
    <n v="0"/>
    <n v="0"/>
    <n v="0"/>
    <n v="-5"/>
  </r>
  <r>
    <x v="8"/>
    <s v="U17"/>
    <x v="2"/>
    <x v="0"/>
    <x v="2"/>
    <n v="6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9"/>
    <s v="U17"/>
    <x v="2"/>
    <x v="0"/>
    <x v="2"/>
    <n v="6"/>
    <s v="j"/>
    <n v="2"/>
    <n v="1"/>
    <n v="0"/>
    <n v="1"/>
    <n v="0"/>
    <n v="2"/>
    <n v="0"/>
    <n v="0"/>
    <n v="1"/>
    <n v="1"/>
    <n v="1"/>
    <n v="0"/>
    <n v="0"/>
    <s v=""/>
    <n v="1"/>
    <n v="0"/>
    <n v="0"/>
    <n v="2"/>
    <n v="2"/>
    <n v="0.33333333333333331"/>
    <n v="0.33333333333333331"/>
    <n v="0.33333333333333331"/>
    <n v="2"/>
  </r>
  <r>
    <x v="10"/>
    <s v="U17"/>
    <x v="2"/>
    <x v="0"/>
    <x v="2"/>
    <n v="6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1"/>
    <s v="U17"/>
    <x v="2"/>
    <x v="0"/>
    <x v="2"/>
    <n v="6"/>
    <s v="j"/>
    <n v="6"/>
    <n v="3"/>
    <n v="1"/>
    <n v="4"/>
    <n v="0"/>
    <n v="3"/>
    <n v="0"/>
    <n v="0"/>
    <n v="7"/>
    <n v="2"/>
    <n v="0.2857142857142857"/>
    <n v="6"/>
    <n v="2"/>
    <n v="0.33333333333333331"/>
    <n v="5"/>
    <n v="0"/>
    <n v="4"/>
    <n v="1"/>
    <n v="3"/>
    <n v="0.2"/>
    <n v="0.23734177215189872"/>
    <n v="0.2"/>
    <n v="-1"/>
  </r>
  <r>
    <x v="12"/>
    <s v="U17"/>
    <x v="2"/>
    <x v="0"/>
    <x v="2"/>
    <n v="6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3"/>
    <s v="U17"/>
    <x v="2"/>
    <x v="0"/>
    <x v="2"/>
    <n v="6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4"/>
    <s v="U17"/>
    <x v="2"/>
    <x v="0"/>
    <x v="2"/>
    <n v="6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5"/>
    <s v="U17"/>
    <x v="2"/>
    <x v="0"/>
    <x v="2"/>
    <n v="6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6"/>
    <s v="U17"/>
    <x v="2"/>
    <x v="0"/>
    <x v="2"/>
    <n v="6"/>
    <s v="j"/>
    <n v="0"/>
    <n v="2"/>
    <n v="1"/>
    <n v="3"/>
    <n v="1"/>
    <n v="0"/>
    <n v="0"/>
    <s v=""/>
    <n v="0"/>
    <n v="0"/>
    <s v=""/>
    <n v="0"/>
    <n v="0"/>
    <s v=""/>
    <n v="1"/>
    <n v="3"/>
    <n v="2"/>
    <n v="4"/>
    <n v="2"/>
    <s v=""/>
    <s v=""/>
    <s v=""/>
    <n v="6"/>
  </r>
  <r>
    <x v="17"/>
    <s v="U17"/>
    <x v="2"/>
    <x v="0"/>
    <x v="2"/>
    <n v="6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8"/>
    <s v="U17"/>
    <x v="2"/>
    <x v="0"/>
    <x v="2"/>
    <n v="6"/>
    <s v="j"/>
    <n v="2"/>
    <n v="0"/>
    <n v="0"/>
    <n v="0"/>
    <n v="1"/>
    <n v="0"/>
    <n v="0"/>
    <s v=""/>
    <n v="1"/>
    <n v="1"/>
    <n v="1"/>
    <n v="0"/>
    <n v="0"/>
    <s v=""/>
    <n v="0"/>
    <n v="0"/>
    <n v="3"/>
    <n v="0"/>
    <n v="0"/>
    <n v="1"/>
    <n v="1"/>
    <n v="1"/>
    <n v="0"/>
  </r>
  <r>
    <x v="19"/>
    <s v="U17"/>
    <x v="2"/>
    <x v="0"/>
    <x v="2"/>
    <n v="6"/>
    <s v="j"/>
    <n v="0"/>
    <n v="0"/>
    <n v="0"/>
    <n v="0"/>
    <n v="1"/>
    <n v="3"/>
    <n v="0"/>
    <n v="0"/>
    <n v="0"/>
    <n v="0"/>
    <s v=""/>
    <n v="0"/>
    <n v="0"/>
    <s v=""/>
    <n v="0"/>
    <n v="0"/>
    <n v="2"/>
    <n v="2"/>
    <n v="0"/>
    <n v="0"/>
    <n v="0"/>
    <n v="0"/>
    <n v="-4"/>
  </r>
  <r>
    <x v="20"/>
    <s v="U17"/>
    <x v="2"/>
    <x v="0"/>
    <x v="2"/>
    <n v="6"/>
    <s v="j"/>
    <n v="0"/>
    <n v="0"/>
    <n v="0"/>
    <n v="0"/>
    <n v="1"/>
    <n v="1"/>
    <n v="0"/>
    <n v="0"/>
    <n v="0"/>
    <n v="0"/>
    <s v=""/>
    <n v="0"/>
    <n v="0"/>
    <s v=""/>
    <n v="0"/>
    <n v="0"/>
    <n v="5"/>
    <n v="0"/>
    <n v="0"/>
    <n v="0"/>
    <n v="0"/>
    <n v="0"/>
    <n v="-5"/>
  </r>
  <r>
    <x v="0"/>
    <s v="U17"/>
    <x v="3"/>
    <x v="0"/>
    <x v="3"/>
    <n v="7"/>
    <s v="j"/>
    <n v="10"/>
    <n v="8"/>
    <n v="5"/>
    <n v="13"/>
    <n v="1"/>
    <n v="0"/>
    <n v="0"/>
    <s v=""/>
    <n v="7"/>
    <n v="5"/>
    <n v="0.7142857142857143"/>
    <n v="2"/>
    <n v="0"/>
    <n v="0"/>
    <n v="4"/>
    <n v="4"/>
    <n v="2"/>
    <n v="3"/>
    <n v="2"/>
    <n v="0.7142857142857143"/>
    <n v="0.63451776649746194"/>
    <n v="0.7142857142857143"/>
    <n v="26"/>
  </r>
  <r>
    <x v="1"/>
    <s v="U17"/>
    <x v="3"/>
    <x v="0"/>
    <x v="3"/>
    <n v="7"/>
    <s v="j"/>
    <n v="0"/>
    <n v="0"/>
    <n v="0"/>
    <n v="0"/>
    <n v="0"/>
    <n v="2"/>
    <n v="0"/>
    <n v="0"/>
    <n v="1"/>
    <n v="0"/>
    <n v="0"/>
    <n v="0"/>
    <n v="0"/>
    <s v=""/>
    <n v="0"/>
    <n v="0"/>
    <n v="0"/>
    <n v="0"/>
    <n v="0"/>
    <n v="0"/>
    <n v="0"/>
    <n v="0"/>
    <n v="-3"/>
  </r>
  <r>
    <x v="2"/>
    <s v="U17"/>
    <x v="3"/>
    <x v="0"/>
    <x v="3"/>
    <n v="7"/>
    <s v="j"/>
    <n v="6"/>
    <n v="3"/>
    <n v="2"/>
    <n v="5"/>
    <n v="2"/>
    <n v="2"/>
    <n v="0"/>
    <n v="0"/>
    <n v="6"/>
    <n v="2"/>
    <n v="0.33333333333333331"/>
    <n v="6"/>
    <n v="2"/>
    <n v="0.33333333333333331"/>
    <n v="0"/>
    <n v="0"/>
    <n v="3"/>
    <n v="1"/>
    <n v="3"/>
    <n v="0.25"/>
    <n v="0.28195488721804512"/>
    <n v="0.25"/>
    <n v="0"/>
  </r>
  <r>
    <x v="3"/>
    <s v="U17"/>
    <x v="3"/>
    <x v="0"/>
    <x v="3"/>
    <n v="7"/>
    <s v="j"/>
    <n v="11"/>
    <n v="1"/>
    <n v="2"/>
    <n v="3"/>
    <n v="2"/>
    <n v="3"/>
    <n v="3"/>
    <n v="1"/>
    <n v="5"/>
    <n v="0"/>
    <n v="0"/>
    <n v="4"/>
    <n v="2"/>
    <n v="0.5"/>
    <n v="3"/>
    <n v="0"/>
    <n v="1"/>
    <n v="0"/>
    <n v="4"/>
    <n v="0.375"/>
    <n v="0.56352459016393441"/>
    <n v="0.5625"/>
    <n v="11"/>
  </r>
  <r>
    <x v="4"/>
    <s v="U17"/>
    <x v="3"/>
    <x v="0"/>
    <x v="3"/>
    <n v="7"/>
    <s v="j"/>
    <n v="12"/>
    <n v="3"/>
    <n v="1"/>
    <n v="4"/>
    <n v="3"/>
    <n v="9"/>
    <n v="3"/>
    <n v="0.33333333333333331"/>
    <n v="1"/>
    <n v="1"/>
    <n v="1"/>
    <n v="2"/>
    <n v="1"/>
    <n v="0.5"/>
    <n v="4"/>
    <n v="0"/>
    <n v="7"/>
    <n v="3"/>
    <n v="2"/>
    <n v="0.4"/>
    <n v="0.55147058823529405"/>
    <n v="0.55000000000000004"/>
    <n v="9"/>
  </r>
  <r>
    <x v="5"/>
    <s v="U17"/>
    <x v="3"/>
    <x v="0"/>
    <x v="3"/>
    <n v="7"/>
    <s v="j"/>
    <n v="1"/>
    <n v="0"/>
    <n v="0"/>
    <n v="0"/>
    <n v="1"/>
    <n v="2"/>
    <n v="0"/>
    <n v="0"/>
    <n v="3"/>
    <n v="0"/>
    <n v="0"/>
    <n v="2"/>
    <n v="1"/>
    <n v="0.5"/>
    <n v="1"/>
    <n v="0"/>
    <n v="3"/>
    <n v="3"/>
    <n v="2"/>
    <n v="0"/>
    <n v="8.5034013605442174E-2"/>
    <n v="0"/>
    <n v="-6"/>
  </r>
  <r>
    <x v="6"/>
    <s v="U17"/>
    <x v="3"/>
    <x v="0"/>
    <x v="3"/>
    <n v="7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7"/>
    <s v="U17"/>
    <x v="3"/>
    <x v="0"/>
    <x v="3"/>
    <n v="7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8"/>
    <s v="U17"/>
    <x v="3"/>
    <x v="0"/>
    <x v="3"/>
    <n v="7"/>
    <s v="j"/>
    <n v="0"/>
    <n v="0"/>
    <n v="0"/>
    <n v="0"/>
    <n v="0"/>
    <n v="0"/>
    <n v="0"/>
    <s v=""/>
    <n v="0"/>
    <n v="0"/>
    <s v=""/>
    <n v="0"/>
    <n v="0"/>
    <s v=""/>
    <n v="0"/>
    <n v="0"/>
    <n v="0"/>
    <n v="2"/>
    <n v="0"/>
    <s v=""/>
    <s v=""/>
    <s v=""/>
    <n v="0"/>
  </r>
  <r>
    <x v="9"/>
    <s v="U17"/>
    <x v="3"/>
    <x v="0"/>
    <x v="3"/>
    <n v="7"/>
    <s v="j"/>
    <n v="2"/>
    <n v="2"/>
    <n v="0"/>
    <n v="2"/>
    <n v="0"/>
    <n v="4"/>
    <n v="0"/>
    <n v="0"/>
    <n v="0"/>
    <n v="0"/>
    <s v=""/>
    <n v="2"/>
    <n v="2"/>
    <n v="1"/>
    <n v="1"/>
    <n v="0"/>
    <n v="0"/>
    <n v="2"/>
    <n v="1"/>
    <n v="0"/>
    <n v="0.20491803278688525"/>
    <n v="0"/>
    <n v="1"/>
  </r>
  <r>
    <x v="10"/>
    <s v="U17"/>
    <x v="3"/>
    <x v="0"/>
    <x v="3"/>
    <n v="7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1"/>
    <s v="U17"/>
    <x v="3"/>
    <x v="0"/>
    <x v="3"/>
    <n v="7"/>
    <s v="j"/>
    <n v="9"/>
    <n v="2"/>
    <n v="2"/>
    <n v="4"/>
    <n v="2"/>
    <n v="7"/>
    <n v="1"/>
    <n v="0.14285714285714285"/>
    <n v="7"/>
    <n v="2"/>
    <n v="0.2857142857142857"/>
    <n v="8"/>
    <n v="2"/>
    <n v="0.25"/>
    <n v="3"/>
    <n v="0"/>
    <n v="3"/>
    <n v="4"/>
    <n v="5"/>
    <n v="0.21428571428571427"/>
    <n v="0.25684931506849318"/>
    <n v="0.25"/>
    <n v="-2"/>
  </r>
  <r>
    <x v="12"/>
    <s v="U17"/>
    <x v="3"/>
    <x v="0"/>
    <x v="3"/>
    <n v="7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3"/>
    <s v="U17"/>
    <x v="3"/>
    <x v="0"/>
    <x v="3"/>
    <n v="7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4"/>
    <s v="U17"/>
    <x v="3"/>
    <x v="0"/>
    <x v="3"/>
    <n v="7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5"/>
    <s v="U17"/>
    <x v="3"/>
    <x v="0"/>
    <x v="3"/>
    <n v="7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6"/>
    <s v="U17"/>
    <x v="3"/>
    <x v="0"/>
    <x v="3"/>
    <n v="7"/>
    <s v="j"/>
    <n v="1"/>
    <n v="6"/>
    <n v="2"/>
    <n v="8"/>
    <n v="0"/>
    <n v="1"/>
    <n v="0"/>
    <n v="0"/>
    <n v="2"/>
    <n v="0"/>
    <n v="0"/>
    <n v="2"/>
    <n v="1"/>
    <n v="0.5"/>
    <n v="0"/>
    <n v="1"/>
    <n v="1"/>
    <n v="1"/>
    <n v="1"/>
    <n v="0"/>
    <n v="0.12886597938144331"/>
    <n v="0"/>
    <n v="5"/>
  </r>
  <r>
    <x v="17"/>
    <s v="U17"/>
    <x v="3"/>
    <x v="0"/>
    <x v="3"/>
    <n v="7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8"/>
    <s v="U17"/>
    <x v="3"/>
    <x v="0"/>
    <x v="3"/>
    <n v="7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9"/>
    <s v="U17"/>
    <x v="3"/>
    <x v="0"/>
    <x v="3"/>
    <n v="7"/>
    <s v="j"/>
    <n v="0"/>
    <n v="0"/>
    <n v="0"/>
    <n v="0"/>
    <n v="0"/>
    <n v="0"/>
    <n v="0"/>
    <s v=""/>
    <n v="1"/>
    <n v="0"/>
    <n v="0"/>
    <n v="0"/>
    <n v="0"/>
    <s v=""/>
    <n v="0"/>
    <n v="0"/>
    <n v="2"/>
    <n v="1"/>
    <n v="0"/>
    <n v="0"/>
    <n v="0"/>
    <n v="0"/>
    <n v="-3"/>
  </r>
  <r>
    <x v="20"/>
    <s v="U17"/>
    <x v="3"/>
    <x v="0"/>
    <x v="3"/>
    <n v="7"/>
    <s v="j"/>
    <n v="0"/>
    <n v="0"/>
    <n v="0"/>
    <n v="0"/>
    <n v="0"/>
    <n v="2"/>
    <n v="0"/>
    <n v="0"/>
    <n v="1"/>
    <n v="0"/>
    <n v="0"/>
    <n v="0"/>
    <n v="0"/>
    <s v=""/>
    <n v="0"/>
    <n v="0"/>
    <n v="1"/>
    <n v="0"/>
    <n v="0"/>
    <n v="0"/>
    <n v="0"/>
    <n v="0"/>
    <n v="-4"/>
  </r>
  <r>
    <x v="0"/>
    <s v="U17"/>
    <x v="4"/>
    <x v="0"/>
    <x v="4"/>
    <n v="8"/>
    <s v="j"/>
    <n v="2"/>
    <n v="2"/>
    <n v="0"/>
    <n v="2"/>
    <n v="2"/>
    <n v="0"/>
    <n v="0"/>
    <s v=""/>
    <n v="3"/>
    <n v="0"/>
    <n v="0"/>
    <n v="2"/>
    <n v="2"/>
    <n v="1"/>
    <n v="0"/>
    <n v="2"/>
    <n v="1"/>
    <n v="5"/>
    <n v="1"/>
    <n v="0"/>
    <n v="0.25773195876288663"/>
    <n v="0"/>
    <n v="4"/>
  </r>
  <r>
    <x v="1"/>
    <s v="U17"/>
    <x v="4"/>
    <x v="0"/>
    <x v="4"/>
    <n v="8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"/>
    <s v="U17"/>
    <x v="4"/>
    <x v="0"/>
    <x v="4"/>
    <n v="8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3"/>
    <s v="U17"/>
    <x v="4"/>
    <x v="0"/>
    <x v="4"/>
    <n v="8"/>
    <s v="j"/>
    <n v="0"/>
    <n v="1"/>
    <n v="0"/>
    <n v="1"/>
    <n v="1"/>
    <n v="1"/>
    <n v="0"/>
    <n v="0"/>
    <n v="5"/>
    <n v="0"/>
    <n v="0"/>
    <n v="0"/>
    <n v="0"/>
    <s v=""/>
    <n v="2"/>
    <n v="0"/>
    <n v="3"/>
    <n v="2"/>
    <n v="1"/>
    <n v="0"/>
    <n v="0"/>
    <n v="0"/>
    <n v="-5"/>
  </r>
  <r>
    <x v="4"/>
    <s v="U17"/>
    <x v="4"/>
    <x v="0"/>
    <x v="4"/>
    <n v="8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5"/>
    <s v="U17"/>
    <x v="4"/>
    <x v="0"/>
    <x v="4"/>
    <n v="8"/>
    <s v="j"/>
    <n v="6"/>
    <n v="2"/>
    <n v="0"/>
    <n v="2"/>
    <n v="3"/>
    <n v="7"/>
    <n v="1"/>
    <n v="0.14285714285714285"/>
    <n v="3"/>
    <n v="1"/>
    <n v="0.33333333333333331"/>
    <n v="3"/>
    <n v="1"/>
    <n v="0.33333333333333331"/>
    <n v="0"/>
    <n v="1"/>
    <n v="4"/>
    <n v="2"/>
    <n v="4"/>
    <n v="0.2"/>
    <n v="0.26501766784452296"/>
    <n v="0.25"/>
    <n v="-2"/>
  </r>
  <r>
    <x v="6"/>
    <s v="U17"/>
    <x v="4"/>
    <x v="0"/>
    <x v="4"/>
    <n v="8"/>
    <s v="j"/>
    <n v="0"/>
    <n v="5"/>
    <n v="3"/>
    <n v="8"/>
    <n v="0"/>
    <n v="1"/>
    <n v="0"/>
    <n v="0"/>
    <n v="2"/>
    <n v="0"/>
    <n v="0"/>
    <n v="0"/>
    <n v="0"/>
    <s v=""/>
    <n v="0"/>
    <n v="0"/>
    <n v="2"/>
    <n v="4"/>
    <n v="0"/>
    <n v="0"/>
    <n v="0"/>
    <n v="0"/>
    <n v="3"/>
  </r>
  <r>
    <x v="7"/>
    <s v="U17"/>
    <x v="4"/>
    <x v="0"/>
    <x v="4"/>
    <n v="8"/>
    <s v="j"/>
    <n v="0"/>
    <n v="0"/>
    <n v="0"/>
    <n v="0"/>
    <n v="0"/>
    <n v="0"/>
    <n v="0"/>
    <s v=""/>
    <n v="0"/>
    <n v="0"/>
    <s v=""/>
    <n v="0"/>
    <n v="0"/>
    <s v=""/>
    <n v="0"/>
    <n v="0"/>
    <n v="0"/>
    <n v="0"/>
    <n v="0"/>
    <s v=""/>
    <s v=""/>
    <s v=""/>
    <n v="0"/>
  </r>
  <r>
    <x v="8"/>
    <s v="U17"/>
    <x v="4"/>
    <x v="0"/>
    <x v="4"/>
    <n v="8"/>
    <s v="j"/>
    <n v="2"/>
    <n v="3"/>
    <n v="1"/>
    <n v="4"/>
    <n v="0"/>
    <n v="0"/>
    <n v="0"/>
    <s v=""/>
    <n v="3"/>
    <n v="1"/>
    <n v="0.33333333333333331"/>
    <n v="0"/>
    <n v="0"/>
    <s v=""/>
    <n v="0"/>
    <n v="0"/>
    <n v="1"/>
    <n v="0"/>
    <n v="0"/>
    <n v="0.33333333333333331"/>
    <n v="0.33333333333333331"/>
    <n v="0.33333333333333331"/>
    <n v="3"/>
  </r>
  <r>
    <x v="9"/>
    <s v="U17"/>
    <x v="4"/>
    <x v="0"/>
    <x v="4"/>
    <n v="8"/>
    <s v="j"/>
    <n v="0"/>
    <n v="2"/>
    <n v="1"/>
    <n v="3"/>
    <n v="1"/>
    <n v="0"/>
    <n v="0"/>
    <s v=""/>
    <n v="1"/>
    <n v="0"/>
    <n v="0"/>
    <n v="2"/>
    <n v="0"/>
    <n v="0"/>
    <n v="0"/>
    <n v="0"/>
    <n v="0"/>
    <n v="0"/>
    <n v="1"/>
    <n v="0"/>
    <n v="0"/>
    <n v="0"/>
    <n v="1"/>
  </r>
  <r>
    <x v="10"/>
    <s v="U17"/>
    <x v="4"/>
    <x v="0"/>
    <x v="4"/>
    <n v="8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1"/>
    <s v="U17"/>
    <x v="4"/>
    <x v="0"/>
    <x v="4"/>
    <n v="8"/>
    <s v="j"/>
    <n v="10"/>
    <n v="1"/>
    <n v="1"/>
    <n v="2"/>
    <n v="1"/>
    <n v="4"/>
    <n v="1"/>
    <n v="0.25"/>
    <n v="9"/>
    <n v="3"/>
    <n v="0.33333333333333331"/>
    <n v="2"/>
    <n v="1"/>
    <n v="0.5"/>
    <n v="3"/>
    <n v="0"/>
    <n v="1"/>
    <n v="2"/>
    <n v="2"/>
    <n v="0.30769230769230771"/>
    <n v="0.36023054755043227"/>
    <n v="0.34615384615384615"/>
    <n v="5"/>
  </r>
  <r>
    <x v="12"/>
    <s v="U17"/>
    <x v="4"/>
    <x v="0"/>
    <x v="4"/>
    <n v="8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3"/>
    <s v="U17"/>
    <x v="4"/>
    <x v="0"/>
    <x v="4"/>
    <n v="8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4"/>
    <s v="U17"/>
    <x v="4"/>
    <x v="0"/>
    <x v="4"/>
    <n v="8"/>
    <s v="j"/>
    <n v="18"/>
    <n v="4"/>
    <n v="3"/>
    <n v="7"/>
    <n v="1"/>
    <n v="7"/>
    <n v="2"/>
    <n v="0.2857142857142857"/>
    <n v="11"/>
    <n v="5"/>
    <n v="0.45454545454545453"/>
    <n v="3"/>
    <n v="2"/>
    <n v="0.66666666666666663"/>
    <n v="3"/>
    <n v="0"/>
    <n v="8"/>
    <n v="2"/>
    <n v="7"/>
    <n v="0.3888888888888889"/>
    <n v="0.46583850931677018"/>
    <n v="0.44444444444444442"/>
    <n v="9"/>
  </r>
  <r>
    <x v="15"/>
    <s v="U17"/>
    <x v="4"/>
    <x v="0"/>
    <x v="4"/>
    <n v="8"/>
    <s v="j"/>
    <n v="8"/>
    <n v="5"/>
    <n v="3"/>
    <n v="8"/>
    <n v="1"/>
    <n v="3"/>
    <n v="0"/>
    <n v="0"/>
    <n v="6"/>
    <n v="3"/>
    <n v="0.5"/>
    <n v="2"/>
    <n v="2"/>
    <n v="1"/>
    <n v="4"/>
    <n v="0"/>
    <n v="2"/>
    <n v="5"/>
    <n v="1"/>
    <n v="0.33333333333333331"/>
    <n v="0.40485829959514169"/>
    <n v="0.33333333333333331"/>
    <n v="13"/>
  </r>
  <r>
    <x v="16"/>
    <s v="U17"/>
    <x v="4"/>
    <x v="0"/>
    <x v="4"/>
    <n v="8"/>
    <s v="j"/>
    <n v="0"/>
    <n v="2"/>
    <n v="1"/>
    <n v="3"/>
    <n v="0"/>
    <n v="0"/>
    <n v="0"/>
    <s v=""/>
    <n v="0"/>
    <n v="0"/>
    <s v=""/>
    <n v="0"/>
    <n v="0"/>
    <s v=""/>
    <n v="0"/>
    <n v="2"/>
    <n v="1"/>
    <n v="1"/>
    <n v="0"/>
    <s v=""/>
    <s v=""/>
    <s v=""/>
    <n v="4"/>
  </r>
  <r>
    <x v="17"/>
    <s v="U17"/>
    <x v="4"/>
    <x v="0"/>
    <x v="4"/>
    <n v="8"/>
    <s v="j"/>
    <n v="0"/>
    <n v="0"/>
    <n v="0"/>
    <n v="0"/>
    <n v="0"/>
    <n v="1"/>
    <n v="0"/>
    <n v="0"/>
    <n v="1"/>
    <n v="0"/>
    <n v="0"/>
    <n v="0"/>
    <n v="0"/>
    <s v=""/>
    <n v="0"/>
    <n v="0"/>
    <n v="0"/>
    <n v="0"/>
    <n v="0"/>
    <n v="0"/>
    <n v="0"/>
    <n v="0"/>
    <n v="-2"/>
  </r>
  <r>
    <x v="18"/>
    <s v="U17"/>
    <x v="4"/>
    <x v="0"/>
    <x v="4"/>
    <n v="8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9"/>
    <s v="U17"/>
    <x v="4"/>
    <x v="0"/>
    <x v="4"/>
    <n v="8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0"/>
    <s v="U17"/>
    <x v="4"/>
    <x v="0"/>
    <x v="4"/>
    <n v="8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0"/>
    <s v="U17"/>
    <x v="5"/>
    <x v="0"/>
    <x v="5"/>
    <n v="9"/>
    <s v="j"/>
    <n v="8"/>
    <n v="4"/>
    <n v="8"/>
    <n v="12"/>
    <n v="2"/>
    <n v="1"/>
    <n v="0"/>
    <n v="0"/>
    <n v="8"/>
    <n v="3"/>
    <n v="0.375"/>
    <n v="4"/>
    <n v="2"/>
    <n v="0.5"/>
    <n v="0"/>
    <n v="1"/>
    <n v="3"/>
    <n v="3"/>
    <n v="2"/>
    <n v="0.33333333333333331"/>
    <n v="0.37174721189591081"/>
    <n v="0.33333333333333331"/>
    <n v="12"/>
  </r>
  <r>
    <x v="1"/>
    <s v="U17"/>
    <x v="5"/>
    <x v="0"/>
    <x v="5"/>
    <n v="9"/>
    <s v="j"/>
    <n v="0"/>
    <n v="0"/>
    <n v="0"/>
    <n v="0"/>
    <n v="0"/>
    <n v="0"/>
    <n v="0"/>
    <s v=""/>
    <n v="1"/>
    <n v="0"/>
    <n v="0"/>
    <n v="0"/>
    <n v="0"/>
    <s v=""/>
    <n v="0"/>
    <n v="0"/>
    <n v="0"/>
    <n v="0"/>
    <n v="0"/>
    <n v="0"/>
    <n v="0"/>
    <n v="0"/>
    <n v="-1"/>
  </r>
  <r>
    <x v="2"/>
    <s v="U17"/>
    <x v="5"/>
    <x v="0"/>
    <x v="5"/>
    <n v="9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3"/>
    <s v="U17"/>
    <x v="5"/>
    <x v="0"/>
    <x v="5"/>
    <n v="9"/>
    <s v="j"/>
    <n v="3"/>
    <n v="3"/>
    <n v="1"/>
    <n v="4"/>
    <n v="1"/>
    <n v="3"/>
    <n v="1"/>
    <n v="0.33333333333333331"/>
    <n v="5"/>
    <n v="0"/>
    <n v="0"/>
    <n v="0"/>
    <n v="0"/>
    <s v=""/>
    <n v="1"/>
    <n v="0"/>
    <n v="2"/>
    <n v="1"/>
    <n v="1"/>
    <n v="0.125"/>
    <n v="0.1875"/>
    <n v="0.1875"/>
    <n v="0"/>
  </r>
  <r>
    <x v="4"/>
    <s v="U17"/>
    <x v="5"/>
    <x v="0"/>
    <x v="5"/>
    <n v="9"/>
    <s v="j"/>
    <n v="0"/>
    <n v="3"/>
    <n v="0"/>
    <n v="3"/>
    <n v="1"/>
    <n v="2"/>
    <n v="0"/>
    <n v="0"/>
    <n v="1"/>
    <n v="0"/>
    <n v="0"/>
    <n v="0"/>
    <n v="0"/>
    <s v=""/>
    <n v="1"/>
    <n v="0"/>
    <n v="2"/>
    <n v="2"/>
    <n v="1"/>
    <n v="0"/>
    <n v="0"/>
    <n v="0"/>
    <n v="0"/>
  </r>
  <r>
    <x v="5"/>
    <s v="U17"/>
    <x v="5"/>
    <x v="0"/>
    <x v="5"/>
    <n v="9"/>
    <s v="j"/>
    <n v="13"/>
    <n v="4"/>
    <n v="2"/>
    <n v="6"/>
    <n v="5"/>
    <n v="5"/>
    <n v="2"/>
    <n v="0.4"/>
    <n v="9"/>
    <n v="3"/>
    <n v="0.33333333333333331"/>
    <n v="3"/>
    <n v="1"/>
    <n v="0.33333333333333331"/>
    <n v="2"/>
    <n v="1"/>
    <n v="7"/>
    <n v="4"/>
    <n v="5"/>
    <n v="0.35714285714285715"/>
    <n v="0.42428198433420367"/>
    <n v="0.42857142857142855"/>
    <n v="9"/>
  </r>
  <r>
    <x v="6"/>
    <s v="U17"/>
    <x v="5"/>
    <x v="0"/>
    <x v="5"/>
    <n v="9"/>
    <s v="j"/>
    <n v="0"/>
    <n v="0"/>
    <n v="1"/>
    <n v="1"/>
    <n v="0"/>
    <n v="0"/>
    <n v="0"/>
    <s v=""/>
    <n v="1"/>
    <n v="0"/>
    <n v="0"/>
    <n v="0"/>
    <n v="0"/>
    <s v=""/>
    <n v="0"/>
    <n v="0"/>
    <n v="1"/>
    <n v="1"/>
    <n v="0"/>
    <n v="0"/>
    <n v="0"/>
    <n v="0"/>
    <n v="-1"/>
  </r>
  <r>
    <x v="7"/>
    <s v="U17"/>
    <x v="5"/>
    <x v="0"/>
    <x v="5"/>
    <n v="9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8"/>
    <s v="U17"/>
    <x v="5"/>
    <x v="0"/>
    <x v="5"/>
    <n v="9"/>
    <s v="j"/>
    <n v="0"/>
    <n v="1"/>
    <n v="0"/>
    <n v="1"/>
    <n v="0"/>
    <n v="0"/>
    <n v="0"/>
    <s v=""/>
    <n v="0"/>
    <n v="0"/>
    <s v=""/>
    <n v="0"/>
    <n v="0"/>
    <s v=""/>
    <n v="0"/>
    <n v="0"/>
    <n v="0"/>
    <n v="1"/>
    <n v="0"/>
    <s v=""/>
    <s v=""/>
    <s v=""/>
    <n v="1"/>
  </r>
  <r>
    <x v="9"/>
    <s v="U17"/>
    <x v="5"/>
    <x v="0"/>
    <x v="5"/>
    <n v="9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0"/>
    <s v="U17"/>
    <x v="5"/>
    <x v="0"/>
    <x v="5"/>
    <n v="9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1"/>
    <s v="U17"/>
    <x v="5"/>
    <x v="0"/>
    <x v="5"/>
    <n v="9"/>
    <s v="j"/>
    <n v="0"/>
    <n v="3"/>
    <n v="1"/>
    <n v="4"/>
    <n v="0"/>
    <n v="1"/>
    <n v="0"/>
    <n v="0"/>
    <n v="3"/>
    <n v="0"/>
    <n v="0"/>
    <n v="4"/>
    <n v="0"/>
    <n v="0"/>
    <n v="0"/>
    <n v="0"/>
    <n v="0"/>
    <n v="1"/>
    <n v="2"/>
    <n v="0"/>
    <n v="0"/>
    <n v="0"/>
    <n v="-4"/>
  </r>
  <r>
    <x v="12"/>
    <s v="U17"/>
    <x v="5"/>
    <x v="0"/>
    <x v="5"/>
    <n v="9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3"/>
    <s v="U17"/>
    <x v="5"/>
    <x v="0"/>
    <x v="5"/>
    <n v="9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4"/>
    <s v="U17"/>
    <x v="5"/>
    <x v="0"/>
    <x v="5"/>
    <n v="9"/>
    <s v="j"/>
    <n v="24"/>
    <n v="4"/>
    <n v="0"/>
    <n v="4"/>
    <n v="3"/>
    <n v="5"/>
    <n v="0"/>
    <n v="0"/>
    <n v="21"/>
    <n v="9"/>
    <n v="0.42857142857142855"/>
    <n v="7"/>
    <n v="6"/>
    <n v="0.8571428571428571"/>
    <n v="4"/>
    <n v="0"/>
    <n v="8"/>
    <n v="4"/>
    <n v="3"/>
    <n v="0.34615384615384615"/>
    <n v="0.4126547455295736"/>
    <n v="0.34615384615384615"/>
    <n v="9"/>
  </r>
  <r>
    <x v="15"/>
    <s v="U17"/>
    <x v="5"/>
    <x v="0"/>
    <x v="5"/>
    <n v="9"/>
    <s v="j"/>
    <n v="12"/>
    <n v="7"/>
    <n v="7"/>
    <n v="14"/>
    <n v="0"/>
    <n v="7"/>
    <n v="0"/>
    <n v="0"/>
    <n v="7"/>
    <n v="5"/>
    <n v="0.7142857142857143"/>
    <n v="2"/>
    <n v="2"/>
    <n v="1"/>
    <n v="3"/>
    <n v="2"/>
    <n v="2"/>
    <n v="2"/>
    <n v="1"/>
    <n v="0.35714285714285715"/>
    <n v="0.40322580645161288"/>
    <n v="0.35714285714285715"/>
    <n v="20"/>
  </r>
  <r>
    <x v="16"/>
    <s v="U17"/>
    <x v="5"/>
    <x v="0"/>
    <x v="5"/>
    <n v="9"/>
    <s v="j"/>
    <n v="4"/>
    <n v="3"/>
    <n v="4"/>
    <n v="7"/>
    <n v="0"/>
    <n v="0"/>
    <n v="0"/>
    <s v=""/>
    <n v="1"/>
    <n v="1"/>
    <n v="1"/>
    <n v="2"/>
    <n v="2"/>
    <n v="1"/>
    <n v="0"/>
    <n v="0"/>
    <n v="2"/>
    <n v="0"/>
    <n v="0"/>
    <n v="1"/>
    <n v="1.0638297872340425"/>
    <n v="1"/>
    <n v="9"/>
  </r>
  <r>
    <x v="17"/>
    <s v="U17"/>
    <x v="5"/>
    <x v="0"/>
    <x v="5"/>
    <n v="9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8"/>
    <s v="U17"/>
    <x v="5"/>
    <x v="0"/>
    <x v="5"/>
    <n v="9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9"/>
    <s v="U17"/>
    <x v="5"/>
    <x v="0"/>
    <x v="5"/>
    <n v="9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0"/>
    <s v="U17"/>
    <x v="5"/>
    <x v="0"/>
    <x v="5"/>
    <n v="9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0"/>
    <s v="U17"/>
    <x v="6"/>
    <x v="0"/>
    <x v="6"/>
    <n v="1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"/>
    <s v="U17"/>
    <x v="6"/>
    <x v="0"/>
    <x v="6"/>
    <n v="1"/>
    <s v="j"/>
    <n v="0"/>
    <n v="0"/>
    <n v="0"/>
    <n v="0"/>
    <n v="0"/>
    <n v="0"/>
    <n v="0"/>
    <s v=""/>
    <n v="1"/>
    <n v="0"/>
    <n v="0"/>
    <n v="0"/>
    <n v="0"/>
    <s v=""/>
    <n v="0"/>
    <n v="0"/>
    <n v="3"/>
    <n v="1"/>
    <m/>
    <n v="0"/>
    <n v="0"/>
    <n v="0"/>
    <n v="-4"/>
  </r>
  <r>
    <x v="2"/>
    <s v="U17"/>
    <x v="6"/>
    <x v="0"/>
    <x v="6"/>
    <n v="1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3"/>
    <s v="U17"/>
    <x v="6"/>
    <x v="0"/>
    <x v="6"/>
    <n v="1"/>
    <s v="j"/>
    <n v="7"/>
    <n v="1"/>
    <n v="3"/>
    <n v="4"/>
    <n v="1"/>
    <n v="8"/>
    <n v="1"/>
    <n v="0.125"/>
    <n v="6"/>
    <n v="1"/>
    <n v="0.16666666666666666"/>
    <n v="2"/>
    <n v="2"/>
    <n v="1"/>
    <n v="1"/>
    <n v="0"/>
    <n v="2"/>
    <n v="4"/>
    <m/>
    <n v="0.14285714285714285"/>
    <n v="0.23521505376344085"/>
    <n v="0.17857142857142858"/>
    <n v="-1"/>
  </r>
  <r>
    <x v="4"/>
    <s v="U17"/>
    <x v="6"/>
    <x v="0"/>
    <x v="6"/>
    <n v="1"/>
    <s v="j"/>
    <n v="3"/>
    <n v="2"/>
    <n v="1"/>
    <n v="3"/>
    <n v="0"/>
    <n v="4"/>
    <n v="1"/>
    <n v="0.25"/>
    <n v="4"/>
    <n v="0"/>
    <n v="0"/>
    <n v="0"/>
    <n v="0"/>
    <s v=""/>
    <n v="1"/>
    <n v="1"/>
    <n v="4"/>
    <n v="1"/>
    <m/>
    <n v="0.125"/>
    <n v="0.1875"/>
    <n v="0.1875"/>
    <n v="-3"/>
  </r>
  <r>
    <x v="5"/>
    <s v="U17"/>
    <x v="6"/>
    <x v="0"/>
    <x v="6"/>
    <n v="1"/>
    <s v="j"/>
    <n v="5"/>
    <n v="2"/>
    <n v="1"/>
    <n v="3"/>
    <n v="0"/>
    <n v="2"/>
    <n v="0"/>
    <n v="0"/>
    <n v="2"/>
    <n v="1"/>
    <n v="0.5"/>
    <n v="8"/>
    <n v="3"/>
    <n v="0.375"/>
    <n v="1"/>
    <n v="0"/>
    <n v="6"/>
    <n v="1"/>
    <m/>
    <n v="0.25"/>
    <n v="0.33244680851063829"/>
    <n v="0.25"/>
    <n v="-5"/>
  </r>
  <r>
    <x v="6"/>
    <s v="U17"/>
    <x v="6"/>
    <x v="0"/>
    <x v="6"/>
    <n v="1"/>
    <s v="j"/>
    <n v="0"/>
    <n v="3"/>
    <n v="0"/>
    <n v="3"/>
    <n v="0"/>
    <n v="1"/>
    <n v="0"/>
    <n v="0"/>
    <n v="0"/>
    <n v="0"/>
    <s v=""/>
    <n v="0"/>
    <n v="0"/>
    <s v=""/>
    <n v="0"/>
    <n v="1"/>
    <n v="0"/>
    <n v="0"/>
    <m/>
    <n v="0"/>
    <n v="0"/>
    <n v="0"/>
    <n v="3"/>
  </r>
  <r>
    <x v="7"/>
    <s v="U17"/>
    <x v="6"/>
    <x v="0"/>
    <x v="6"/>
    <n v="1"/>
    <s v="j"/>
    <n v="0"/>
    <n v="0"/>
    <n v="0"/>
    <n v="0"/>
    <n v="0"/>
    <n v="0"/>
    <n v="0"/>
    <s v=""/>
    <n v="1"/>
    <n v="0"/>
    <n v="0"/>
    <n v="0"/>
    <n v="0"/>
    <s v=""/>
    <n v="0"/>
    <n v="0"/>
    <n v="2"/>
    <n v="0"/>
    <m/>
    <n v="0"/>
    <n v="0"/>
    <n v="0"/>
    <n v="-3"/>
  </r>
  <r>
    <x v="8"/>
    <s v="U17"/>
    <x v="6"/>
    <x v="0"/>
    <x v="6"/>
    <n v="1"/>
    <s v="j"/>
    <n v="0"/>
    <n v="0"/>
    <n v="0"/>
    <n v="0"/>
    <n v="0"/>
    <n v="0"/>
    <n v="0"/>
    <s v=""/>
    <n v="0"/>
    <n v="0"/>
    <s v=""/>
    <n v="0"/>
    <n v="0"/>
    <s v=""/>
    <n v="0"/>
    <n v="0"/>
    <n v="0"/>
    <n v="0"/>
    <m/>
    <s v=""/>
    <s v=""/>
    <s v=""/>
    <n v="0"/>
  </r>
  <r>
    <x v="9"/>
    <s v="U17"/>
    <x v="6"/>
    <x v="0"/>
    <x v="6"/>
    <n v="1"/>
    <s v="j"/>
    <n v="0"/>
    <n v="2"/>
    <n v="0"/>
    <n v="2"/>
    <n v="0"/>
    <n v="0"/>
    <n v="0"/>
    <s v=""/>
    <n v="0"/>
    <n v="0"/>
    <s v=""/>
    <n v="0"/>
    <n v="0"/>
    <s v=""/>
    <n v="1"/>
    <n v="0"/>
    <n v="2"/>
    <n v="0"/>
    <m/>
    <s v=""/>
    <s v=""/>
    <s v=""/>
    <n v="1"/>
  </r>
  <r>
    <x v="10"/>
    <s v="U17"/>
    <x v="6"/>
    <x v="0"/>
    <x v="6"/>
    <n v="1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1"/>
    <s v="U17"/>
    <x v="6"/>
    <x v="0"/>
    <x v="6"/>
    <n v="1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2"/>
    <s v="U17"/>
    <x v="6"/>
    <x v="0"/>
    <x v="6"/>
    <n v="1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3"/>
    <s v="U17"/>
    <x v="6"/>
    <x v="0"/>
    <x v="6"/>
    <n v="1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3"/>
    <s v="U17"/>
    <x v="6"/>
    <x v="0"/>
    <x v="6"/>
    <n v="1"/>
    <s v="j"/>
    <n v="2"/>
    <n v="3"/>
    <n v="2"/>
    <n v="5"/>
    <n v="1"/>
    <n v="2"/>
    <n v="0"/>
    <n v="0"/>
    <n v="3"/>
    <n v="1"/>
    <n v="0.33333333333333331"/>
    <n v="0"/>
    <n v="0"/>
    <s v=""/>
    <n v="0"/>
    <n v="0"/>
    <n v="0"/>
    <n v="0"/>
    <m/>
    <n v="0.2"/>
    <n v="0.2"/>
    <n v="0.2"/>
    <n v="4"/>
  </r>
  <r>
    <x v="24"/>
    <s v="U17"/>
    <x v="6"/>
    <x v="0"/>
    <x v="6"/>
    <n v="1"/>
    <s v="j"/>
    <n v="8"/>
    <n v="2"/>
    <n v="1"/>
    <n v="3"/>
    <n v="0"/>
    <n v="1"/>
    <n v="0"/>
    <n v="0"/>
    <n v="7"/>
    <n v="4"/>
    <n v="0.5714285714285714"/>
    <n v="0"/>
    <n v="0"/>
    <s v=""/>
    <n v="1"/>
    <n v="0"/>
    <n v="5"/>
    <n v="0"/>
    <m/>
    <n v="0.5"/>
    <n v="0.5"/>
    <n v="0.5"/>
    <n v="3"/>
  </r>
  <r>
    <x v="14"/>
    <s v="U17"/>
    <x v="6"/>
    <x v="0"/>
    <x v="6"/>
    <n v="1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5"/>
    <s v="U17"/>
    <x v="6"/>
    <x v="0"/>
    <x v="6"/>
    <n v="1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6"/>
    <s v="U17"/>
    <x v="6"/>
    <x v="0"/>
    <x v="6"/>
    <n v="1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7"/>
    <s v="U17"/>
    <x v="6"/>
    <x v="0"/>
    <x v="6"/>
    <n v="1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8"/>
    <s v="U17"/>
    <x v="6"/>
    <x v="0"/>
    <x v="6"/>
    <n v="1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9"/>
    <s v="U17"/>
    <x v="6"/>
    <x v="0"/>
    <x v="6"/>
    <n v="1"/>
    <s v="j"/>
    <n v="0"/>
    <n v="0"/>
    <n v="0"/>
    <n v="0"/>
    <n v="0"/>
    <n v="0"/>
    <n v="0"/>
    <s v=""/>
    <n v="0"/>
    <n v="0"/>
    <s v=""/>
    <n v="0"/>
    <n v="0"/>
    <s v=""/>
    <n v="1"/>
    <n v="0"/>
    <n v="2"/>
    <n v="1"/>
    <m/>
    <s v=""/>
    <s v=""/>
    <s v=""/>
    <n v="-1"/>
  </r>
  <r>
    <x v="20"/>
    <s v="U17"/>
    <x v="6"/>
    <x v="0"/>
    <x v="6"/>
    <n v="1"/>
    <s v="j"/>
    <n v="0"/>
    <n v="2"/>
    <n v="0"/>
    <n v="2"/>
    <n v="0"/>
    <n v="1"/>
    <n v="0"/>
    <n v="0"/>
    <n v="0"/>
    <n v="0"/>
    <s v=""/>
    <n v="0"/>
    <n v="0"/>
    <s v=""/>
    <n v="0"/>
    <n v="0"/>
    <n v="5"/>
    <n v="0"/>
    <m/>
    <n v="0"/>
    <n v="0"/>
    <n v="0"/>
    <n v="-4"/>
  </r>
  <r>
    <x v="0"/>
    <s v="U17"/>
    <x v="7"/>
    <x v="0"/>
    <x v="7"/>
    <n v="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"/>
    <s v="U17"/>
    <x v="7"/>
    <x v="0"/>
    <x v="7"/>
    <n v="2"/>
    <s v="j"/>
    <n v="8"/>
    <n v="3"/>
    <n v="0"/>
    <n v="3"/>
    <n v="0"/>
    <n v="4"/>
    <n v="2"/>
    <n v="0.5"/>
    <n v="1"/>
    <n v="0"/>
    <n v="0"/>
    <n v="4"/>
    <n v="2"/>
    <n v="0.5"/>
    <n v="0"/>
    <n v="0"/>
    <n v="4"/>
    <n v="1"/>
    <m/>
    <n v="0.4"/>
    <n v="0.59171597633136097"/>
    <n v="0.6"/>
    <n v="2"/>
  </r>
  <r>
    <x v="2"/>
    <s v="U17"/>
    <x v="7"/>
    <x v="0"/>
    <x v="7"/>
    <n v="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3"/>
    <s v="U17"/>
    <x v="7"/>
    <x v="0"/>
    <x v="7"/>
    <n v="2"/>
    <s v="j"/>
    <n v="5"/>
    <n v="2"/>
    <n v="0"/>
    <n v="2"/>
    <n v="0"/>
    <n v="1"/>
    <n v="1"/>
    <n v="1"/>
    <n v="3"/>
    <n v="1"/>
    <n v="0.33333333333333331"/>
    <n v="0"/>
    <n v="0"/>
    <s v=""/>
    <n v="0"/>
    <n v="0"/>
    <n v="6"/>
    <n v="2"/>
    <m/>
    <n v="0.5"/>
    <n v="0.625"/>
    <n v="0.625"/>
    <n v="-1"/>
  </r>
  <r>
    <x v="4"/>
    <s v="U17"/>
    <x v="7"/>
    <x v="0"/>
    <x v="7"/>
    <n v="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5"/>
    <s v="U17"/>
    <x v="7"/>
    <x v="0"/>
    <x v="7"/>
    <n v="2"/>
    <s v="j"/>
    <n v="9"/>
    <n v="1"/>
    <n v="0"/>
    <n v="1"/>
    <n v="1"/>
    <n v="2"/>
    <n v="1"/>
    <n v="0.5"/>
    <n v="6"/>
    <n v="2"/>
    <n v="0.33333333333333331"/>
    <n v="4"/>
    <n v="2"/>
    <n v="0.5"/>
    <n v="3"/>
    <n v="0"/>
    <n v="13"/>
    <n v="1"/>
    <m/>
    <n v="0.375"/>
    <n v="0.46106557377049179"/>
    <n v="0.4375"/>
    <n v="-6"/>
  </r>
  <r>
    <x v="6"/>
    <s v="U17"/>
    <x v="7"/>
    <x v="0"/>
    <x v="7"/>
    <n v="2"/>
    <s v="j"/>
    <n v="0"/>
    <n v="2"/>
    <n v="0"/>
    <n v="2"/>
    <n v="0"/>
    <n v="0"/>
    <n v="0"/>
    <s v=""/>
    <n v="0"/>
    <n v="0"/>
    <s v=""/>
    <n v="0"/>
    <n v="0"/>
    <s v=""/>
    <n v="0"/>
    <n v="0"/>
    <n v="3"/>
    <n v="5"/>
    <m/>
    <s v=""/>
    <s v=""/>
    <s v=""/>
    <n v="-1"/>
  </r>
  <r>
    <x v="25"/>
    <s v="U17"/>
    <x v="7"/>
    <x v="0"/>
    <x v="7"/>
    <n v="2"/>
    <s v="j"/>
    <n v="0"/>
    <n v="0"/>
    <n v="0"/>
    <n v="0"/>
    <n v="0"/>
    <n v="0"/>
    <n v="0"/>
    <s v=""/>
    <n v="0"/>
    <n v="0"/>
    <s v=""/>
    <n v="0"/>
    <n v="0"/>
    <s v=""/>
    <n v="0"/>
    <n v="0"/>
    <n v="1"/>
    <n v="0"/>
    <m/>
    <s v=""/>
    <s v=""/>
    <s v=""/>
    <n v="-1"/>
  </r>
  <r>
    <x v="7"/>
    <s v="U17"/>
    <x v="7"/>
    <x v="0"/>
    <x v="7"/>
    <n v="2"/>
    <s v="j"/>
    <n v="0"/>
    <n v="0"/>
    <n v="0"/>
    <n v="0"/>
    <n v="0"/>
    <n v="0"/>
    <n v="0"/>
    <s v=""/>
    <n v="0"/>
    <n v="0"/>
    <s v=""/>
    <n v="0"/>
    <n v="0"/>
    <s v=""/>
    <n v="0"/>
    <n v="0"/>
    <n v="2"/>
    <n v="1"/>
    <m/>
    <s v=""/>
    <s v=""/>
    <s v=""/>
    <n v="-2"/>
  </r>
  <r>
    <x v="8"/>
    <s v="U17"/>
    <x v="7"/>
    <x v="0"/>
    <x v="7"/>
    <n v="2"/>
    <s v="j"/>
    <n v="2"/>
    <n v="1"/>
    <n v="1"/>
    <n v="2"/>
    <n v="1"/>
    <n v="1"/>
    <n v="0"/>
    <n v="0"/>
    <n v="3"/>
    <n v="1"/>
    <n v="0.33333333333333331"/>
    <n v="0"/>
    <n v="0"/>
    <s v=""/>
    <n v="0"/>
    <n v="0"/>
    <n v="1"/>
    <n v="2"/>
    <m/>
    <n v="0.25"/>
    <n v="0.25"/>
    <n v="0.25"/>
    <n v="1"/>
  </r>
  <r>
    <x v="9"/>
    <s v="U17"/>
    <x v="7"/>
    <x v="0"/>
    <x v="7"/>
    <n v="2"/>
    <s v="j"/>
    <n v="0"/>
    <n v="3"/>
    <n v="0"/>
    <n v="3"/>
    <n v="0"/>
    <n v="1"/>
    <n v="0"/>
    <n v="0"/>
    <n v="1"/>
    <n v="0"/>
    <n v="0"/>
    <n v="0"/>
    <n v="0"/>
    <s v=""/>
    <n v="2"/>
    <n v="0"/>
    <n v="3"/>
    <n v="4"/>
    <m/>
    <n v="0"/>
    <n v="0"/>
    <n v="0"/>
    <n v="0"/>
  </r>
  <r>
    <x v="10"/>
    <s v="U17"/>
    <x v="7"/>
    <x v="0"/>
    <x v="7"/>
    <n v="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1"/>
    <s v="U17"/>
    <x v="7"/>
    <x v="0"/>
    <x v="7"/>
    <n v="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2"/>
    <s v="U17"/>
    <x v="7"/>
    <x v="0"/>
    <x v="7"/>
    <n v="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3"/>
    <s v="U17"/>
    <x v="7"/>
    <x v="0"/>
    <x v="7"/>
    <n v="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3"/>
    <s v="U17"/>
    <x v="7"/>
    <x v="0"/>
    <x v="7"/>
    <n v="2"/>
    <s v="j"/>
    <n v="0"/>
    <n v="0"/>
    <n v="0"/>
    <n v="0"/>
    <n v="0"/>
    <n v="1"/>
    <n v="0"/>
    <n v="0"/>
    <n v="0"/>
    <n v="0"/>
    <s v=""/>
    <n v="0"/>
    <n v="0"/>
    <s v=""/>
    <n v="0"/>
    <n v="0"/>
    <n v="1"/>
    <n v="1"/>
    <m/>
    <n v="0"/>
    <n v="0"/>
    <n v="0"/>
    <n v="-2"/>
  </r>
  <r>
    <x v="24"/>
    <s v="U17"/>
    <x v="7"/>
    <x v="0"/>
    <x v="7"/>
    <n v="2"/>
    <s v="j"/>
    <n v="5"/>
    <n v="3"/>
    <n v="0"/>
    <n v="3"/>
    <n v="0"/>
    <n v="2"/>
    <n v="0"/>
    <n v="0"/>
    <n v="6"/>
    <n v="1"/>
    <n v="0.16666666666666666"/>
    <n v="5"/>
    <n v="3"/>
    <n v="0.6"/>
    <n v="1"/>
    <n v="0"/>
    <n v="3"/>
    <n v="0"/>
    <m/>
    <n v="0.125"/>
    <n v="0.24509803921568629"/>
    <n v="0.125"/>
    <n v="-3"/>
  </r>
  <r>
    <x v="14"/>
    <s v="U17"/>
    <x v="7"/>
    <x v="0"/>
    <x v="7"/>
    <n v="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5"/>
    <s v="U17"/>
    <x v="7"/>
    <x v="0"/>
    <x v="7"/>
    <n v="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6"/>
    <s v="U17"/>
    <x v="7"/>
    <x v="0"/>
    <x v="7"/>
    <n v="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7"/>
    <s v="U17"/>
    <x v="7"/>
    <x v="0"/>
    <x v="7"/>
    <n v="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8"/>
    <s v="U17"/>
    <x v="7"/>
    <x v="0"/>
    <x v="7"/>
    <n v="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9"/>
    <s v="U17"/>
    <x v="7"/>
    <x v="0"/>
    <x v="7"/>
    <n v="2"/>
    <s v="j"/>
    <n v="6"/>
    <n v="2"/>
    <n v="0"/>
    <n v="2"/>
    <n v="1"/>
    <n v="2"/>
    <n v="0"/>
    <n v="0"/>
    <n v="4"/>
    <n v="0"/>
    <n v="0"/>
    <n v="8"/>
    <n v="6"/>
    <n v="0.75"/>
    <n v="1"/>
    <n v="1"/>
    <n v="14"/>
    <n v="4"/>
    <m/>
    <n v="0"/>
    <n v="0.31512605042016806"/>
    <n v="0"/>
    <n v="-11"/>
  </r>
  <r>
    <x v="20"/>
    <s v="U17"/>
    <x v="7"/>
    <x v="0"/>
    <x v="7"/>
    <n v="2"/>
    <s v="j"/>
    <n v="1"/>
    <n v="1"/>
    <n v="0"/>
    <n v="1"/>
    <n v="0"/>
    <n v="0"/>
    <n v="0"/>
    <s v=""/>
    <n v="1"/>
    <n v="0"/>
    <n v="0"/>
    <n v="2"/>
    <n v="1"/>
    <n v="0.5"/>
    <n v="0"/>
    <n v="0"/>
    <n v="7"/>
    <n v="1"/>
    <m/>
    <n v="0"/>
    <n v="0.26595744680851063"/>
    <n v="0"/>
    <n v="-7"/>
  </r>
  <r>
    <x v="0"/>
    <s v="U17"/>
    <x v="8"/>
    <x v="0"/>
    <x v="8"/>
    <n v="3"/>
    <s v="j"/>
    <n v="14"/>
    <n v="3"/>
    <n v="3"/>
    <n v="6"/>
    <n v="1"/>
    <n v="0"/>
    <n v="0"/>
    <s v=""/>
    <n v="9"/>
    <n v="7"/>
    <n v="0.77777777777777779"/>
    <n v="0"/>
    <n v="0"/>
    <s v=""/>
    <n v="2"/>
    <n v="0"/>
    <n v="1"/>
    <n v="2"/>
    <n v="0"/>
    <n v="0.77777777777777779"/>
    <n v="0.77777777777777779"/>
    <n v="0.77777777777777779"/>
    <n v="20"/>
  </r>
  <r>
    <x v="1"/>
    <s v="U17"/>
    <x v="8"/>
    <x v="0"/>
    <x v="8"/>
    <n v="3"/>
    <s v="j"/>
    <n v="6"/>
    <n v="2"/>
    <n v="0"/>
    <n v="2"/>
    <n v="0"/>
    <n v="0"/>
    <n v="0"/>
    <s v=""/>
    <n v="6"/>
    <n v="3"/>
    <n v="0.5"/>
    <n v="0"/>
    <n v="0"/>
    <s v=""/>
    <n v="0"/>
    <n v="0"/>
    <n v="2"/>
    <n v="2"/>
    <n v="0"/>
    <n v="0.5"/>
    <n v="0.5"/>
    <n v="0.5"/>
    <n v="3"/>
  </r>
  <r>
    <x v="2"/>
    <s v="U17"/>
    <x v="8"/>
    <x v="0"/>
    <x v="8"/>
    <n v="3"/>
    <s v="j"/>
    <n v="0"/>
    <n v="2"/>
    <n v="0"/>
    <n v="2"/>
    <n v="0"/>
    <n v="0"/>
    <n v="0"/>
    <s v=""/>
    <n v="2"/>
    <n v="0"/>
    <n v="0"/>
    <n v="0"/>
    <n v="0"/>
    <s v=""/>
    <n v="0"/>
    <n v="0"/>
    <n v="2"/>
    <n v="1"/>
    <n v="1"/>
    <n v="0"/>
    <n v="0"/>
    <n v="0"/>
    <n v="-2"/>
  </r>
  <r>
    <x v="3"/>
    <s v="U17"/>
    <x v="8"/>
    <x v="0"/>
    <x v="8"/>
    <n v="3"/>
    <s v="j"/>
    <n v="9"/>
    <n v="3"/>
    <n v="0"/>
    <n v="3"/>
    <n v="0"/>
    <n v="3"/>
    <n v="0"/>
    <n v="0"/>
    <n v="9"/>
    <n v="4"/>
    <n v="0.44444444444444442"/>
    <n v="2"/>
    <n v="1"/>
    <n v="0.5"/>
    <n v="2"/>
    <n v="0"/>
    <n v="4"/>
    <n v="4"/>
    <n v="3"/>
    <n v="0.33333333333333331"/>
    <n v="0.34937888198757761"/>
    <n v="0.33333333333333331"/>
    <n v="1"/>
  </r>
  <r>
    <x v="4"/>
    <s v="U17"/>
    <x v="8"/>
    <x v="0"/>
    <x v="8"/>
    <n v="3"/>
    <s v="j"/>
    <n v="3"/>
    <n v="2"/>
    <n v="1"/>
    <n v="3"/>
    <n v="2"/>
    <n v="1"/>
    <n v="0"/>
    <n v="0"/>
    <n v="3"/>
    <n v="1"/>
    <n v="0.33333333333333331"/>
    <n v="2"/>
    <n v="1"/>
    <n v="0.5"/>
    <n v="1"/>
    <n v="0"/>
    <n v="0"/>
    <n v="1"/>
    <n v="1"/>
    <n v="0.25"/>
    <n v="0.30737704918032788"/>
    <n v="0.25"/>
    <n v="5"/>
  </r>
  <r>
    <x v="5"/>
    <s v="U17"/>
    <x v="8"/>
    <x v="0"/>
    <x v="8"/>
    <n v="3"/>
    <s v="j"/>
    <n v="22"/>
    <n v="5"/>
    <n v="2"/>
    <n v="7"/>
    <n v="12"/>
    <n v="3"/>
    <n v="1"/>
    <n v="0.33333333333333331"/>
    <n v="13"/>
    <n v="7"/>
    <n v="0.53846153846153844"/>
    <n v="6"/>
    <n v="5"/>
    <n v="0.83333333333333337"/>
    <n v="3"/>
    <n v="0"/>
    <n v="1"/>
    <n v="1"/>
    <n v="7"/>
    <n v="0.5"/>
    <n v="0.5901287553648068"/>
    <n v="0.53125"/>
    <n v="34"/>
  </r>
  <r>
    <x v="6"/>
    <s v="U17"/>
    <x v="8"/>
    <x v="0"/>
    <x v="8"/>
    <n v="3"/>
    <s v="j"/>
    <n v="6"/>
    <n v="1"/>
    <n v="1"/>
    <n v="2"/>
    <n v="1"/>
    <n v="0"/>
    <n v="0"/>
    <s v=""/>
    <n v="5"/>
    <n v="3"/>
    <n v="0.6"/>
    <n v="0"/>
    <n v="0"/>
    <s v=""/>
    <n v="2"/>
    <n v="2"/>
    <n v="5"/>
    <n v="4"/>
    <n v="0"/>
    <n v="0.6"/>
    <n v="0.6"/>
    <n v="0.6"/>
    <n v="6"/>
  </r>
  <r>
    <x v="25"/>
    <s v="U17"/>
    <x v="8"/>
    <x v="0"/>
    <x v="8"/>
    <n v="3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7"/>
    <s v="U17"/>
    <x v="8"/>
    <x v="0"/>
    <x v="8"/>
    <n v="3"/>
    <s v="j"/>
    <n v="0"/>
    <n v="0"/>
    <n v="0"/>
    <n v="0"/>
    <n v="2"/>
    <n v="0"/>
    <n v="0"/>
    <s v=""/>
    <n v="1"/>
    <n v="0"/>
    <n v="0"/>
    <n v="0"/>
    <n v="0"/>
    <s v=""/>
    <n v="0"/>
    <n v="0"/>
    <n v="2"/>
    <n v="0"/>
    <n v="0"/>
    <n v="0"/>
    <n v="0"/>
    <n v="0"/>
    <n v="-1"/>
  </r>
  <r>
    <x v="8"/>
    <s v="U17"/>
    <x v="8"/>
    <x v="0"/>
    <x v="8"/>
    <n v="3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9"/>
    <s v="U17"/>
    <x v="8"/>
    <x v="0"/>
    <x v="8"/>
    <n v="3"/>
    <s v="j"/>
    <n v="3"/>
    <n v="1"/>
    <n v="0"/>
    <n v="1"/>
    <n v="0"/>
    <n v="1"/>
    <n v="1"/>
    <n v="1"/>
    <n v="0"/>
    <n v="0"/>
    <s v=""/>
    <n v="0"/>
    <n v="0"/>
    <s v=""/>
    <n v="0"/>
    <n v="0"/>
    <n v="3"/>
    <n v="0"/>
    <n v="0"/>
    <n v="1"/>
    <n v="1.5"/>
    <n v="1.5"/>
    <n v="1"/>
  </r>
  <r>
    <x v="10"/>
    <s v="U17"/>
    <x v="8"/>
    <x v="0"/>
    <x v="8"/>
    <n v="3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1"/>
    <s v="U17"/>
    <x v="8"/>
    <x v="0"/>
    <x v="8"/>
    <n v="3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2"/>
    <s v="U17"/>
    <x v="8"/>
    <x v="0"/>
    <x v="8"/>
    <n v="3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3"/>
    <s v="U17"/>
    <x v="8"/>
    <x v="0"/>
    <x v="8"/>
    <n v="3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3"/>
    <s v="U17"/>
    <x v="8"/>
    <x v="0"/>
    <x v="8"/>
    <n v="3"/>
    <s v="j"/>
    <n v="2"/>
    <n v="3"/>
    <n v="0"/>
    <n v="3"/>
    <n v="1"/>
    <n v="0"/>
    <n v="0"/>
    <s v=""/>
    <n v="1"/>
    <n v="1"/>
    <n v="1"/>
    <n v="0"/>
    <n v="0"/>
    <s v=""/>
    <n v="0"/>
    <n v="0"/>
    <n v="1"/>
    <n v="1"/>
    <n v="1"/>
    <n v="1"/>
    <n v="1"/>
    <n v="1"/>
    <n v="5"/>
  </r>
  <r>
    <x v="22"/>
    <s v="U17"/>
    <x v="8"/>
    <x v="0"/>
    <x v="8"/>
    <n v="3"/>
    <s v="j"/>
    <n v="0"/>
    <n v="0"/>
    <n v="0"/>
    <n v="0"/>
    <n v="0"/>
    <n v="1"/>
    <n v="0"/>
    <n v="0"/>
    <n v="0"/>
    <n v="0"/>
    <s v=""/>
    <n v="0"/>
    <n v="0"/>
    <s v=""/>
    <n v="0"/>
    <n v="0"/>
    <n v="0"/>
    <n v="2"/>
    <n v="0"/>
    <n v="0"/>
    <n v="0"/>
    <n v="0"/>
    <n v="-1"/>
  </r>
  <r>
    <x v="14"/>
    <s v="U17"/>
    <x v="8"/>
    <x v="0"/>
    <x v="8"/>
    <n v="3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5"/>
    <s v="U17"/>
    <x v="8"/>
    <x v="0"/>
    <x v="8"/>
    <n v="3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6"/>
    <s v="U17"/>
    <x v="8"/>
    <x v="0"/>
    <x v="8"/>
    <n v="3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7"/>
    <s v="U17"/>
    <x v="8"/>
    <x v="0"/>
    <x v="8"/>
    <n v="3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8"/>
    <s v="U17"/>
    <x v="8"/>
    <x v="0"/>
    <x v="8"/>
    <n v="3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9"/>
    <s v="U17"/>
    <x v="8"/>
    <x v="0"/>
    <x v="8"/>
    <n v="3"/>
    <s v="j"/>
    <n v="0"/>
    <n v="0"/>
    <n v="0"/>
    <n v="0"/>
    <n v="0"/>
    <n v="1"/>
    <n v="0"/>
    <n v="0"/>
    <n v="0"/>
    <n v="0"/>
    <s v=""/>
    <n v="0"/>
    <n v="0"/>
    <s v=""/>
    <n v="0"/>
    <n v="0"/>
    <n v="3"/>
    <n v="3"/>
    <n v="0"/>
    <n v="0"/>
    <n v="0"/>
    <n v="0"/>
    <n v="-4"/>
  </r>
  <r>
    <x v="20"/>
    <s v="U17"/>
    <x v="8"/>
    <x v="0"/>
    <x v="8"/>
    <n v="3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"/>
    <s v="U17"/>
    <x v="7"/>
    <x v="1"/>
    <x v="9"/>
    <n v="10"/>
    <s v="j"/>
    <n v="2"/>
    <n v="3"/>
    <n v="1"/>
    <n v="4"/>
    <n v="0"/>
    <n v="1"/>
    <n v="0"/>
    <n v="0"/>
    <n v="3"/>
    <n v="1"/>
    <n v="0.33333333333333331"/>
    <n v="0"/>
    <n v="0"/>
    <s v=""/>
    <n v="1"/>
    <n v="0"/>
    <n v="3"/>
    <n v="0"/>
    <n v="0"/>
    <n v="0.25"/>
    <n v="0.25"/>
    <n v="0.25"/>
    <n v="1"/>
  </r>
  <r>
    <x v="2"/>
    <s v="U17"/>
    <x v="7"/>
    <x v="1"/>
    <x v="9"/>
    <n v="10"/>
    <s v="j"/>
    <n v="0"/>
    <n v="1"/>
    <n v="0"/>
    <n v="1"/>
    <n v="0"/>
    <n v="1"/>
    <n v="0"/>
    <n v="0"/>
    <n v="11"/>
    <n v="0"/>
    <n v="0"/>
    <n v="0"/>
    <n v="0"/>
    <s v=""/>
    <n v="0"/>
    <n v="0"/>
    <n v="3"/>
    <n v="0"/>
    <n v="1"/>
    <n v="0"/>
    <n v="0"/>
    <n v="0"/>
    <n v="-14"/>
  </r>
  <r>
    <x v="3"/>
    <s v="U17"/>
    <x v="7"/>
    <x v="1"/>
    <x v="9"/>
    <n v="10"/>
    <s v="j"/>
    <n v="6"/>
    <n v="0"/>
    <n v="0"/>
    <n v="0"/>
    <n v="3"/>
    <n v="6"/>
    <n v="2"/>
    <n v="0.33333333333333331"/>
    <n v="1"/>
    <n v="0"/>
    <n v="0"/>
    <n v="0"/>
    <n v="0"/>
    <s v=""/>
    <n v="2"/>
    <n v="0"/>
    <n v="1"/>
    <n v="0"/>
    <n v="0"/>
    <n v="0.2857142857142857"/>
    <n v="0.42857142857142855"/>
    <n v="0.42857142857142855"/>
    <n v="5"/>
  </r>
  <r>
    <x v="4"/>
    <s v="U17"/>
    <x v="7"/>
    <x v="1"/>
    <x v="9"/>
    <n v="10"/>
    <s v="j"/>
    <n v="0"/>
    <n v="0"/>
    <n v="1"/>
    <n v="1"/>
    <n v="1"/>
    <n v="1"/>
    <n v="0"/>
    <n v="0"/>
    <n v="3"/>
    <n v="0"/>
    <n v="0"/>
    <n v="0"/>
    <n v="0"/>
    <s v=""/>
    <n v="0"/>
    <n v="0"/>
    <n v="0"/>
    <n v="0"/>
    <n v="0"/>
    <n v="0"/>
    <n v="0"/>
    <n v="0"/>
    <n v="-2"/>
  </r>
  <r>
    <x v="5"/>
    <s v="U17"/>
    <x v="7"/>
    <x v="1"/>
    <x v="9"/>
    <n v="10"/>
    <s v="j"/>
    <n v="2"/>
    <n v="3"/>
    <n v="1"/>
    <n v="4"/>
    <n v="0"/>
    <n v="1"/>
    <n v="0"/>
    <n v="0"/>
    <n v="6"/>
    <n v="1"/>
    <n v="0.16666666666666666"/>
    <n v="0"/>
    <n v="0"/>
    <s v=""/>
    <n v="2"/>
    <n v="3"/>
    <n v="8"/>
    <n v="3"/>
    <n v="2"/>
    <n v="0.14285714285714285"/>
    <n v="0.14285714285714285"/>
    <n v="0.14285714285714285"/>
    <n v="-3"/>
  </r>
  <r>
    <x v="6"/>
    <s v="U17"/>
    <x v="7"/>
    <x v="1"/>
    <x v="9"/>
    <n v="10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5"/>
    <s v="U17"/>
    <x v="7"/>
    <x v="1"/>
    <x v="9"/>
    <n v="10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7"/>
    <s v="U17"/>
    <x v="7"/>
    <x v="1"/>
    <x v="9"/>
    <n v="10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8"/>
    <s v="U17"/>
    <x v="7"/>
    <x v="1"/>
    <x v="9"/>
    <n v="10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9"/>
    <s v="U17"/>
    <x v="7"/>
    <x v="1"/>
    <x v="9"/>
    <n v="10"/>
    <s v="j"/>
    <n v="0"/>
    <n v="1"/>
    <n v="0"/>
    <n v="1"/>
    <n v="0"/>
    <n v="1"/>
    <n v="0"/>
    <n v="0"/>
    <n v="0"/>
    <n v="0"/>
    <s v=""/>
    <n v="0"/>
    <n v="0"/>
    <s v=""/>
    <n v="1"/>
    <n v="0"/>
    <n v="1"/>
    <n v="3"/>
    <n v="0"/>
    <n v="0"/>
    <n v="0"/>
    <n v="0"/>
    <n v="0"/>
  </r>
  <r>
    <x v="10"/>
    <s v="U17"/>
    <x v="7"/>
    <x v="1"/>
    <x v="9"/>
    <n v="10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1"/>
    <s v="U17"/>
    <x v="7"/>
    <x v="1"/>
    <x v="9"/>
    <n v="10"/>
    <s v="j"/>
    <n v="3"/>
    <n v="6"/>
    <n v="0"/>
    <n v="6"/>
    <n v="1"/>
    <n v="2"/>
    <n v="0"/>
    <n v="0"/>
    <n v="3"/>
    <n v="1"/>
    <n v="0.33333333333333331"/>
    <n v="2"/>
    <n v="1"/>
    <n v="0.5"/>
    <n v="1"/>
    <n v="0"/>
    <n v="4"/>
    <n v="0"/>
    <n v="3"/>
    <n v="0.2"/>
    <n v="0.25510204081632654"/>
    <n v="0.2"/>
    <n v="2"/>
  </r>
  <r>
    <x v="12"/>
    <s v="U17"/>
    <x v="7"/>
    <x v="1"/>
    <x v="9"/>
    <n v="10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3"/>
    <s v="U17"/>
    <x v="7"/>
    <x v="1"/>
    <x v="9"/>
    <n v="10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3"/>
    <s v="U17"/>
    <x v="7"/>
    <x v="1"/>
    <x v="9"/>
    <n v="10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2"/>
    <s v="U17"/>
    <x v="7"/>
    <x v="1"/>
    <x v="9"/>
    <n v="10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4"/>
    <s v="U17"/>
    <x v="7"/>
    <x v="1"/>
    <x v="9"/>
    <n v="10"/>
    <s v="j"/>
    <n v="15"/>
    <n v="1"/>
    <n v="3"/>
    <n v="4"/>
    <n v="3"/>
    <n v="4"/>
    <n v="2"/>
    <n v="0.5"/>
    <n v="11"/>
    <n v="3"/>
    <n v="0.27272727272727271"/>
    <n v="6"/>
    <n v="3"/>
    <n v="0.5"/>
    <n v="4"/>
    <n v="0"/>
    <n v="7"/>
    <n v="0"/>
    <n v="3"/>
    <n v="0.33333333333333331"/>
    <n v="0.42517006802721086"/>
    <n v="0.4"/>
    <n v="6"/>
  </r>
  <r>
    <x v="15"/>
    <s v="U17"/>
    <x v="7"/>
    <x v="1"/>
    <x v="9"/>
    <n v="10"/>
    <s v="j"/>
    <n v="11"/>
    <n v="6"/>
    <n v="5"/>
    <n v="11"/>
    <n v="1"/>
    <n v="2"/>
    <n v="1"/>
    <n v="0.5"/>
    <n v="11"/>
    <n v="4"/>
    <n v="0.36363636363636365"/>
    <n v="0"/>
    <n v="0"/>
    <s v=""/>
    <n v="0"/>
    <n v="2"/>
    <n v="7"/>
    <n v="0"/>
    <n v="0"/>
    <n v="0.38461538461538464"/>
    <n v="0.42307692307692307"/>
    <n v="0.42307692307692307"/>
    <n v="10"/>
  </r>
  <r>
    <x v="16"/>
    <s v="U17"/>
    <x v="7"/>
    <x v="1"/>
    <x v="9"/>
    <n v="10"/>
    <s v="j"/>
    <n v="0"/>
    <n v="0"/>
    <n v="0"/>
    <n v="0"/>
    <n v="0"/>
    <n v="0"/>
    <n v="0"/>
    <s v=""/>
    <n v="0"/>
    <n v="0"/>
    <s v=""/>
    <n v="0"/>
    <n v="0"/>
    <s v=""/>
    <n v="0"/>
    <n v="0"/>
    <n v="1"/>
    <n v="0"/>
    <n v="0"/>
    <s v=""/>
    <s v=""/>
    <s v=""/>
    <n v="-1"/>
  </r>
  <r>
    <x v="17"/>
    <s v="U17"/>
    <x v="7"/>
    <x v="1"/>
    <x v="9"/>
    <n v="10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8"/>
    <s v="U17"/>
    <x v="7"/>
    <x v="1"/>
    <x v="9"/>
    <n v="10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0"/>
    <s v="U17"/>
    <x v="7"/>
    <x v="1"/>
    <x v="9"/>
    <n v="10"/>
    <s v="j"/>
    <n v="0"/>
    <n v="0"/>
    <n v="1"/>
    <n v="1"/>
    <n v="0"/>
    <n v="0"/>
    <n v="0"/>
    <s v=""/>
    <n v="0"/>
    <n v="0"/>
    <s v=""/>
    <n v="0"/>
    <n v="0"/>
    <s v=""/>
    <n v="0"/>
    <n v="0"/>
    <n v="2"/>
    <n v="0"/>
    <n v="0"/>
    <s v=""/>
    <s v=""/>
    <s v=""/>
    <n v="-1"/>
  </r>
  <r>
    <x v="20"/>
    <s v="U17"/>
    <x v="7"/>
    <x v="1"/>
    <x v="9"/>
    <n v="10"/>
    <s v="j"/>
    <n v="3"/>
    <n v="0"/>
    <n v="0"/>
    <n v="0"/>
    <n v="0"/>
    <n v="2"/>
    <n v="1"/>
    <n v="0.5"/>
    <n v="0"/>
    <n v="0"/>
    <s v=""/>
    <n v="0"/>
    <n v="0"/>
    <s v=""/>
    <n v="0"/>
    <n v="0"/>
    <n v="4"/>
    <n v="0"/>
    <n v="0"/>
    <n v="0.5"/>
    <n v="0.75"/>
    <n v="0.75"/>
    <n v="-2"/>
  </r>
  <r>
    <x v="1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3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4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5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6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5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7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8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9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0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1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2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3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3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2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4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5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6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7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18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0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  <r>
    <x v="20"/>
    <s v="U17"/>
    <x v="0"/>
    <x v="1"/>
    <x v="10"/>
    <n v="12"/>
    <m/>
    <n v="0"/>
    <m/>
    <m/>
    <n v="0"/>
    <m/>
    <m/>
    <m/>
    <s v=""/>
    <m/>
    <m/>
    <s v=""/>
    <m/>
    <m/>
    <s v=""/>
    <m/>
    <m/>
    <m/>
    <m/>
    <m/>
    <s v=""/>
    <s v=""/>
    <s v="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s v="U19"/>
    <x v="0"/>
    <x v="0"/>
    <x v="0"/>
    <n v="1"/>
    <s v="J"/>
    <n v="11"/>
    <n v="7"/>
    <n v="4"/>
    <n v="11"/>
    <n v="0"/>
    <n v="6"/>
    <n v="2"/>
    <n v="0.33333333333333331"/>
    <n v="12"/>
    <n v="1"/>
    <n v="8.3333333333333329E-2"/>
    <n v="18"/>
    <n v="3"/>
    <n v="3"/>
    <n v="3"/>
    <n v="1"/>
    <n v="0.16666666666666666"/>
    <n v="3"/>
    <n v="0"/>
    <n v="3"/>
    <n v="0.13440860215053763"/>
    <n v="0"/>
    <n v="5"/>
    <m/>
    <n v="0.16666666666666666"/>
    <n v="0.28467908902691513"/>
    <n v="0.22222222222222221"/>
    <n v="7"/>
    <m/>
  </r>
  <r>
    <x v="1"/>
    <s v="U19"/>
    <x v="0"/>
    <x v="0"/>
    <x v="0"/>
    <n v="1"/>
    <s v="J"/>
    <n v="4"/>
    <n v="6"/>
    <n v="2"/>
    <n v="8"/>
    <n v="0"/>
    <n v="3"/>
    <n v="0"/>
    <n v="0"/>
    <n v="2"/>
    <n v="2"/>
    <n v="1"/>
    <n v="5"/>
    <n v="2"/>
    <n v="1"/>
    <n v="0"/>
    <n v="0"/>
    <n v="0"/>
    <n v="1"/>
    <n v="0"/>
    <n v="4"/>
    <n v="0.42372881355932196"/>
    <n v="0"/>
    <n v="5"/>
    <m/>
    <n v="0.4"/>
    <n v="0.36764705882352938"/>
    <n v="0.4"/>
    <n v="5"/>
    <m/>
  </r>
  <r>
    <x v="2"/>
    <s v="U19"/>
    <x v="0"/>
    <x v="0"/>
    <x v="0"/>
    <n v="1"/>
    <s v="J"/>
    <n v="4"/>
    <n v="2"/>
    <n v="1"/>
    <n v="3"/>
    <n v="2"/>
    <n v="5"/>
    <n v="0"/>
    <n v="0"/>
    <n v="4"/>
    <n v="2"/>
    <n v="0.5"/>
    <n v="9"/>
    <n v="2"/>
    <n v="2"/>
    <n v="0"/>
    <n v="0"/>
    <n v="0"/>
    <n v="0"/>
    <n v="0"/>
    <n v="2"/>
    <n v="0.16835016835016833"/>
    <n v="1"/>
    <n v="4"/>
    <m/>
    <n v="0.22222222222222221"/>
    <n v="0.20242914979757085"/>
    <n v="0.22222222222222221"/>
    <n v="-2"/>
    <m/>
  </r>
  <r>
    <x v="3"/>
    <s v="U19"/>
    <x v="0"/>
    <x v="0"/>
    <x v="0"/>
    <n v="1"/>
    <s v="J"/>
    <n v="0"/>
    <n v="0"/>
    <n v="0"/>
    <n v="0"/>
    <n v="0"/>
    <n v="0"/>
    <n v="0"/>
    <s v=""/>
    <n v="0"/>
    <n v="0"/>
    <s v=""/>
    <n v="0"/>
    <n v="0"/>
    <n v="0"/>
    <n v="0"/>
    <s v=""/>
    <s v=""/>
    <n v="0"/>
    <n v="0"/>
    <n v="0"/>
    <e v="#DIV/0!"/>
    <s v=""/>
    <n v="0"/>
    <m/>
    <s v=""/>
    <s v=""/>
    <s v=""/>
    <n v="0"/>
    <m/>
  </r>
  <r>
    <x v="4"/>
    <s v="U19"/>
    <x v="0"/>
    <x v="0"/>
    <x v="0"/>
    <n v="1"/>
    <s v="J"/>
    <n v="7"/>
    <n v="2"/>
    <n v="0"/>
    <n v="2"/>
    <n v="3"/>
    <n v="4"/>
    <n v="1"/>
    <n v="0.25"/>
    <n v="1"/>
    <n v="1"/>
    <n v="1"/>
    <n v="5"/>
    <n v="2"/>
    <n v="2"/>
    <n v="2"/>
    <n v="1"/>
    <n v="0.4"/>
    <n v="1"/>
    <n v="0"/>
    <n v="4"/>
    <n v="0.40485829959514175"/>
    <n v="0.75"/>
    <n v="3"/>
    <m/>
    <n v="0.4"/>
    <n v="0.59523809523809523"/>
    <n v="0.5"/>
    <n v="6"/>
    <m/>
  </r>
  <r>
    <x v="5"/>
    <s v="U19"/>
    <x v="0"/>
    <x v="0"/>
    <x v="0"/>
    <n v="1"/>
    <s v="J"/>
    <n v="28"/>
    <n v="0"/>
    <n v="1"/>
    <n v="1"/>
    <n v="2"/>
    <n v="10"/>
    <n v="2"/>
    <n v="0.2"/>
    <n v="9"/>
    <n v="6"/>
    <n v="0.66666666666666663"/>
    <n v="19"/>
    <n v="8"/>
    <n v="13"/>
    <n v="10"/>
    <n v="0.76923076923076927"/>
    <n v="0.52631578947368418"/>
    <n v="5"/>
    <n v="0"/>
    <n v="5"/>
    <n v="0.16823687752355318"/>
    <n v="0.4"/>
    <n v="4"/>
    <m/>
    <n v="0.42105263157894735"/>
    <n v="0.56634304207119746"/>
    <n v="0.47368421052631576"/>
    <n v="17"/>
    <m/>
  </r>
  <r>
    <x v="6"/>
    <s v="U19"/>
    <x v="0"/>
    <x v="0"/>
    <x v="0"/>
    <n v="1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7"/>
    <s v="U19"/>
    <x v="0"/>
    <x v="0"/>
    <x v="0"/>
    <n v="1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8"/>
    <s v="U19"/>
    <x v="0"/>
    <x v="0"/>
    <x v="0"/>
    <n v="1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9"/>
    <s v="U19"/>
    <x v="0"/>
    <x v="0"/>
    <x v="0"/>
    <n v="1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0"/>
    <s v="U19"/>
    <x v="0"/>
    <x v="0"/>
    <x v="0"/>
    <n v="1"/>
    <s v="J"/>
    <n v="5"/>
    <n v="3"/>
    <n v="1"/>
    <n v="4"/>
    <n v="0"/>
    <n v="4"/>
    <n v="1"/>
    <n v="0.25"/>
    <n v="2"/>
    <n v="1"/>
    <n v="0.5"/>
    <n v="6"/>
    <n v="2"/>
    <n v="0"/>
    <n v="0"/>
    <s v=""/>
    <n v="0"/>
    <n v="1"/>
    <n v="0"/>
    <n v="0"/>
    <n v="0"/>
    <s v=""/>
    <n v="4"/>
    <m/>
    <n v="0.33333333333333331"/>
    <n v="0.41666666666666669"/>
    <n v="0.41666666666666669"/>
    <n v="6"/>
    <m/>
  </r>
  <r>
    <x v="11"/>
    <s v="U19"/>
    <x v="0"/>
    <x v="0"/>
    <x v="0"/>
    <n v="1"/>
    <s v="J"/>
    <n v="0"/>
    <n v="0"/>
    <n v="0"/>
    <n v="0"/>
    <n v="1"/>
    <n v="0"/>
    <n v="0"/>
    <s v=""/>
    <n v="0"/>
    <n v="0"/>
    <s v=""/>
    <n v="0"/>
    <n v="0"/>
    <n v="0"/>
    <n v="0"/>
    <s v=""/>
    <s v=""/>
    <n v="2"/>
    <n v="0"/>
    <n v="1"/>
    <n v="1"/>
    <n v="1"/>
    <n v="3"/>
    <m/>
    <s v=""/>
    <s v=""/>
    <s v=""/>
    <n v="2"/>
    <m/>
  </r>
  <r>
    <x v="12"/>
    <s v="U19"/>
    <x v="0"/>
    <x v="0"/>
    <x v="0"/>
    <n v="1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3"/>
    <s v="U19"/>
    <x v="0"/>
    <x v="0"/>
    <x v="0"/>
    <n v="1"/>
    <s v="J"/>
    <n v="0"/>
    <n v="2"/>
    <n v="0"/>
    <n v="2"/>
    <n v="0"/>
    <n v="0"/>
    <n v="0"/>
    <s v=""/>
    <n v="0"/>
    <n v="0"/>
    <s v=""/>
    <n v="0"/>
    <n v="0"/>
    <n v="0"/>
    <n v="0"/>
    <s v=""/>
    <s v=""/>
    <n v="0"/>
    <n v="0"/>
    <n v="0"/>
    <e v="#DIV/0!"/>
    <s v=""/>
    <n v="1"/>
    <m/>
    <s v=""/>
    <s v=""/>
    <s v=""/>
    <n v="2"/>
    <m/>
  </r>
  <r>
    <x v="14"/>
    <s v="U19"/>
    <x v="0"/>
    <x v="0"/>
    <x v="0"/>
    <n v="1"/>
    <s v="J"/>
    <n v="1"/>
    <n v="3"/>
    <n v="0"/>
    <n v="3"/>
    <n v="0"/>
    <n v="0"/>
    <n v="0"/>
    <s v=""/>
    <n v="1"/>
    <n v="0"/>
    <n v="0"/>
    <n v="1"/>
    <n v="0"/>
    <n v="2"/>
    <n v="1"/>
    <n v="0.5"/>
    <n v="1"/>
    <n v="2"/>
    <n v="0"/>
    <n v="2"/>
    <n v="0.51546391752577325"/>
    <n v="0"/>
    <n v="2"/>
    <m/>
    <n v="0"/>
    <n v="0.26595744680851063"/>
    <n v="0"/>
    <n v="2"/>
    <m/>
  </r>
  <r>
    <x v="15"/>
    <s v="U19"/>
    <x v="0"/>
    <x v="0"/>
    <x v="0"/>
    <n v="1"/>
    <s v="J"/>
    <n v="3"/>
    <n v="0"/>
    <n v="0"/>
    <n v="0"/>
    <n v="0"/>
    <n v="1"/>
    <n v="1"/>
    <n v="1"/>
    <n v="1"/>
    <n v="0"/>
    <n v="0"/>
    <n v="2"/>
    <n v="1"/>
    <n v="0"/>
    <n v="0"/>
    <s v=""/>
    <n v="0"/>
    <n v="1"/>
    <n v="0"/>
    <n v="2"/>
    <n v="0.5"/>
    <n v="0"/>
    <n v="0"/>
    <m/>
    <n v="0.5"/>
    <n v="0.75"/>
    <n v="0.75"/>
    <n v="1"/>
    <m/>
  </r>
  <r>
    <x v="16"/>
    <s v="U19"/>
    <x v="0"/>
    <x v="0"/>
    <x v="0"/>
    <n v="1"/>
    <s v="J"/>
    <n v="0"/>
    <n v="0"/>
    <n v="0"/>
    <n v="0"/>
    <n v="1"/>
    <n v="1"/>
    <n v="0"/>
    <n v="0"/>
    <n v="0"/>
    <n v="0"/>
    <s v=""/>
    <n v="1"/>
    <n v="0"/>
    <n v="0"/>
    <n v="0"/>
    <s v=""/>
    <n v="0"/>
    <n v="0"/>
    <n v="0"/>
    <n v="0"/>
    <n v="0"/>
    <e v="#DIV/0!"/>
    <n v="0"/>
    <m/>
    <n v="0"/>
    <n v="0"/>
    <n v="0"/>
    <n v="0"/>
    <m/>
  </r>
  <r>
    <x v="0"/>
    <s v="U19"/>
    <x v="1"/>
    <x v="0"/>
    <x v="1"/>
    <n v="2"/>
    <s v="J"/>
    <n v="14"/>
    <n v="3"/>
    <n v="0"/>
    <n v="3"/>
    <n v="2"/>
    <n v="2"/>
    <n v="1"/>
    <n v="0.5"/>
    <n v="13"/>
    <n v="4"/>
    <n v="0.30769230769230771"/>
    <n v="15"/>
    <n v="5"/>
    <n v="4"/>
    <n v="3"/>
    <n v="0.75"/>
    <n v="0.2"/>
    <n v="2"/>
    <n v="0"/>
    <n v="3"/>
    <n v="0.15182186234817813"/>
    <n v="0.66666666666666663"/>
    <n v="2"/>
    <m/>
    <n v="0.33333333333333331"/>
    <n v="0.4176610978520286"/>
    <n v="0.36666666666666664"/>
    <n v="7"/>
    <m/>
  </r>
  <r>
    <x v="1"/>
    <s v="U19"/>
    <x v="1"/>
    <x v="0"/>
    <x v="1"/>
    <n v="2"/>
    <s v="J"/>
    <n v="3"/>
    <n v="5"/>
    <n v="0"/>
    <n v="5"/>
    <n v="4"/>
    <n v="1"/>
    <n v="0"/>
    <n v="0"/>
    <n v="3"/>
    <n v="1"/>
    <n v="0.33333333333333331"/>
    <n v="4"/>
    <n v="1"/>
    <n v="4"/>
    <n v="1"/>
    <n v="0.25"/>
    <n v="0.25"/>
    <n v="0"/>
    <n v="0"/>
    <n v="5"/>
    <n v="0.46468401486988847"/>
    <n v="0.8"/>
    <n v="3"/>
    <m/>
    <n v="0.25"/>
    <n v="0.26041666666666669"/>
    <n v="0.25"/>
    <n v="1"/>
    <m/>
  </r>
  <r>
    <x v="2"/>
    <s v="U19"/>
    <x v="1"/>
    <x v="0"/>
    <x v="1"/>
    <n v="2"/>
    <s v="J"/>
    <n v="12"/>
    <n v="2"/>
    <n v="2"/>
    <n v="4"/>
    <n v="1"/>
    <n v="2"/>
    <n v="1"/>
    <n v="0.5"/>
    <n v="4"/>
    <n v="4"/>
    <n v="1"/>
    <n v="6"/>
    <n v="5"/>
    <n v="2"/>
    <n v="1"/>
    <n v="0.5"/>
    <n v="0.16666666666666666"/>
    <n v="0"/>
    <n v="0"/>
    <n v="2"/>
    <n v="0.22522522522522526"/>
    <n v="0.5"/>
    <n v="1"/>
    <m/>
    <n v="0.83333333333333337"/>
    <n v="0.87209302325581395"/>
    <n v="0.91666666666666663"/>
    <n v="13"/>
    <m/>
  </r>
  <r>
    <x v="3"/>
    <s v="U19"/>
    <x v="1"/>
    <x v="0"/>
    <x v="1"/>
    <n v="2"/>
    <s v="J"/>
    <n v="2"/>
    <n v="0"/>
    <n v="0"/>
    <n v="0"/>
    <n v="1"/>
    <n v="0"/>
    <n v="0"/>
    <s v=""/>
    <n v="2"/>
    <n v="1"/>
    <n v="0.5"/>
    <n v="2"/>
    <n v="1"/>
    <n v="0"/>
    <n v="0"/>
    <s v=""/>
    <n v="0"/>
    <n v="1"/>
    <n v="0"/>
    <n v="4"/>
    <n v="0.66666666666666663"/>
    <n v="0.25"/>
    <n v="0"/>
    <m/>
    <n v="0.5"/>
    <n v="0.5"/>
    <n v="0.5"/>
    <n v="-1"/>
    <m/>
  </r>
  <r>
    <x v="4"/>
    <s v="U19"/>
    <x v="1"/>
    <x v="0"/>
    <x v="1"/>
    <n v="2"/>
    <s v="J"/>
    <n v="5"/>
    <n v="2"/>
    <n v="0"/>
    <n v="2"/>
    <n v="1"/>
    <n v="3"/>
    <n v="1"/>
    <n v="0.33333333333333331"/>
    <n v="3"/>
    <n v="1"/>
    <n v="0.33333333333333331"/>
    <n v="6"/>
    <n v="2"/>
    <n v="0"/>
    <n v="0"/>
    <s v=""/>
    <n v="0"/>
    <n v="1"/>
    <n v="1"/>
    <n v="11"/>
    <n v="0.6470588235294118"/>
    <n v="9.0909090909090912E-2"/>
    <n v="3"/>
    <m/>
    <n v="0.33333333333333331"/>
    <n v="0.41666666666666669"/>
    <n v="0.41666666666666669"/>
    <n v="-5"/>
    <m/>
  </r>
  <r>
    <x v="5"/>
    <s v="U19"/>
    <x v="1"/>
    <x v="0"/>
    <x v="1"/>
    <n v="2"/>
    <s v="J"/>
    <n v="4"/>
    <n v="2"/>
    <n v="1"/>
    <n v="3"/>
    <n v="1"/>
    <n v="9"/>
    <n v="0"/>
    <n v="0"/>
    <n v="4"/>
    <n v="2"/>
    <n v="0.5"/>
    <n v="13"/>
    <n v="2"/>
    <n v="0"/>
    <n v="0"/>
    <s v=""/>
    <n v="0"/>
    <n v="1"/>
    <n v="0"/>
    <n v="2"/>
    <n v="0.13333333333333333"/>
    <n v="0.5"/>
    <n v="3"/>
    <m/>
    <n v="0.15384615384615385"/>
    <n v="0.15384615384615385"/>
    <n v="0.15384615384615385"/>
    <n v="-4"/>
    <m/>
  </r>
  <r>
    <x v="6"/>
    <s v="U19"/>
    <x v="1"/>
    <x v="0"/>
    <x v="1"/>
    <n v="2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7"/>
    <s v="U19"/>
    <x v="1"/>
    <x v="0"/>
    <x v="1"/>
    <n v="2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8"/>
    <s v="U19"/>
    <x v="1"/>
    <x v="0"/>
    <x v="1"/>
    <n v="2"/>
    <s v="J"/>
    <n v="0"/>
    <n v="0"/>
    <n v="0"/>
    <n v="0"/>
    <n v="0"/>
    <n v="0"/>
    <n v="0"/>
    <s v=""/>
    <n v="0"/>
    <n v="0"/>
    <s v=""/>
    <n v="0"/>
    <n v="0"/>
    <n v="0"/>
    <n v="0"/>
    <s v=""/>
    <s v=""/>
    <n v="0"/>
    <n v="0"/>
    <n v="1"/>
    <n v="1"/>
    <n v="0"/>
    <n v="0"/>
    <m/>
    <s v=""/>
    <s v=""/>
    <s v=""/>
    <n v="-1"/>
    <m/>
  </r>
  <r>
    <x v="9"/>
    <s v="U19"/>
    <x v="1"/>
    <x v="0"/>
    <x v="1"/>
    <n v="2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0"/>
    <s v="U19"/>
    <x v="1"/>
    <x v="0"/>
    <x v="1"/>
    <n v="2"/>
    <s v="J"/>
    <n v="2"/>
    <n v="1"/>
    <n v="0"/>
    <n v="1"/>
    <n v="1"/>
    <n v="3"/>
    <n v="0"/>
    <n v="0"/>
    <n v="3"/>
    <n v="1"/>
    <n v="0.33333333333333331"/>
    <n v="6"/>
    <n v="1"/>
    <n v="0"/>
    <n v="0"/>
    <s v=""/>
    <n v="0"/>
    <n v="0"/>
    <n v="0"/>
    <n v="3"/>
    <n v="0.33333333333333331"/>
    <n v="0.33333333333333331"/>
    <n v="3"/>
    <m/>
    <n v="0.16666666666666666"/>
    <n v="0.16666666666666666"/>
    <n v="0.16666666666666666"/>
    <n v="-4"/>
    <m/>
  </r>
  <r>
    <x v="11"/>
    <s v="U19"/>
    <x v="1"/>
    <x v="0"/>
    <x v="1"/>
    <n v="2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2"/>
    <s v="U19"/>
    <x v="1"/>
    <x v="0"/>
    <x v="1"/>
    <n v="2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4"/>
    <s v="U19"/>
    <x v="1"/>
    <x v="0"/>
    <x v="1"/>
    <n v="2"/>
    <s v="J"/>
    <n v="0"/>
    <n v="1"/>
    <n v="0"/>
    <n v="1"/>
    <n v="1"/>
    <n v="0"/>
    <n v="0"/>
    <s v=""/>
    <n v="0"/>
    <n v="0"/>
    <s v=""/>
    <n v="0"/>
    <n v="0"/>
    <n v="2"/>
    <n v="0"/>
    <n v="0"/>
    <s v=""/>
    <n v="1"/>
    <n v="0"/>
    <n v="5"/>
    <n v="0.85034013605442182"/>
    <n v="0.2"/>
    <n v="1"/>
    <m/>
    <s v=""/>
    <s v=""/>
    <s v=""/>
    <n v="-4"/>
    <m/>
  </r>
  <r>
    <x v="15"/>
    <s v="U19"/>
    <x v="1"/>
    <x v="0"/>
    <x v="1"/>
    <n v="2"/>
    <s v="J"/>
    <n v="0"/>
    <n v="0"/>
    <n v="0"/>
    <n v="0"/>
    <n v="0"/>
    <n v="1"/>
    <n v="0"/>
    <n v="0"/>
    <n v="0"/>
    <n v="0"/>
    <s v=""/>
    <n v="1"/>
    <n v="0"/>
    <n v="0"/>
    <n v="0"/>
    <s v=""/>
    <n v="0"/>
    <n v="0"/>
    <n v="0"/>
    <n v="1"/>
    <n v="0.5"/>
    <n v="0"/>
    <n v="0"/>
    <m/>
    <n v="0"/>
    <n v="0"/>
    <n v="0"/>
    <n v="-2"/>
    <m/>
  </r>
  <r>
    <x v="13"/>
    <s v="U19"/>
    <x v="1"/>
    <x v="0"/>
    <x v="1"/>
    <n v="2"/>
    <s v="J"/>
    <n v="3"/>
    <n v="1"/>
    <n v="0"/>
    <n v="1"/>
    <n v="0"/>
    <n v="0"/>
    <n v="0"/>
    <s v=""/>
    <n v="1"/>
    <n v="1"/>
    <n v="1"/>
    <n v="1"/>
    <n v="1"/>
    <n v="3"/>
    <n v="1"/>
    <n v="0.33333333333333331"/>
    <n v="1"/>
    <n v="3"/>
    <n v="0"/>
    <n v="3"/>
    <n v="0.56390977443609025"/>
    <n v="0"/>
    <n v="1"/>
    <m/>
    <n v="1"/>
    <n v="0.64655172413793094"/>
    <n v="1"/>
    <n v="2"/>
    <m/>
  </r>
  <r>
    <x v="16"/>
    <s v="U19"/>
    <x v="1"/>
    <x v="0"/>
    <x v="1"/>
    <n v="2"/>
    <s v="J"/>
    <n v="0"/>
    <n v="0"/>
    <n v="0"/>
    <n v="0"/>
    <n v="0"/>
    <n v="0"/>
    <n v="0"/>
    <s v=""/>
    <n v="0"/>
    <n v="0"/>
    <s v=""/>
    <n v="0"/>
    <n v="0"/>
    <n v="0"/>
    <n v="0"/>
    <s v=""/>
    <s v=""/>
    <n v="0"/>
    <n v="0"/>
    <n v="1"/>
    <n v="1"/>
    <n v="0"/>
    <n v="0"/>
    <m/>
    <s v=""/>
    <s v=""/>
    <s v=""/>
    <n v="-1"/>
    <m/>
  </r>
  <r>
    <x v="0"/>
    <s v="U19"/>
    <x v="2"/>
    <x v="0"/>
    <x v="2"/>
    <n v="3"/>
    <s v="J"/>
    <n v="9"/>
    <n v="5"/>
    <n v="2"/>
    <n v="7"/>
    <n v="3"/>
    <n v="4"/>
    <n v="1"/>
    <n v="0.25"/>
    <n v="10"/>
    <n v="3"/>
    <n v="0.3"/>
    <n v="14"/>
    <n v="4"/>
    <n v="0"/>
    <n v="0"/>
    <s v=""/>
    <n v="0"/>
    <n v="0"/>
    <n v="0"/>
    <n v="7"/>
    <n v="0.33333333333333331"/>
    <n v="0.42857142857142855"/>
    <n v="2"/>
    <n v="3"/>
    <n v="0.2857142857142857"/>
    <n v="0.32142857142857145"/>
    <n v="0.32142857142857145"/>
    <n v="2"/>
    <m/>
  </r>
  <r>
    <x v="1"/>
    <s v="U19"/>
    <x v="2"/>
    <x v="0"/>
    <x v="2"/>
    <n v="3"/>
    <s v="J"/>
    <n v="4"/>
    <n v="1"/>
    <n v="0"/>
    <n v="1"/>
    <n v="1"/>
    <n v="1"/>
    <n v="0"/>
    <n v="0"/>
    <n v="9"/>
    <n v="1"/>
    <n v="0.1111111111111111"/>
    <n v="10"/>
    <n v="1"/>
    <n v="4"/>
    <n v="2"/>
    <n v="0.5"/>
    <n v="0.2"/>
    <n v="0"/>
    <n v="2"/>
    <n v="5"/>
    <n v="0.29832935560859192"/>
    <n v="0.2"/>
    <n v="2"/>
    <n v="3"/>
    <n v="0.1"/>
    <n v="0.17006802721088435"/>
    <n v="0.1"/>
    <n v="-8"/>
    <m/>
  </r>
  <r>
    <x v="2"/>
    <s v="U19"/>
    <x v="2"/>
    <x v="0"/>
    <x v="2"/>
    <n v="3"/>
    <s v="J"/>
    <n v="7"/>
    <n v="4"/>
    <n v="1"/>
    <n v="5"/>
    <n v="1"/>
    <n v="1"/>
    <n v="1"/>
    <n v="1"/>
    <n v="3"/>
    <n v="2"/>
    <n v="0.66666666666666663"/>
    <n v="4"/>
    <n v="3"/>
    <n v="2"/>
    <n v="0"/>
    <n v="0"/>
    <n v="0"/>
    <n v="0"/>
    <n v="0"/>
    <n v="0"/>
    <n v="0"/>
    <e v="#DIV/0!"/>
    <n v="3"/>
    <n v="2"/>
    <n v="0.75"/>
    <n v="0.71721311475409832"/>
    <n v="0.875"/>
    <n v="10"/>
    <m/>
  </r>
  <r>
    <x v="3"/>
    <s v="U19"/>
    <x v="2"/>
    <x v="0"/>
    <x v="2"/>
    <n v="3"/>
    <s v="J"/>
    <n v="0"/>
    <n v="1"/>
    <n v="0"/>
    <n v="1"/>
    <n v="1"/>
    <n v="0"/>
    <n v="0"/>
    <s v=""/>
    <n v="2"/>
    <n v="0"/>
    <n v="0"/>
    <n v="2"/>
    <n v="0"/>
    <n v="0"/>
    <n v="0"/>
    <s v=""/>
    <n v="0"/>
    <n v="0"/>
    <n v="0"/>
    <n v="3"/>
    <n v="0.6"/>
    <n v="0.33333333333333331"/>
    <n v="1"/>
    <n v="0"/>
    <n v="0"/>
    <n v="0"/>
    <n v="0"/>
    <n v="-3"/>
    <m/>
  </r>
  <r>
    <x v="4"/>
    <s v="U19"/>
    <x v="2"/>
    <x v="0"/>
    <x v="2"/>
    <n v="3"/>
    <s v="J"/>
    <n v="0"/>
    <n v="2"/>
    <n v="1"/>
    <n v="3"/>
    <n v="3"/>
    <n v="3"/>
    <n v="0"/>
    <n v="0"/>
    <n v="1"/>
    <n v="0"/>
    <n v="0"/>
    <n v="4"/>
    <n v="0"/>
    <n v="0"/>
    <n v="0"/>
    <s v=""/>
    <n v="0"/>
    <n v="2"/>
    <n v="0"/>
    <n v="4"/>
    <n v="0.5"/>
    <n v="0.75"/>
    <n v="3"/>
    <n v="0"/>
    <n v="0"/>
    <n v="0"/>
    <n v="0"/>
    <n v="0"/>
    <m/>
  </r>
  <r>
    <x v="5"/>
    <s v="U19"/>
    <x v="2"/>
    <x v="0"/>
    <x v="2"/>
    <n v="3"/>
    <s v="J"/>
    <n v="25"/>
    <n v="1"/>
    <n v="0"/>
    <n v="1"/>
    <n v="0"/>
    <n v="7"/>
    <n v="3"/>
    <n v="0.42857142857142855"/>
    <n v="9"/>
    <n v="3"/>
    <n v="0.33333333333333331"/>
    <n v="16"/>
    <n v="6"/>
    <n v="16"/>
    <n v="10"/>
    <n v="0.625"/>
    <n v="0.625"/>
    <n v="3"/>
    <n v="1"/>
    <n v="3"/>
    <n v="0.1152073732718894"/>
    <n v="0"/>
    <n v="3"/>
    <n v="6"/>
    <n v="0.375"/>
    <n v="0.54253472222222221"/>
    <n v="0.46875"/>
    <n v="11"/>
    <m/>
  </r>
  <r>
    <x v="6"/>
    <s v="U19"/>
    <x v="2"/>
    <x v="0"/>
    <x v="2"/>
    <n v="3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7"/>
    <s v="U19"/>
    <x v="2"/>
    <x v="0"/>
    <x v="2"/>
    <n v="3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8"/>
    <s v="U19"/>
    <x v="2"/>
    <x v="0"/>
    <x v="2"/>
    <n v="3"/>
    <s v="J"/>
    <n v="8"/>
    <n v="3"/>
    <n v="4"/>
    <n v="7"/>
    <n v="1"/>
    <n v="0"/>
    <n v="0"/>
    <s v=""/>
    <n v="6"/>
    <n v="4"/>
    <n v="0.66666666666666663"/>
    <n v="6"/>
    <n v="4"/>
    <n v="0"/>
    <n v="0"/>
    <s v=""/>
    <n v="0"/>
    <n v="1"/>
    <n v="0"/>
    <n v="3"/>
    <n v="0.33333333333333331"/>
    <n v="0.33333333333333331"/>
    <n v="5"/>
    <n v="0"/>
    <n v="0.66666666666666663"/>
    <n v="0.66666666666666663"/>
    <n v="0.66666666666666663"/>
    <n v="12"/>
    <m/>
  </r>
  <r>
    <x v="9"/>
    <s v="U19"/>
    <x v="2"/>
    <x v="0"/>
    <x v="2"/>
    <n v="3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0"/>
    <s v="U19"/>
    <x v="2"/>
    <x v="0"/>
    <x v="2"/>
    <n v="3"/>
    <s v="J"/>
    <n v="6"/>
    <n v="1"/>
    <n v="1"/>
    <n v="2"/>
    <n v="1"/>
    <n v="4"/>
    <n v="2"/>
    <n v="0.5"/>
    <n v="2"/>
    <n v="0"/>
    <n v="0"/>
    <n v="6"/>
    <n v="2"/>
    <n v="0"/>
    <n v="0"/>
    <s v=""/>
    <n v="0"/>
    <n v="0"/>
    <n v="0"/>
    <n v="0"/>
    <n v="0"/>
    <e v="#DIV/0!"/>
    <n v="4"/>
    <n v="0"/>
    <n v="0.33333333333333331"/>
    <n v="0.5"/>
    <n v="0.5"/>
    <n v="5"/>
    <m/>
  </r>
  <r>
    <x v="11"/>
    <s v="U19"/>
    <x v="2"/>
    <x v="0"/>
    <x v="2"/>
    <n v="3"/>
    <s v="J"/>
    <n v="3"/>
    <n v="2"/>
    <n v="0"/>
    <n v="2"/>
    <n v="0"/>
    <n v="2"/>
    <n v="1"/>
    <n v="0.5"/>
    <n v="1"/>
    <n v="0"/>
    <n v="0"/>
    <n v="3"/>
    <n v="1"/>
    <n v="0"/>
    <n v="0"/>
    <s v=""/>
    <n v="0"/>
    <n v="1"/>
    <n v="0"/>
    <n v="0"/>
    <n v="0"/>
    <s v=""/>
    <n v="3"/>
    <n v="0"/>
    <n v="0.33333333333333331"/>
    <n v="0.5"/>
    <n v="0.5"/>
    <n v="4"/>
    <m/>
  </r>
  <r>
    <x v="12"/>
    <s v="U19"/>
    <x v="2"/>
    <x v="0"/>
    <x v="2"/>
    <n v="3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4"/>
    <s v="U19"/>
    <x v="2"/>
    <x v="0"/>
    <x v="2"/>
    <n v="3"/>
    <s v="J"/>
    <n v="0"/>
    <n v="1"/>
    <n v="0"/>
    <n v="1"/>
    <n v="0"/>
    <n v="0"/>
    <n v="0"/>
    <s v=""/>
    <n v="0"/>
    <n v="0"/>
    <s v=""/>
    <n v="0"/>
    <n v="0"/>
    <n v="0"/>
    <n v="0"/>
    <s v=""/>
    <s v=""/>
    <n v="0"/>
    <n v="0"/>
    <n v="0"/>
    <e v="#DIV/0!"/>
    <s v=""/>
    <n v="0"/>
    <n v="0"/>
    <s v=""/>
    <s v=""/>
    <s v=""/>
    <n v="1"/>
    <m/>
  </r>
  <r>
    <x v="15"/>
    <s v="U19"/>
    <x v="2"/>
    <x v="0"/>
    <x v="2"/>
    <n v="3"/>
    <s v="J"/>
    <n v="1"/>
    <n v="0"/>
    <n v="0"/>
    <n v="0"/>
    <n v="0"/>
    <n v="1"/>
    <n v="0"/>
    <n v="0"/>
    <n v="0"/>
    <n v="0"/>
    <s v=""/>
    <n v="1"/>
    <n v="0"/>
    <n v="2"/>
    <n v="1"/>
    <n v="0.5"/>
    <n v="1"/>
    <n v="1"/>
    <n v="0"/>
    <n v="1"/>
    <n v="0.34722222222222221"/>
    <n v="0"/>
    <n v="1"/>
    <n v="1"/>
    <n v="0"/>
    <n v="0.26595744680851063"/>
    <n v="0"/>
    <n v="-1"/>
    <m/>
  </r>
  <r>
    <x v="16"/>
    <s v="U19"/>
    <x v="2"/>
    <x v="0"/>
    <x v="2"/>
    <n v="3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0"/>
    <s v="U19"/>
    <x v="3"/>
    <x v="0"/>
    <x v="3"/>
    <n v="4"/>
    <s v="J"/>
    <n v="29"/>
    <n v="1"/>
    <n v="3"/>
    <n v="4"/>
    <n v="1"/>
    <n v="2"/>
    <n v="1"/>
    <n v="0.5"/>
    <n v="17"/>
    <n v="9"/>
    <n v="0.52941176470588236"/>
    <n v="19"/>
    <n v="10"/>
    <n v="10"/>
    <n v="8"/>
    <n v="0.8"/>
    <n v="0.42105263157894735"/>
    <n v="2"/>
    <n v="0"/>
    <n v="5"/>
    <n v="0.17605633802816903"/>
    <n v="0.2"/>
    <n v="2"/>
    <n v="6"/>
    <n v="0.52631578947368418"/>
    <n v="0.61965811965811968"/>
    <n v="0.55263157894736847"/>
    <n v="20"/>
    <m/>
  </r>
  <r>
    <x v="1"/>
    <s v="U19"/>
    <x v="3"/>
    <x v="0"/>
    <x v="3"/>
    <n v="4"/>
    <s v="J"/>
    <n v="8"/>
    <n v="0"/>
    <n v="0"/>
    <n v="0"/>
    <n v="4"/>
    <n v="1"/>
    <n v="1"/>
    <n v="1"/>
    <n v="7"/>
    <n v="2"/>
    <n v="0.2857142857142857"/>
    <n v="8"/>
    <n v="3"/>
    <n v="3"/>
    <n v="1"/>
    <n v="0.33333333333333331"/>
    <n v="0.125"/>
    <n v="2"/>
    <n v="0"/>
    <n v="2"/>
    <n v="0.17667844522968199"/>
    <n v="2"/>
    <n v="3"/>
    <n v="2"/>
    <n v="0.375"/>
    <n v="0.42918454935622319"/>
    <n v="0.4375"/>
    <n v="5"/>
    <m/>
  </r>
  <r>
    <x v="2"/>
    <s v="U19"/>
    <x v="3"/>
    <x v="0"/>
    <x v="3"/>
    <n v="4"/>
    <s v="J"/>
    <n v="2"/>
    <n v="0"/>
    <n v="0"/>
    <n v="0"/>
    <n v="1"/>
    <n v="1"/>
    <n v="0"/>
    <n v="0"/>
    <n v="3"/>
    <n v="0"/>
    <n v="0"/>
    <n v="4"/>
    <n v="0"/>
    <n v="4"/>
    <n v="2"/>
    <n v="0.5"/>
    <n v="0.5"/>
    <n v="0"/>
    <n v="0"/>
    <n v="0"/>
    <n v="0"/>
    <e v="#DIV/0!"/>
    <n v="1"/>
    <n v="2"/>
    <n v="0"/>
    <n v="0.1736111111111111"/>
    <n v="0"/>
    <n v="-3"/>
    <m/>
  </r>
  <r>
    <x v="3"/>
    <s v="U19"/>
    <x v="3"/>
    <x v="0"/>
    <x v="3"/>
    <n v="4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4"/>
    <s v="U19"/>
    <x v="3"/>
    <x v="0"/>
    <x v="3"/>
    <n v="4"/>
    <s v="J"/>
    <n v="2"/>
    <n v="0"/>
    <n v="0"/>
    <n v="0"/>
    <n v="3"/>
    <n v="1"/>
    <n v="0"/>
    <n v="0"/>
    <n v="1"/>
    <n v="1"/>
    <n v="1"/>
    <n v="2"/>
    <n v="1"/>
    <n v="2"/>
    <n v="0"/>
    <n v="0"/>
    <n v="0"/>
    <n v="0"/>
    <n v="0"/>
    <n v="5"/>
    <n v="0.63451776649746194"/>
    <n v="0.6"/>
    <n v="3"/>
    <n v="4"/>
    <n v="0.5"/>
    <n v="0.34722222222222221"/>
    <n v="0.5"/>
    <n v="-3"/>
    <m/>
  </r>
  <r>
    <x v="5"/>
    <s v="U19"/>
    <x v="3"/>
    <x v="0"/>
    <x v="3"/>
    <n v="4"/>
    <s v="J"/>
    <n v="24"/>
    <n v="4"/>
    <n v="0"/>
    <n v="4"/>
    <n v="5"/>
    <n v="4"/>
    <n v="2"/>
    <n v="0.5"/>
    <n v="9"/>
    <n v="8"/>
    <n v="0.88888888888888884"/>
    <n v="13"/>
    <n v="10"/>
    <n v="3"/>
    <n v="2"/>
    <n v="0.66666666666666663"/>
    <n v="0.15384615384615385"/>
    <n v="3"/>
    <n v="0"/>
    <n v="5"/>
    <n v="0.25879917184265011"/>
    <n v="1"/>
    <n v="3"/>
    <n v="2"/>
    <n v="0.76923076923076927"/>
    <n v="0.83798882681564246"/>
    <n v="0.84615384615384615"/>
    <n v="27"/>
    <m/>
  </r>
  <r>
    <x v="6"/>
    <s v="U19"/>
    <x v="3"/>
    <x v="0"/>
    <x v="3"/>
    <n v="4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7"/>
    <s v="U19"/>
    <x v="3"/>
    <x v="0"/>
    <x v="3"/>
    <n v="4"/>
    <s v="J"/>
    <n v="0"/>
    <n v="0"/>
    <n v="0"/>
    <n v="0"/>
    <n v="0"/>
    <n v="0"/>
    <n v="0"/>
    <s v=""/>
    <n v="0"/>
    <n v="0"/>
    <s v=""/>
    <n v="0"/>
    <n v="0"/>
    <n v="0"/>
    <n v="0"/>
    <s v=""/>
    <s v=""/>
    <n v="0"/>
    <n v="0"/>
    <n v="0"/>
    <e v="#DIV/0!"/>
    <s v=""/>
    <n v="0"/>
    <n v="0"/>
    <s v=""/>
    <s v=""/>
    <s v=""/>
    <n v="0"/>
    <m/>
  </r>
  <r>
    <x v="8"/>
    <s v="U19"/>
    <x v="3"/>
    <x v="0"/>
    <x v="3"/>
    <n v="4"/>
    <s v="J"/>
    <n v="7"/>
    <n v="6"/>
    <n v="2"/>
    <n v="8"/>
    <n v="1"/>
    <n v="1"/>
    <n v="1"/>
    <n v="1"/>
    <n v="3"/>
    <n v="2"/>
    <n v="0.66666666666666663"/>
    <n v="4"/>
    <n v="3"/>
    <n v="0"/>
    <n v="0"/>
    <s v=""/>
    <n v="0"/>
    <n v="0"/>
    <n v="2"/>
    <n v="0"/>
    <n v="0"/>
    <e v="#DIV/0!"/>
    <n v="4"/>
    <n v="0"/>
    <n v="0.75"/>
    <n v="0.875"/>
    <n v="0.875"/>
    <n v="17"/>
    <m/>
  </r>
  <r>
    <x v="9"/>
    <s v="U19"/>
    <x v="3"/>
    <x v="0"/>
    <x v="3"/>
    <n v="4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0"/>
    <s v="U19"/>
    <x v="3"/>
    <x v="0"/>
    <x v="3"/>
    <n v="4"/>
    <s v="J"/>
    <n v="2"/>
    <n v="3"/>
    <n v="1"/>
    <n v="4"/>
    <n v="1"/>
    <n v="0"/>
    <n v="0"/>
    <s v=""/>
    <n v="1"/>
    <n v="1"/>
    <n v="1"/>
    <n v="1"/>
    <n v="1"/>
    <n v="2"/>
    <n v="0"/>
    <n v="0"/>
    <n v="0"/>
    <n v="0"/>
    <n v="0"/>
    <n v="4"/>
    <n v="0.68027210884353739"/>
    <n v="0.25"/>
    <n v="1"/>
    <n v="1"/>
    <n v="1"/>
    <n v="0.53191489361702127"/>
    <n v="1"/>
    <n v="1"/>
    <m/>
  </r>
  <r>
    <x v="18"/>
    <s v="U19"/>
    <x v="3"/>
    <x v="0"/>
    <x v="3"/>
    <n v="4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2"/>
    <s v="U19"/>
    <x v="3"/>
    <x v="0"/>
    <x v="3"/>
    <n v="4"/>
    <s v="J"/>
    <n v="5"/>
    <n v="7"/>
    <n v="2"/>
    <n v="9"/>
    <n v="1"/>
    <n v="0"/>
    <n v="0"/>
    <s v=""/>
    <n v="2"/>
    <n v="1"/>
    <n v="0.5"/>
    <n v="2"/>
    <n v="1"/>
    <n v="6"/>
    <n v="3"/>
    <n v="0.5"/>
    <n v="1.5"/>
    <n v="1"/>
    <n v="0"/>
    <n v="1"/>
    <n v="0.17730496453900707"/>
    <n v="1"/>
    <n v="5"/>
    <n v="3"/>
    <n v="0.5"/>
    <n v="0.5387931034482758"/>
    <n v="0.5"/>
    <n v="11"/>
    <m/>
  </r>
  <r>
    <x v="14"/>
    <s v="U19"/>
    <x v="3"/>
    <x v="0"/>
    <x v="3"/>
    <n v="4"/>
    <s v="J"/>
    <n v="2"/>
    <n v="2"/>
    <n v="0"/>
    <n v="2"/>
    <n v="2"/>
    <n v="2"/>
    <n v="0"/>
    <n v="0"/>
    <n v="1"/>
    <n v="1"/>
    <n v="1"/>
    <n v="3"/>
    <n v="1"/>
    <n v="0"/>
    <n v="0"/>
    <s v=""/>
    <n v="0"/>
    <n v="1"/>
    <n v="0"/>
    <n v="3"/>
    <n v="0.5"/>
    <n v="0.66666666666666663"/>
    <n v="2"/>
    <n v="0"/>
    <n v="0.33333333333333331"/>
    <n v="0.33333333333333331"/>
    <n v="0.33333333333333331"/>
    <n v="2"/>
    <m/>
  </r>
  <r>
    <x v="15"/>
    <s v="U19"/>
    <x v="3"/>
    <x v="0"/>
    <x v="3"/>
    <n v="4"/>
    <s v="J"/>
    <n v="0"/>
    <n v="0"/>
    <n v="0"/>
    <n v="0"/>
    <n v="0"/>
    <n v="0"/>
    <n v="0"/>
    <s v=""/>
    <n v="0"/>
    <n v="0"/>
    <s v=""/>
    <n v="0"/>
    <n v="0"/>
    <n v="0"/>
    <n v="0"/>
    <s v=""/>
    <s v=""/>
    <n v="1"/>
    <n v="0"/>
    <n v="0"/>
    <e v="#DIV/0!"/>
    <s v=""/>
    <n v="0"/>
    <n v="0"/>
    <s v=""/>
    <s v=""/>
    <s v=""/>
    <n v="1"/>
    <m/>
  </r>
  <r>
    <x v="16"/>
    <s v="U19"/>
    <x v="3"/>
    <x v="0"/>
    <x v="3"/>
    <n v="5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0"/>
    <s v="U19"/>
    <x v="4"/>
    <x v="0"/>
    <x v="4"/>
    <n v="5"/>
    <s v="J"/>
    <n v="18"/>
    <n v="1"/>
    <n v="0"/>
    <n v="1"/>
    <n v="0"/>
    <n v="3"/>
    <n v="0"/>
    <n v="0"/>
    <n v="13"/>
    <n v="7"/>
    <n v="0.53846153846153844"/>
    <n v="16"/>
    <n v="7"/>
    <n v="7"/>
    <n v="4"/>
    <n v="0.5714285714285714"/>
    <n v="0.25"/>
    <n v="3"/>
    <n v="0"/>
    <n v="5"/>
    <n v="0.20764119601328906"/>
    <n v="0"/>
    <n v="3"/>
    <n v="4"/>
    <n v="0.4375"/>
    <n v="0.47169811320754723"/>
    <n v="0.4375"/>
    <n v="5"/>
    <m/>
  </r>
  <r>
    <x v="1"/>
    <s v="U19"/>
    <x v="4"/>
    <x v="0"/>
    <x v="4"/>
    <n v="5"/>
    <s v="J"/>
    <n v="8"/>
    <n v="1"/>
    <n v="0"/>
    <n v="1"/>
    <n v="2"/>
    <n v="3"/>
    <n v="0"/>
    <n v="0"/>
    <n v="7"/>
    <n v="3"/>
    <n v="0.42857142857142855"/>
    <n v="10"/>
    <n v="3"/>
    <n v="5"/>
    <n v="2"/>
    <n v="0.4"/>
    <n v="0.2"/>
    <n v="5"/>
    <n v="1"/>
    <n v="5"/>
    <n v="0.29069767441860467"/>
    <n v="0.4"/>
    <n v="2"/>
    <n v="3"/>
    <n v="0.3"/>
    <n v="0.32786885245901642"/>
    <n v="0.3"/>
    <n v="2"/>
    <m/>
  </r>
  <r>
    <x v="2"/>
    <s v="U19"/>
    <x v="4"/>
    <x v="0"/>
    <x v="4"/>
    <n v="5"/>
    <s v="J"/>
    <n v="1"/>
    <n v="6"/>
    <n v="0"/>
    <n v="6"/>
    <n v="0"/>
    <n v="1"/>
    <n v="0"/>
    <n v="0"/>
    <n v="0"/>
    <n v="0"/>
    <s v=""/>
    <n v="1"/>
    <n v="0"/>
    <n v="2"/>
    <n v="1"/>
    <n v="0.5"/>
    <n v="1"/>
    <n v="0"/>
    <n v="0"/>
    <n v="2"/>
    <n v="0.51546391752577325"/>
    <n v="0"/>
    <n v="0"/>
    <n v="1"/>
    <n v="0"/>
    <n v="0.26595744680851063"/>
    <n v="0"/>
    <n v="3"/>
    <m/>
  </r>
  <r>
    <x v="3"/>
    <s v="U19"/>
    <x v="4"/>
    <x v="0"/>
    <x v="4"/>
    <n v="5"/>
    <s v="J"/>
    <n v="2"/>
    <n v="0"/>
    <n v="0"/>
    <n v="0"/>
    <n v="0"/>
    <n v="1"/>
    <n v="0"/>
    <n v="0"/>
    <n v="1"/>
    <n v="0"/>
    <n v="0"/>
    <n v="2"/>
    <n v="0"/>
    <n v="2"/>
    <n v="2"/>
    <n v="1"/>
    <n v="1"/>
    <n v="0"/>
    <n v="0"/>
    <n v="1"/>
    <n v="0.25773195876288663"/>
    <n v="0"/>
    <n v="0"/>
    <n v="1"/>
    <n v="0"/>
    <n v="0.34722222222222221"/>
    <n v="0"/>
    <n v="-1"/>
    <m/>
  </r>
  <r>
    <x v="4"/>
    <s v="U19"/>
    <x v="4"/>
    <x v="0"/>
    <x v="4"/>
    <n v="5"/>
    <s v="J"/>
    <n v="2"/>
    <n v="0"/>
    <n v="0"/>
    <n v="0"/>
    <n v="0"/>
    <n v="1"/>
    <n v="0"/>
    <n v="0"/>
    <n v="2"/>
    <n v="1"/>
    <n v="0.5"/>
    <n v="3"/>
    <n v="1"/>
    <n v="0"/>
    <n v="0"/>
    <s v=""/>
    <n v="0"/>
    <n v="1"/>
    <n v="0"/>
    <n v="4"/>
    <n v="0.5714285714285714"/>
    <n v="0"/>
    <n v="0"/>
    <n v="1"/>
    <n v="0.33333333333333331"/>
    <n v="0.33333333333333331"/>
    <n v="0.33333333333333331"/>
    <n v="-3"/>
    <m/>
  </r>
  <r>
    <x v="5"/>
    <s v="U19"/>
    <x v="4"/>
    <x v="0"/>
    <x v="4"/>
    <n v="5"/>
    <s v="J"/>
    <n v="8"/>
    <n v="3"/>
    <n v="0"/>
    <n v="3"/>
    <n v="2"/>
    <n v="6"/>
    <n v="0"/>
    <n v="0"/>
    <n v="2"/>
    <n v="2"/>
    <n v="1"/>
    <n v="8"/>
    <n v="2"/>
    <n v="4"/>
    <n v="4"/>
    <n v="1"/>
    <n v="0.5"/>
    <n v="1"/>
    <n v="1"/>
    <n v="6"/>
    <n v="0.38071065989847719"/>
    <n v="0.33333333333333331"/>
    <n v="3"/>
    <n v="2"/>
    <n v="0.25"/>
    <n v="0.4098360655737705"/>
    <n v="0.25"/>
    <n v="3"/>
    <m/>
  </r>
  <r>
    <x v="6"/>
    <s v="U19"/>
    <x v="4"/>
    <x v="0"/>
    <x v="4"/>
    <n v="5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7"/>
    <s v="U19"/>
    <x v="4"/>
    <x v="0"/>
    <x v="4"/>
    <n v="5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8"/>
    <s v="U19"/>
    <x v="4"/>
    <x v="0"/>
    <x v="4"/>
    <n v="5"/>
    <s v="J"/>
    <n v="0"/>
    <n v="2"/>
    <n v="0"/>
    <n v="2"/>
    <n v="0"/>
    <n v="0"/>
    <n v="0"/>
    <s v=""/>
    <n v="0"/>
    <n v="0"/>
    <s v=""/>
    <n v="0"/>
    <n v="0"/>
    <n v="0"/>
    <n v="0"/>
    <s v=""/>
    <s v=""/>
    <n v="0"/>
    <n v="1"/>
    <n v="2"/>
    <n v="1"/>
    <n v="0"/>
    <n v="3"/>
    <n v="0"/>
    <s v=""/>
    <s v=""/>
    <s v=""/>
    <n v="1"/>
    <m/>
  </r>
  <r>
    <x v="9"/>
    <s v="U19"/>
    <x v="4"/>
    <x v="0"/>
    <x v="4"/>
    <n v="5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0"/>
    <s v="U19"/>
    <x v="4"/>
    <x v="0"/>
    <x v="4"/>
    <n v="5"/>
    <s v="J"/>
    <n v="0"/>
    <n v="3"/>
    <n v="0"/>
    <n v="3"/>
    <n v="0"/>
    <n v="1"/>
    <n v="0"/>
    <n v="0"/>
    <n v="1"/>
    <n v="0"/>
    <n v="0"/>
    <n v="2"/>
    <n v="0"/>
    <n v="0"/>
    <n v="0"/>
    <s v=""/>
    <n v="0"/>
    <n v="0"/>
    <n v="1"/>
    <n v="1"/>
    <n v="0.33333333333333331"/>
    <n v="0"/>
    <n v="1"/>
    <n v="0"/>
    <n v="0"/>
    <n v="0"/>
    <n v="0"/>
    <n v="1"/>
    <m/>
  </r>
  <r>
    <x v="18"/>
    <s v="U19"/>
    <x v="4"/>
    <x v="0"/>
    <x v="4"/>
    <n v="5"/>
    <s v="J"/>
    <n v="0"/>
    <n v="2"/>
    <n v="0"/>
    <n v="2"/>
    <n v="0"/>
    <n v="0"/>
    <n v="0"/>
    <s v=""/>
    <n v="0"/>
    <n v="0"/>
    <s v=""/>
    <n v="0"/>
    <n v="0"/>
    <n v="0"/>
    <n v="0"/>
    <s v=""/>
    <s v=""/>
    <n v="0"/>
    <n v="0"/>
    <n v="2"/>
    <n v="1"/>
    <n v="0"/>
    <n v="2"/>
    <n v="0"/>
    <s v=""/>
    <s v=""/>
    <s v=""/>
    <n v="0"/>
    <m/>
  </r>
  <r>
    <x v="12"/>
    <s v="U19"/>
    <x v="4"/>
    <x v="0"/>
    <x v="4"/>
    <n v="5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4"/>
    <s v="U19"/>
    <x v="4"/>
    <x v="0"/>
    <x v="4"/>
    <n v="5"/>
    <s v="J"/>
    <n v="0"/>
    <n v="0"/>
    <n v="0"/>
    <n v="0"/>
    <n v="0"/>
    <n v="0"/>
    <n v="0"/>
    <s v=""/>
    <n v="1"/>
    <n v="0"/>
    <n v="0"/>
    <n v="1"/>
    <n v="0"/>
    <n v="0"/>
    <n v="0"/>
    <s v=""/>
    <n v="0"/>
    <n v="0"/>
    <n v="0"/>
    <n v="3"/>
    <n v="0.75"/>
    <n v="0"/>
    <n v="0"/>
    <n v="0"/>
    <n v="0"/>
    <n v="0"/>
    <n v="0"/>
    <n v="-4"/>
    <m/>
  </r>
  <r>
    <x v="15"/>
    <s v="U19"/>
    <x v="4"/>
    <x v="0"/>
    <x v="4"/>
    <n v="5"/>
    <s v="J"/>
    <n v="0"/>
    <n v="0"/>
    <n v="0"/>
    <n v="0"/>
    <n v="0"/>
    <n v="1"/>
    <n v="0"/>
    <n v="0"/>
    <n v="1"/>
    <n v="0"/>
    <n v="0"/>
    <n v="2"/>
    <n v="0"/>
    <n v="0"/>
    <n v="0"/>
    <s v=""/>
    <n v="0"/>
    <n v="0"/>
    <n v="0"/>
    <n v="0"/>
    <n v="0"/>
    <s v=""/>
    <n v="0"/>
    <n v="0"/>
    <n v="0"/>
    <n v="0"/>
    <n v="0"/>
    <n v="-2"/>
    <m/>
  </r>
  <r>
    <x v="16"/>
    <s v="U19"/>
    <x v="4"/>
    <x v="0"/>
    <x v="4"/>
    <n v="5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0"/>
    <s v="U19"/>
    <x v="5"/>
    <x v="0"/>
    <x v="5"/>
    <n v="6"/>
    <s v="J"/>
    <n v="29"/>
    <n v="7"/>
    <n v="3"/>
    <n v="10"/>
    <n v="4"/>
    <n v="5"/>
    <n v="0"/>
    <n v="0"/>
    <n v="21"/>
    <n v="14"/>
    <n v="0.66666666666666663"/>
    <n v="26"/>
    <n v="14"/>
    <n v="2"/>
    <n v="1"/>
    <n v="0.5"/>
    <n v="3.8461538461538464E-2"/>
    <n v="6"/>
    <n v="1"/>
    <n v="8"/>
    <n v="0.22935779816513766"/>
    <n v="0.5"/>
    <n v="3"/>
    <n v="5"/>
    <n v="0.53846153846153844"/>
    <n v="0.53943452380952384"/>
    <n v="0.53846153846153844"/>
    <n v="29"/>
    <m/>
  </r>
  <r>
    <x v="1"/>
    <s v="U19"/>
    <x v="5"/>
    <x v="0"/>
    <x v="5"/>
    <n v="6"/>
    <s v="J"/>
    <n v="5"/>
    <n v="0"/>
    <n v="0"/>
    <n v="0"/>
    <n v="2"/>
    <n v="3"/>
    <n v="1"/>
    <n v="0.33333333333333331"/>
    <n v="1"/>
    <n v="0"/>
    <n v="0"/>
    <n v="4"/>
    <n v="1"/>
    <n v="5"/>
    <n v="2"/>
    <n v="0.4"/>
    <n v="0.5"/>
    <n v="2"/>
    <n v="0"/>
    <n v="0"/>
    <n v="0"/>
    <e v="#DIV/0!"/>
    <n v="5"/>
    <n v="4"/>
    <n v="0.25"/>
    <n v="0.40322580645161288"/>
    <n v="0.375"/>
    <n v="3"/>
    <m/>
  </r>
  <r>
    <x v="2"/>
    <s v="U19"/>
    <x v="5"/>
    <x v="0"/>
    <x v="5"/>
    <n v="6"/>
    <s v="J"/>
    <n v="0"/>
    <n v="2"/>
    <n v="0"/>
    <n v="2"/>
    <n v="0"/>
    <n v="3"/>
    <n v="0"/>
    <n v="0"/>
    <n v="2"/>
    <n v="0"/>
    <n v="0"/>
    <n v="5"/>
    <n v="0"/>
    <n v="0"/>
    <n v="0"/>
    <s v=""/>
    <n v="0"/>
    <n v="1"/>
    <n v="0"/>
    <n v="3"/>
    <n v="0.375"/>
    <n v="0"/>
    <n v="3"/>
    <n v="1"/>
    <n v="0"/>
    <n v="0"/>
    <n v="0"/>
    <n v="-5"/>
    <m/>
  </r>
  <r>
    <x v="3"/>
    <s v="U19"/>
    <x v="5"/>
    <x v="0"/>
    <x v="5"/>
    <n v="6"/>
    <s v="J"/>
    <n v="0"/>
    <n v="2"/>
    <n v="0"/>
    <n v="2"/>
    <n v="1"/>
    <n v="1"/>
    <n v="0"/>
    <n v="0"/>
    <n v="0"/>
    <n v="0"/>
    <s v=""/>
    <n v="1"/>
    <n v="0"/>
    <n v="0"/>
    <n v="0"/>
    <s v=""/>
    <n v="0"/>
    <n v="1"/>
    <n v="0"/>
    <n v="3"/>
    <n v="0.75"/>
    <n v="0.33333333333333331"/>
    <n v="2"/>
    <n v="0"/>
    <n v="0"/>
    <n v="0"/>
    <n v="0"/>
    <n v="0"/>
    <m/>
  </r>
  <r>
    <x v="4"/>
    <s v="U19"/>
    <x v="5"/>
    <x v="0"/>
    <x v="5"/>
    <n v="6"/>
    <s v="J"/>
    <n v="0"/>
    <n v="1"/>
    <n v="0"/>
    <n v="1"/>
    <n v="1"/>
    <n v="0"/>
    <n v="0"/>
    <s v=""/>
    <n v="0"/>
    <n v="0"/>
    <s v=""/>
    <n v="0"/>
    <n v="0"/>
    <n v="0"/>
    <n v="0"/>
    <s v=""/>
    <s v=""/>
    <n v="0"/>
    <n v="0"/>
    <n v="1"/>
    <n v="1"/>
    <n v="1"/>
    <n v="1"/>
    <n v="1"/>
    <s v=""/>
    <s v=""/>
    <s v=""/>
    <n v="1"/>
    <m/>
  </r>
  <r>
    <x v="5"/>
    <s v="U19"/>
    <x v="5"/>
    <x v="0"/>
    <x v="5"/>
    <n v="6"/>
    <s v="J"/>
    <n v="12"/>
    <n v="1"/>
    <n v="1"/>
    <n v="2"/>
    <n v="1"/>
    <n v="10"/>
    <n v="2"/>
    <n v="0.2"/>
    <n v="7"/>
    <n v="3"/>
    <n v="0.42857142857142855"/>
    <n v="17"/>
    <n v="5"/>
    <n v="0"/>
    <n v="0"/>
    <s v=""/>
    <n v="0"/>
    <n v="3"/>
    <n v="0"/>
    <n v="6"/>
    <n v="0.2608695652173913"/>
    <n v="0.16666666666666666"/>
    <n v="3"/>
    <n v="0"/>
    <n v="0.29411764705882354"/>
    <n v="0.35294117647058826"/>
    <n v="0.35294117647058826"/>
    <n v="0"/>
    <m/>
  </r>
  <r>
    <x v="6"/>
    <s v="U19"/>
    <x v="5"/>
    <x v="0"/>
    <x v="5"/>
    <n v="6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7"/>
    <s v="U19"/>
    <x v="5"/>
    <x v="0"/>
    <x v="5"/>
    <n v="6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8"/>
    <s v="U19"/>
    <x v="5"/>
    <x v="0"/>
    <x v="5"/>
    <n v="6"/>
    <s v="J"/>
    <n v="2"/>
    <n v="3"/>
    <n v="2"/>
    <n v="5"/>
    <n v="0"/>
    <n v="0"/>
    <n v="0"/>
    <s v=""/>
    <n v="2"/>
    <n v="1"/>
    <n v="0.5"/>
    <n v="2"/>
    <n v="1"/>
    <n v="0"/>
    <n v="0"/>
    <s v=""/>
    <n v="0"/>
    <n v="0"/>
    <n v="0"/>
    <n v="1"/>
    <n v="0.33333333333333331"/>
    <n v="0"/>
    <n v="0"/>
    <n v="0"/>
    <n v="0.5"/>
    <n v="0.5"/>
    <n v="0.5"/>
    <n v="5"/>
    <m/>
  </r>
  <r>
    <x v="9"/>
    <s v="U19"/>
    <x v="5"/>
    <x v="0"/>
    <x v="5"/>
    <n v="6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0"/>
    <s v="U19"/>
    <x v="5"/>
    <x v="0"/>
    <x v="5"/>
    <n v="6"/>
    <s v="J"/>
    <n v="0"/>
    <n v="0"/>
    <n v="1"/>
    <n v="1"/>
    <n v="0"/>
    <n v="0"/>
    <n v="0"/>
    <s v=""/>
    <n v="0"/>
    <n v="0"/>
    <s v=""/>
    <n v="0"/>
    <n v="0"/>
    <n v="0"/>
    <n v="0"/>
    <s v=""/>
    <s v=""/>
    <n v="0"/>
    <n v="0"/>
    <n v="1"/>
    <n v="1"/>
    <n v="0"/>
    <n v="1"/>
    <n v="1"/>
    <s v=""/>
    <s v=""/>
    <s v=""/>
    <n v="0"/>
    <m/>
  </r>
  <r>
    <x v="11"/>
    <s v="U19"/>
    <x v="5"/>
    <x v="0"/>
    <x v="5"/>
    <n v="6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2"/>
    <s v="U19"/>
    <x v="5"/>
    <x v="0"/>
    <x v="5"/>
    <n v="6"/>
    <s v="J"/>
    <n v="12"/>
    <n v="7"/>
    <n v="1"/>
    <n v="8"/>
    <n v="2"/>
    <n v="0"/>
    <n v="0"/>
    <s v=""/>
    <n v="5"/>
    <n v="3"/>
    <n v="0.6"/>
    <n v="5"/>
    <n v="3"/>
    <n v="10"/>
    <n v="6"/>
    <n v="0.6"/>
    <n v="1.2"/>
    <n v="1"/>
    <n v="0"/>
    <n v="6"/>
    <n v="0.38961038961038963"/>
    <n v="0.33333333333333331"/>
    <n v="3"/>
    <n v="4"/>
    <n v="0.6"/>
    <n v="0.63829787234042545"/>
    <n v="0.6"/>
    <n v="11"/>
    <m/>
  </r>
  <r>
    <x v="14"/>
    <s v="U19"/>
    <x v="5"/>
    <x v="0"/>
    <x v="5"/>
    <n v="6"/>
    <s v="J"/>
    <n v="7"/>
    <n v="1"/>
    <n v="1"/>
    <n v="2"/>
    <n v="0"/>
    <n v="1"/>
    <n v="1"/>
    <n v="1"/>
    <n v="2"/>
    <n v="0"/>
    <n v="0"/>
    <n v="3"/>
    <n v="1"/>
    <n v="6"/>
    <n v="4"/>
    <n v="0.66666666666666663"/>
    <n v="1.3333333333333333"/>
    <n v="2"/>
    <n v="0"/>
    <n v="1"/>
    <n v="0.1506024096385542"/>
    <n v="0"/>
    <n v="4"/>
    <n v="2"/>
    <n v="0.33333333333333331"/>
    <n v="0.62056737588652477"/>
    <n v="0.5"/>
    <n v="6"/>
    <m/>
  </r>
  <r>
    <x v="15"/>
    <s v="U19"/>
    <x v="5"/>
    <x v="0"/>
    <x v="5"/>
    <n v="6"/>
    <s v="J"/>
    <n v="4"/>
    <n v="0"/>
    <n v="0"/>
    <n v="0"/>
    <n v="1"/>
    <n v="3"/>
    <n v="0"/>
    <n v="0"/>
    <n v="2"/>
    <n v="2"/>
    <n v="1"/>
    <n v="5"/>
    <n v="2"/>
    <n v="0"/>
    <n v="0"/>
    <s v=""/>
    <n v="0"/>
    <n v="0"/>
    <n v="0"/>
    <n v="1"/>
    <n v="0.16666666666666666"/>
    <n v="1"/>
    <n v="1"/>
    <n v="0"/>
    <n v="0.4"/>
    <n v="0.4"/>
    <n v="0.4"/>
    <n v="1"/>
    <m/>
  </r>
  <r>
    <x v="16"/>
    <s v="U19"/>
    <x v="5"/>
    <x v="0"/>
    <x v="5"/>
    <n v="6"/>
    <s v="J"/>
    <n v="1"/>
    <n v="1"/>
    <n v="0"/>
    <n v="1"/>
    <n v="0"/>
    <n v="0"/>
    <n v="0"/>
    <s v=""/>
    <n v="0"/>
    <n v="0"/>
    <s v=""/>
    <n v="0"/>
    <n v="0"/>
    <n v="2"/>
    <n v="1"/>
    <n v="0.5"/>
    <e v="#DIV/0!"/>
    <n v="0"/>
    <n v="0"/>
    <n v="1"/>
    <n v="0.53191489361702127"/>
    <n v="0"/>
    <n v="1"/>
    <n v="1"/>
    <s v=""/>
    <s v=""/>
    <s v=""/>
    <n v="0"/>
    <m/>
  </r>
  <r>
    <x v="0"/>
    <s v="U19"/>
    <x v="6"/>
    <x v="0"/>
    <x v="6"/>
    <n v="7"/>
    <s v="J"/>
    <n v="22"/>
    <n v="3"/>
    <n v="4"/>
    <n v="7"/>
    <n v="0"/>
    <n v="3"/>
    <n v="1"/>
    <n v="0.33333333333333331"/>
    <n v="16"/>
    <n v="6"/>
    <n v="0.375"/>
    <n v="19"/>
    <n v="7"/>
    <n v="19"/>
    <n v="7"/>
    <n v="0.36842105263157893"/>
    <n v="0.36842105263157893"/>
    <n v="3"/>
    <n v="0"/>
    <n v="12"/>
    <n v="0.3048780487804878"/>
    <n v="0"/>
    <n v="3"/>
    <n v="11"/>
    <n v="0.36842105263157893"/>
    <n v="0.40204678362573099"/>
    <n v="0.39473684210526316"/>
    <n v="-4"/>
    <m/>
  </r>
  <r>
    <x v="1"/>
    <s v="U19"/>
    <x v="6"/>
    <x v="0"/>
    <x v="6"/>
    <n v="7"/>
    <s v="J"/>
    <n v="9"/>
    <n v="2"/>
    <n v="1"/>
    <n v="3"/>
    <n v="2"/>
    <n v="4"/>
    <n v="0"/>
    <n v="0"/>
    <n v="4"/>
    <n v="2"/>
    <n v="0.5"/>
    <n v="8"/>
    <n v="2"/>
    <n v="6"/>
    <n v="5"/>
    <n v="0.83333333333333337"/>
    <n v="0.625"/>
    <n v="2"/>
    <n v="0"/>
    <n v="5"/>
    <n v="0.31969309462915602"/>
    <n v="0.4"/>
    <n v="4"/>
    <n v="4"/>
    <n v="0.25"/>
    <n v="0.42293233082706766"/>
    <n v="0.25"/>
    <n v="4"/>
    <m/>
  </r>
  <r>
    <x v="2"/>
    <s v="U19"/>
    <x v="6"/>
    <x v="0"/>
    <x v="6"/>
    <n v="7"/>
    <s v="J"/>
    <n v="6"/>
    <n v="0"/>
    <n v="2"/>
    <n v="2"/>
    <n v="1"/>
    <n v="7"/>
    <n v="2"/>
    <n v="0.2857142857142857"/>
    <n v="2"/>
    <n v="0"/>
    <n v="0"/>
    <n v="9"/>
    <n v="2"/>
    <n v="0"/>
    <n v="0"/>
    <s v=""/>
    <n v="0"/>
    <n v="2"/>
    <n v="0"/>
    <n v="1"/>
    <n v="0.1"/>
    <n v="1"/>
    <n v="3"/>
    <n v="0"/>
    <n v="0.22222222222222221"/>
    <n v="0.33333333333333331"/>
    <n v="0.33333333333333331"/>
    <n v="3"/>
    <m/>
  </r>
  <r>
    <x v="3"/>
    <s v="U19"/>
    <x v="6"/>
    <x v="0"/>
    <x v="6"/>
    <n v="7"/>
    <s v="J"/>
    <n v="0"/>
    <n v="0"/>
    <n v="0"/>
    <n v="0"/>
    <n v="0"/>
    <n v="0"/>
    <n v="0"/>
    <s v=""/>
    <n v="0"/>
    <n v="0"/>
    <s v=""/>
    <n v="0"/>
    <n v="0"/>
    <n v="0"/>
    <n v="0"/>
    <s v=""/>
    <s v=""/>
    <n v="0"/>
    <n v="0"/>
    <n v="1"/>
    <n v="1"/>
    <n v="0"/>
    <n v="1"/>
    <n v="0"/>
    <s v=""/>
    <s v=""/>
    <s v=""/>
    <n v="-1"/>
    <m/>
  </r>
  <r>
    <x v="4"/>
    <s v="U19"/>
    <x v="6"/>
    <x v="0"/>
    <x v="6"/>
    <n v="7"/>
    <s v="J"/>
    <n v="0"/>
    <n v="0"/>
    <n v="0"/>
    <n v="0"/>
    <n v="2"/>
    <n v="1"/>
    <n v="0"/>
    <n v="0"/>
    <n v="0"/>
    <n v="0"/>
    <s v=""/>
    <n v="1"/>
    <n v="0"/>
    <n v="0"/>
    <n v="0"/>
    <s v=""/>
    <n v="0"/>
    <n v="0"/>
    <n v="0"/>
    <n v="4"/>
    <n v="0.8"/>
    <n v="0.5"/>
    <n v="5"/>
    <n v="0"/>
    <n v="0"/>
    <n v="0"/>
    <n v="0"/>
    <n v="-3"/>
    <m/>
  </r>
  <r>
    <x v="5"/>
    <s v="U19"/>
    <x v="6"/>
    <x v="0"/>
    <x v="6"/>
    <n v="7"/>
    <s v="J"/>
    <n v="12"/>
    <n v="1"/>
    <n v="0"/>
    <n v="1"/>
    <n v="1"/>
    <n v="2"/>
    <n v="1"/>
    <n v="0.5"/>
    <n v="4"/>
    <n v="2"/>
    <n v="0.5"/>
    <n v="6"/>
    <n v="3"/>
    <n v="7"/>
    <n v="5"/>
    <n v="0.7142857142857143"/>
    <n v="0.83333333333333337"/>
    <n v="1"/>
    <n v="0"/>
    <n v="0"/>
    <n v="0"/>
    <e v="#DIV/0!"/>
    <n v="5"/>
    <n v="4"/>
    <n v="0.5"/>
    <n v="0.66079295154185025"/>
    <n v="0.58333333333333337"/>
    <n v="10"/>
    <m/>
  </r>
  <r>
    <x v="6"/>
    <s v="U19"/>
    <x v="6"/>
    <x v="0"/>
    <x v="6"/>
    <n v="7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7"/>
    <s v="U19"/>
    <x v="6"/>
    <x v="0"/>
    <x v="6"/>
    <n v="7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8"/>
    <s v="U19"/>
    <x v="6"/>
    <x v="0"/>
    <x v="6"/>
    <n v="7"/>
    <s v="J"/>
    <n v="3"/>
    <n v="0"/>
    <n v="1"/>
    <n v="1"/>
    <n v="0"/>
    <n v="0"/>
    <n v="0"/>
    <s v=""/>
    <n v="4"/>
    <n v="1"/>
    <n v="0.25"/>
    <n v="4"/>
    <n v="1"/>
    <n v="1"/>
    <n v="1"/>
    <n v="1"/>
    <n v="0.25"/>
    <n v="0"/>
    <n v="0"/>
    <n v="0"/>
    <n v="0"/>
    <s v=""/>
    <n v="2"/>
    <n v="1"/>
    <n v="0.25"/>
    <n v="0.33783783783783783"/>
    <n v="0.25"/>
    <n v="1"/>
    <m/>
  </r>
  <r>
    <x v="9"/>
    <s v="U19"/>
    <x v="6"/>
    <x v="0"/>
    <x v="6"/>
    <n v="7"/>
    <s v="J"/>
    <n v="2"/>
    <n v="1"/>
    <n v="0"/>
    <n v="1"/>
    <n v="1"/>
    <n v="1"/>
    <n v="0"/>
    <n v="0"/>
    <n v="2"/>
    <n v="1"/>
    <n v="0.5"/>
    <n v="3"/>
    <n v="1"/>
    <n v="2"/>
    <n v="0"/>
    <n v="0"/>
    <n v="0"/>
    <n v="0"/>
    <n v="0"/>
    <n v="2"/>
    <n v="0.3401360544217687"/>
    <n v="0.5"/>
    <n v="2"/>
    <n v="1"/>
    <n v="0.33333333333333331"/>
    <n v="0.25773195876288663"/>
    <n v="0.33333333333333331"/>
    <n v="-2"/>
    <m/>
  </r>
  <r>
    <x v="10"/>
    <s v="U19"/>
    <x v="6"/>
    <x v="0"/>
    <x v="6"/>
    <n v="7"/>
    <s v="J"/>
    <n v="3"/>
    <n v="0"/>
    <n v="0"/>
    <n v="0"/>
    <n v="2"/>
    <n v="2"/>
    <n v="0"/>
    <n v="0"/>
    <n v="1"/>
    <n v="1"/>
    <n v="1"/>
    <n v="3"/>
    <n v="1"/>
    <n v="2"/>
    <n v="1"/>
    <n v="0.5"/>
    <n v="0.33333333333333331"/>
    <n v="5"/>
    <n v="1"/>
    <n v="2"/>
    <n v="0.3401360544217687"/>
    <n v="1"/>
    <n v="2"/>
    <n v="6"/>
    <n v="0.33333333333333331"/>
    <n v="0.38659793814432991"/>
    <n v="0.33333333333333331"/>
    <n v="6"/>
    <m/>
  </r>
  <r>
    <x v="11"/>
    <s v="U19"/>
    <x v="6"/>
    <x v="0"/>
    <x v="6"/>
    <n v="7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2"/>
    <s v="U19"/>
    <x v="6"/>
    <x v="0"/>
    <x v="6"/>
    <n v="7"/>
    <s v="J"/>
    <n v="3"/>
    <n v="5"/>
    <n v="1"/>
    <n v="6"/>
    <n v="1"/>
    <n v="0"/>
    <n v="0"/>
    <s v=""/>
    <n v="5"/>
    <n v="1"/>
    <n v="0.2"/>
    <n v="5"/>
    <n v="1"/>
    <n v="5"/>
    <n v="1"/>
    <n v="0.2"/>
    <n v="0.2"/>
    <n v="3"/>
    <n v="0"/>
    <n v="4"/>
    <n v="0.35714285714285715"/>
    <n v="0.25"/>
    <n v="1"/>
    <n v="3"/>
    <n v="0.2"/>
    <n v="0.20833333333333331"/>
    <n v="0.2"/>
    <n v="1"/>
    <m/>
  </r>
  <r>
    <x v="14"/>
    <s v="U19"/>
    <x v="6"/>
    <x v="0"/>
    <x v="6"/>
    <n v="7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5"/>
    <s v="U19"/>
    <x v="6"/>
    <x v="0"/>
    <x v="6"/>
    <n v="7"/>
    <s v="J"/>
    <n v="0"/>
    <n v="0"/>
    <n v="0"/>
    <n v="0"/>
    <n v="0"/>
    <n v="0"/>
    <n v="0"/>
    <s v=""/>
    <n v="0"/>
    <n v="0"/>
    <s v=""/>
    <n v="0"/>
    <n v="0"/>
    <n v="0"/>
    <n v="0"/>
    <s v=""/>
    <s v=""/>
    <n v="0"/>
    <n v="0"/>
    <n v="0"/>
    <e v="#DIV/0!"/>
    <s v=""/>
    <n v="1"/>
    <n v="0"/>
    <s v=""/>
    <s v=""/>
    <s v=""/>
    <n v="0"/>
    <m/>
  </r>
  <r>
    <x v="16"/>
    <s v="U19"/>
    <x v="6"/>
    <x v="0"/>
    <x v="6"/>
    <n v="7"/>
    <s v="J"/>
    <n v="0"/>
    <n v="0"/>
    <n v="0"/>
    <n v="0"/>
    <n v="0"/>
    <n v="1"/>
    <n v="0"/>
    <n v="0"/>
    <n v="1"/>
    <n v="0"/>
    <n v="0"/>
    <n v="2"/>
    <n v="0"/>
    <n v="0"/>
    <n v="0"/>
    <s v=""/>
    <n v="0"/>
    <n v="0"/>
    <n v="0"/>
    <n v="0"/>
    <n v="0"/>
    <s v=""/>
    <n v="1"/>
    <n v="0"/>
    <n v="0"/>
    <n v="0"/>
    <n v="0"/>
    <n v="-2"/>
    <m/>
  </r>
  <r>
    <x v="0"/>
    <s v="U19"/>
    <x v="7"/>
    <x v="0"/>
    <x v="7"/>
    <n v="8"/>
    <s v="J"/>
    <n v="7"/>
    <n v="3"/>
    <n v="2"/>
    <n v="5"/>
    <n v="1"/>
    <n v="1"/>
    <n v="0"/>
    <n v="0"/>
    <n v="12"/>
    <n v="2"/>
    <n v="0.16666666666666666"/>
    <n v="13"/>
    <n v="2"/>
    <n v="5"/>
    <n v="3"/>
    <n v="0.6"/>
    <n v="0.23076923076923078"/>
    <n v="4"/>
    <n v="0"/>
    <n v="10"/>
    <n v="0.39682539682539686"/>
    <n v="0.1"/>
    <n v="1"/>
    <n v="5"/>
    <n v="0.15384615384615385"/>
    <n v="0.23026315789473686"/>
    <n v="0.15384615384615385"/>
    <n v="-6"/>
    <m/>
  </r>
  <r>
    <x v="1"/>
    <s v="U19"/>
    <x v="7"/>
    <x v="0"/>
    <x v="7"/>
    <n v="8"/>
    <s v="J"/>
    <n v="8"/>
    <n v="1"/>
    <n v="0"/>
    <n v="1"/>
    <n v="1"/>
    <n v="4"/>
    <n v="1"/>
    <n v="0.25"/>
    <n v="5"/>
    <n v="2"/>
    <n v="0.4"/>
    <n v="9"/>
    <n v="3"/>
    <n v="1"/>
    <n v="1"/>
    <n v="1"/>
    <n v="0.1111111111111111"/>
    <n v="0"/>
    <n v="0"/>
    <n v="10"/>
    <n v="0.51440329218107006"/>
    <n v="0.1"/>
    <n v="4"/>
    <n v="1"/>
    <n v="0.33333333333333331"/>
    <n v="0.42372881355932207"/>
    <n v="0.3888888888888889"/>
    <n v="-6"/>
    <m/>
  </r>
  <r>
    <x v="2"/>
    <s v="U19"/>
    <x v="7"/>
    <x v="0"/>
    <x v="7"/>
    <n v="8"/>
    <s v="J"/>
    <n v="0"/>
    <n v="1"/>
    <n v="0"/>
    <n v="1"/>
    <n v="0"/>
    <n v="2"/>
    <n v="0"/>
    <n v="0"/>
    <n v="0"/>
    <n v="0"/>
    <s v=""/>
    <n v="2"/>
    <n v="0"/>
    <n v="0"/>
    <n v="0"/>
    <s v=""/>
    <n v="0"/>
    <n v="5"/>
    <n v="0"/>
    <n v="4"/>
    <n v="0.66666666666666663"/>
    <n v="0"/>
    <n v="0"/>
    <n v="0"/>
    <n v="0"/>
    <n v="0"/>
    <n v="0"/>
    <n v="0"/>
    <m/>
  </r>
  <r>
    <x v="3"/>
    <s v="U19"/>
    <x v="7"/>
    <x v="0"/>
    <x v="7"/>
    <n v="8"/>
    <s v="J"/>
    <n v="0"/>
    <n v="0"/>
    <n v="0"/>
    <n v="0"/>
    <n v="1"/>
    <n v="0"/>
    <n v="0"/>
    <s v=""/>
    <n v="0"/>
    <n v="0"/>
    <s v=""/>
    <n v="0"/>
    <n v="0"/>
    <n v="0"/>
    <n v="0"/>
    <s v=""/>
    <s v=""/>
    <n v="0"/>
    <n v="0"/>
    <n v="4"/>
    <n v="1"/>
    <n v="0.25"/>
    <n v="0"/>
    <n v="0"/>
    <s v=""/>
    <s v=""/>
    <s v=""/>
    <n v="-3"/>
    <m/>
  </r>
  <r>
    <x v="4"/>
    <s v="U19"/>
    <x v="7"/>
    <x v="0"/>
    <x v="7"/>
    <n v="8"/>
    <s v="J"/>
    <n v="0"/>
    <n v="2"/>
    <n v="0"/>
    <n v="2"/>
    <n v="1"/>
    <n v="0"/>
    <n v="0"/>
    <s v=""/>
    <n v="1"/>
    <n v="0"/>
    <n v="0"/>
    <n v="1"/>
    <n v="0"/>
    <n v="0"/>
    <n v="0"/>
    <s v=""/>
    <n v="0"/>
    <n v="0"/>
    <n v="0"/>
    <n v="7"/>
    <n v="0.875"/>
    <n v="0.14285714285714285"/>
    <n v="1"/>
    <n v="1"/>
    <n v="0"/>
    <n v="0"/>
    <n v="0"/>
    <n v="-5"/>
    <m/>
  </r>
  <r>
    <x v="5"/>
    <s v="U19"/>
    <x v="7"/>
    <x v="0"/>
    <x v="7"/>
    <n v="8"/>
    <s v="J"/>
    <n v="7"/>
    <n v="0"/>
    <n v="0"/>
    <n v="0"/>
    <n v="0"/>
    <n v="3"/>
    <n v="0"/>
    <n v="0"/>
    <n v="4"/>
    <n v="3"/>
    <n v="0.75"/>
    <n v="7"/>
    <n v="3"/>
    <n v="2"/>
    <n v="1"/>
    <n v="0.5"/>
    <n v="0.14285714285714285"/>
    <n v="2"/>
    <n v="0"/>
    <n v="6"/>
    <n v="0.43227665706051877"/>
    <n v="0"/>
    <n v="1"/>
    <n v="1"/>
    <n v="0.42857142857142855"/>
    <n v="0.44416243654822335"/>
    <n v="0.42857142857142855"/>
    <n v="-2"/>
    <m/>
  </r>
  <r>
    <x v="6"/>
    <s v="U19"/>
    <x v="7"/>
    <x v="0"/>
    <x v="7"/>
    <n v="8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7"/>
    <s v="U19"/>
    <x v="7"/>
    <x v="0"/>
    <x v="7"/>
    <n v="8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8"/>
    <s v="U19"/>
    <x v="7"/>
    <x v="0"/>
    <x v="7"/>
    <n v="8"/>
    <s v="J"/>
    <n v="0"/>
    <n v="2"/>
    <n v="0"/>
    <n v="2"/>
    <n v="0"/>
    <n v="0"/>
    <n v="0"/>
    <s v=""/>
    <n v="1"/>
    <n v="0"/>
    <n v="0"/>
    <n v="1"/>
    <n v="0"/>
    <n v="0"/>
    <n v="0"/>
    <s v=""/>
    <n v="0"/>
    <n v="0"/>
    <n v="1"/>
    <n v="1"/>
    <n v="0.5"/>
    <n v="0"/>
    <n v="2"/>
    <n v="0"/>
    <n v="0"/>
    <n v="0"/>
    <n v="0"/>
    <n v="1"/>
    <m/>
  </r>
  <r>
    <x v="9"/>
    <s v="U19"/>
    <x v="7"/>
    <x v="0"/>
    <x v="7"/>
    <n v="8"/>
    <s v="J"/>
    <n v="5"/>
    <n v="1"/>
    <n v="0"/>
    <n v="1"/>
    <n v="1"/>
    <n v="4"/>
    <n v="0"/>
    <n v="0"/>
    <n v="4"/>
    <n v="2"/>
    <n v="0.5"/>
    <n v="8"/>
    <n v="2"/>
    <n v="2"/>
    <n v="1"/>
    <n v="0.5"/>
    <n v="0.125"/>
    <n v="0"/>
    <n v="0"/>
    <n v="0"/>
    <n v="0"/>
    <e v="#DIV/0!"/>
    <n v="2"/>
    <n v="2"/>
    <n v="0.25"/>
    <n v="0.28153153153153149"/>
    <n v="0.25"/>
    <n v="0"/>
    <m/>
  </r>
  <r>
    <x v="10"/>
    <s v="U19"/>
    <x v="7"/>
    <x v="0"/>
    <x v="7"/>
    <n v="8"/>
    <s v="J"/>
    <n v="3"/>
    <n v="1"/>
    <n v="0"/>
    <n v="1"/>
    <n v="0"/>
    <n v="2"/>
    <n v="1"/>
    <n v="0.5"/>
    <n v="1"/>
    <n v="0"/>
    <n v="0"/>
    <n v="3"/>
    <n v="1"/>
    <n v="0"/>
    <n v="0"/>
    <s v=""/>
    <n v="0"/>
    <n v="0"/>
    <n v="0"/>
    <n v="4"/>
    <n v="0.5714285714285714"/>
    <n v="0"/>
    <n v="4"/>
    <n v="0"/>
    <n v="0.33333333333333331"/>
    <n v="0.5"/>
    <n v="0.5"/>
    <n v="-2"/>
    <m/>
  </r>
  <r>
    <x v="11"/>
    <s v="U19"/>
    <x v="7"/>
    <x v="0"/>
    <x v="7"/>
    <n v="8"/>
    <s v="J"/>
    <n v="5"/>
    <n v="0"/>
    <n v="0"/>
    <n v="0"/>
    <n v="3"/>
    <n v="1"/>
    <n v="1"/>
    <n v="1"/>
    <n v="5"/>
    <n v="1"/>
    <n v="0.2"/>
    <n v="6"/>
    <n v="2"/>
    <n v="0"/>
    <n v="0"/>
    <s v=""/>
    <n v="0"/>
    <n v="1"/>
    <n v="0"/>
    <n v="2"/>
    <n v="0.25"/>
    <n v="1.5"/>
    <n v="1"/>
    <n v="1"/>
    <n v="0.33333333333333331"/>
    <n v="0.41666666666666669"/>
    <n v="0.41666666666666669"/>
    <n v="3"/>
    <m/>
  </r>
  <r>
    <x v="12"/>
    <s v="U19"/>
    <x v="7"/>
    <x v="0"/>
    <x v="7"/>
    <n v="8"/>
    <s v="J"/>
    <n v="2"/>
    <n v="4"/>
    <n v="1"/>
    <n v="5"/>
    <n v="0"/>
    <n v="0"/>
    <n v="0"/>
    <s v=""/>
    <n v="3"/>
    <n v="1"/>
    <n v="0.33333333333333331"/>
    <n v="3"/>
    <n v="1"/>
    <n v="0"/>
    <n v="0"/>
    <s v=""/>
    <n v="0"/>
    <n v="1"/>
    <n v="1"/>
    <n v="2"/>
    <n v="0.4"/>
    <n v="0"/>
    <n v="3"/>
    <n v="0"/>
    <n v="0.33333333333333331"/>
    <n v="0.33333333333333331"/>
    <n v="0.33333333333333331"/>
    <n v="5"/>
    <m/>
  </r>
  <r>
    <x v="14"/>
    <s v="U19"/>
    <x v="7"/>
    <x v="0"/>
    <x v="7"/>
    <n v="8"/>
    <s v="J"/>
    <n v="0"/>
    <n v="0"/>
    <n v="0"/>
    <n v="0"/>
    <n v="0"/>
    <n v="0"/>
    <n v="0"/>
    <s v=""/>
    <n v="0"/>
    <n v="0"/>
    <s v=""/>
    <n v="0"/>
    <n v="0"/>
    <n v="0"/>
    <n v="0"/>
    <s v=""/>
    <s v=""/>
    <n v="0"/>
    <n v="0"/>
    <n v="2"/>
    <n v="1"/>
    <n v="0"/>
    <n v="0"/>
    <n v="1"/>
    <s v=""/>
    <s v=""/>
    <s v=""/>
    <n v="-2"/>
    <m/>
  </r>
  <r>
    <x v="15"/>
    <s v="U19"/>
    <x v="7"/>
    <x v="0"/>
    <x v="7"/>
    <n v="8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6"/>
    <s v="U19"/>
    <x v="7"/>
    <x v="0"/>
    <x v="7"/>
    <n v="8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0"/>
    <s v="U19"/>
    <x v="8"/>
    <x v="0"/>
    <x v="8"/>
    <n v="9"/>
    <s v="J"/>
    <n v="24"/>
    <n v="5"/>
    <n v="0"/>
    <n v="5"/>
    <n v="5"/>
    <n v="2"/>
    <n v="0"/>
    <n v="0"/>
    <n v="13"/>
    <n v="7"/>
    <n v="0.53846153846153844"/>
    <n v="15"/>
    <n v="7"/>
    <n v="15"/>
    <n v="10"/>
    <n v="0.66666666666666663"/>
    <n v="0.66666666666666663"/>
    <n v="3"/>
    <n v="3"/>
    <n v="2"/>
    <n v="8.4745762711864403E-2"/>
    <n v="2.5"/>
    <n v="3"/>
    <n v="10"/>
    <n v="0.46666666666666667"/>
    <n v="0.55555555555555547"/>
    <n v="0.46666666666666667"/>
    <n v="25"/>
    <m/>
  </r>
  <r>
    <x v="1"/>
    <s v="U19"/>
    <x v="8"/>
    <x v="0"/>
    <x v="8"/>
    <n v="9"/>
    <s v="J"/>
    <n v="7"/>
    <n v="4"/>
    <n v="2"/>
    <n v="6"/>
    <n v="3"/>
    <n v="5"/>
    <n v="1"/>
    <n v="0.2"/>
    <n v="3"/>
    <n v="2"/>
    <n v="0.66666666666666663"/>
    <n v="8"/>
    <n v="3"/>
    <n v="0"/>
    <n v="0"/>
    <s v=""/>
    <n v="0"/>
    <n v="0"/>
    <n v="0"/>
    <n v="2"/>
    <n v="0.2"/>
    <n v="1.5"/>
    <n v="2"/>
    <n v="1"/>
    <n v="0.375"/>
    <n v="0.4375"/>
    <n v="0.4375"/>
    <n v="9"/>
    <m/>
  </r>
  <r>
    <x v="2"/>
    <s v="U19"/>
    <x v="8"/>
    <x v="0"/>
    <x v="8"/>
    <n v="9"/>
    <s v="J"/>
    <n v="3"/>
    <n v="1"/>
    <n v="0"/>
    <n v="1"/>
    <n v="0"/>
    <n v="5"/>
    <n v="0"/>
    <n v="0"/>
    <n v="2"/>
    <n v="1"/>
    <n v="0.5"/>
    <n v="7"/>
    <n v="1"/>
    <n v="2"/>
    <n v="1"/>
    <n v="0.5"/>
    <n v="0.14285714285714285"/>
    <n v="1"/>
    <n v="0"/>
    <n v="0"/>
    <n v="0"/>
    <s v=""/>
    <n v="4"/>
    <n v="1"/>
    <n v="0.14285714285714285"/>
    <n v="0.19035532994923859"/>
    <n v="0.14285714285714285"/>
    <n v="-2"/>
    <m/>
  </r>
  <r>
    <x v="3"/>
    <s v="U19"/>
    <x v="8"/>
    <x v="0"/>
    <x v="8"/>
    <n v="9"/>
    <s v="J"/>
    <n v="4"/>
    <n v="2"/>
    <n v="1"/>
    <n v="3"/>
    <n v="0"/>
    <n v="3"/>
    <n v="0"/>
    <n v="0"/>
    <n v="2"/>
    <n v="2"/>
    <n v="1"/>
    <n v="5"/>
    <n v="2"/>
    <n v="0"/>
    <n v="0"/>
    <s v=""/>
    <n v="0"/>
    <n v="0"/>
    <n v="0"/>
    <n v="1"/>
    <n v="0.16666666666666666"/>
    <n v="0"/>
    <n v="0"/>
    <n v="0"/>
    <n v="0.4"/>
    <n v="0.4"/>
    <n v="0.4"/>
    <n v="3"/>
    <m/>
  </r>
  <r>
    <x v="4"/>
    <s v="U19"/>
    <x v="8"/>
    <x v="0"/>
    <x v="8"/>
    <n v="9"/>
    <s v="J"/>
    <n v="2"/>
    <n v="1"/>
    <n v="0"/>
    <n v="1"/>
    <n v="2"/>
    <n v="1"/>
    <n v="0"/>
    <n v="0"/>
    <n v="1"/>
    <n v="1"/>
    <n v="1"/>
    <n v="2"/>
    <n v="1"/>
    <n v="0"/>
    <n v="0"/>
    <s v=""/>
    <n v="0"/>
    <n v="0"/>
    <n v="0"/>
    <n v="0"/>
    <n v="0"/>
    <e v="#DIV/0!"/>
    <n v="3"/>
    <n v="0"/>
    <n v="0.5"/>
    <n v="0.5"/>
    <n v="0.5"/>
    <n v="4"/>
    <m/>
  </r>
  <r>
    <x v="5"/>
    <s v="U19"/>
    <x v="8"/>
    <x v="0"/>
    <x v="8"/>
    <n v="9"/>
    <s v="J"/>
    <n v="24"/>
    <n v="0"/>
    <n v="1"/>
    <n v="1"/>
    <n v="4"/>
    <n v="9"/>
    <n v="4"/>
    <n v="0.44444444444444442"/>
    <n v="11"/>
    <n v="5"/>
    <n v="0.45454545454545453"/>
    <n v="20"/>
    <n v="9"/>
    <n v="3"/>
    <n v="2"/>
    <n v="0.66666666666666663"/>
    <n v="0.1"/>
    <n v="6"/>
    <n v="0"/>
    <n v="3"/>
    <n v="0.12335526315789473"/>
    <n v="1.3333333333333333"/>
    <n v="3"/>
    <n v="3"/>
    <n v="0.45"/>
    <n v="0.56285178236397748"/>
    <n v="0.55000000000000004"/>
    <n v="20"/>
    <m/>
  </r>
  <r>
    <x v="6"/>
    <s v="U19"/>
    <x v="8"/>
    <x v="0"/>
    <x v="8"/>
    <n v="9"/>
    <s v="J"/>
    <n v="0"/>
    <n v="2"/>
    <n v="0"/>
    <n v="2"/>
    <n v="0"/>
    <n v="3"/>
    <n v="0"/>
    <n v="0"/>
    <n v="0"/>
    <n v="0"/>
    <s v=""/>
    <n v="3"/>
    <n v="0"/>
    <n v="0"/>
    <n v="0"/>
    <s v=""/>
    <n v="0"/>
    <n v="1"/>
    <n v="0"/>
    <n v="4"/>
    <n v="0.5714285714285714"/>
    <n v="0"/>
    <n v="0"/>
    <n v="0"/>
    <n v="0"/>
    <n v="0"/>
    <n v="0"/>
    <n v="-4"/>
    <m/>
  </r>
  <r>
    <x v="7"/>
    <s v="U19"/>
    <x v="8"/>
    <x v="0"/>
    <x v="8"/>
    <n v="9"/>
    <s v="J"/>
    <n v="11"/>
    <n v="1"/>
    <n v="1"/>
    <n v="2"/>
    <n v="4"/>
    <n v="2"/>
    <n v="0"/>
    <n v="0"/>
    <n v="4"/>
    <n v="3"/>
    <n v="0.75"/>
    <n v="6"/>
    <n v="3"/>
    <n v="6"/>
    <n v="5"/>
    <n v="0.83333333333333337"/>
    <n v="0.83333333333333337"/>
    <n v="4"/>
    <n v="0"/>
    <n v="2"/>
    <n v="0.18796992481203006"/>
    <n v="2"/>
    <n v="2"/>
    <n v="4"/>
    <n v="0.5"/>
    <n v="0.63657407407407407"/>
    <n v="0.5"/>
    <n v="15"/>
    <m/>
  </r>
  <r>
    <x v="8"/>
    <s v="U19"/>
    <x v="8"/>
    <x v="0"/>
    <x v="8"/>
    <n v="9"/>
    <s v="J"/>
    <n v="0"/>
    <n v="0"/>
    <n v="0"/>
    <n v="0"/>
    <n v="0"/>
    <n v="0"/>
    <n v="0"/>
    <s v=""/>
    <n v="0"/>
    <n v="0"/>
    <s v=""/>
    <n v="0"/>
    <n v="0"/>
    <n v="0"/>
    <n v="0"/>
    <s v=""/>
    <s v=""/>
    <n v="0"/>
    <n v="0"/>
    <n v="2"/>
    <n v="1"/>
    <n v="0"/>
    <n v="0"/>
    <n v="0"/>
    <s v=""/>
    <s v=""/>
    <s v=""/>
    <n v="-2"/>
    <m/>
  </r>
  <r>
    <x v="9"/>
    <s v="U19"/>
    <x v="8"/>
    <x v="0"/>
    <x v="8"/>
    <n v="9"/>
    <s v="J"/>
    <n v="2"/>
    <n v="0"/>
    <n v="1"/>
    <n v="1"/>
    <n v="0"/>
    <n v="1"/>
    <n v="0"/>
    <n v="0"/>
    <n v="3"/>
    <n v="1"/>
    <n v="0.33333333333333331"/>
    <n v="4"/>
    <n v="1"/>
    <n v="0"/>
    <n v="0"/>
    <s v=""/>
    <n v="0"/>
    <n v="2"/>
    <n v="0"/>
    <n v="0"/>
    <n v="0"/>
    <s v=""/>
    <n v="1"/>
    <n v="0"/>
    <n v="0.25"/>
    <n v="0.25"/>
    <n v="0.25"/>
    <n v="2"/>
    <m/>
  </r>
  <r>
    <x v="10"/>
    <s v="U19"/>
    <x v="8"/>
    <x v="0"/>
    <x v="8"/>
    <n v="9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1"/>
    <s v="U19"/>
    <x v="8"/>
    <x v="0"/>
    <x v="8"/>
    <n v="9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2"/>
    <s v="U19"/>
    <x v="8"/>
    <x v="0"/>
    <x v="8"/>
    <n v="9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4"/>
    <s v="U19"/>
    <x v="8"/>
    <x v="0"/>
    <x v="8"/>
    <n v="9"/>
    <s v="J"/>
    <n v="6"/>
    <n v="0"/>
    <n v="0"/>
    <n v="0"/>
    <n v="0"/>
    <n v="0"/>
    <n v="0"/>
    <s v=""/>
    <n v="1"/>
    <n v="1"/>
    <n v="1"/>
    <n v="1"/>
    <n v="1"/>
    <n v="4"/>
    <n v="4"/>
    <n v="1"/>
    <n v="4"/>
    <n v="2"/>
    <n v="0"/>
    <n v="1"/>
    <n v="0.26595744680851063"/>
    <n v="0"/>
    <n v="0"/>
    <n v="2"/>
    <n v="1"/>
    <n v="1.0869565217391306"/>
    <n v="1"/>
    <n v="7"/>
    <m/>
  </r>
  <r>
    <x v="15"/>
    <s v="U19"/>
    <x v="8"/>
    <x v="0"/>
    <x v="8"/>
    <n v="9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6"/>
    <s v="U19"/>
    <x v="8"/>
    <x v="0"/>
    <x v="8"/>
    <n v="9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0"/>
    <s v="U19"/>
    <x v="0"/>
    <x v="1"/>
    <x v="9"/>
    <n v="10"/>
    <s v="J"/>
    <n v="17"/>
    <n v="5"/>
    <n v="8"/>
    <n v="13"/>
    <n v="2"/>
    <n v="7"/>
    <n v="1"/>
    <n v="0.14285714285714285"/>
    <n v="9"/>
    <n v="6"/>
    <n v="0.66666666666666663"/>
    <n v="16"/>
    <n v="7"/>
    <n v="3"/>
    <n v="2"/>
    <n v="0.66666666666666663"/>
    <n v="0.125"/>
    <n v="1"/>
    <n v="0"/>
    <n v="3"/>
    <n v="0.14763779527559054"/>
    <n v="0.66666666666666663"/>
    <n v="4"/>
    <n v="2"/>
    <n v="0.4375"/>
    <n v="0.49076212471131642"/>
    <n v="0.46875"/>
    <n v="20"/>
    <m/>
  </r>
  <r>
    <x v="1"/>
    <s v="U19"/>
    <x v="0"/>
    <x v="1"/>
    <x v="9"/>
    <n v="10"/>
    <s v="J"/>
    <n v="6"/>
    <n v="4"/>
    <n v="3"/>
    <n v="7"/>
    <n v="2"/>
    <n v="6"/>
    <n v="2"/>
    <n v="0.33333333333333331"/>
    <n v="7"/>
    <n v="0"/>
    <n v="0"/>
    <n v="13"/>
    <n v="2"/>
    <n v="0"/>
    <n v="0"/>
    <s v=""/>
    <n v="0"/>
    <n v="3"/>
    <n v="1"/>
    <n v="7"/>
    <n v="0.35"/>
    <n v="0.2857142857142857"/>
    <n v="3"/>
    <n v="1"/>
    <n v="0.15384615384615385"/>
    <n v="0.23076923076923078"/>
    <n v="0.23076923076923078"/>
    <n v="1"/>
    <m/>
  </r>
  <r>
    <x v="2"/>
    <s v="U19"/>
    <x v="0"/>
    <x v="1"/>
    <x v="9"/>
    <n v="10"/>
    <s v="J"/>
    <n v="0"/>
    <n v="2"/>
    <n v="0"/>
    <n v="2"/>
    <n v="0"/>
    <n v="4"/>
    <n v="0"/>
    <n v="0"/>
    <n v="1"/>
    <n v="0"/>
    <n v="0"/>
    <n v="5"/>
    <n v="0"/>
    <n v="0"/>
    <n v="0"/>
    <s v=""/>
    <n v="0"/>
    <n v="1"/>
    <n v="0"/>
    <n v="1"/>
    <n v="0.16666666666666666"/>
    <n v="0"/>
    <n v="0"/>
    <n v="0"/>
    <n v="0"/>
    <n v="0"/>
    <n v="0"/>
    <n v="-3"/>
    <m/>
  </r>
  <r>
    <x v="3"/>
    <s v="U19"/>
    <x v="0"/>
    <x v="1"/>
    <x v="9"/>
    <n v="10"/>
    <s v="J"/>
    <n v="0"/>
    <n v="0"/>
    <n v="0"/>
    <n v="0"/>
    <n v="0"/>
    <n v="1"/>
    <n v="0"/>
    <n v="0"/>
    <n v="0"/>
    <n v="0"/>
    <s v=""/>
    <n v="1"/>
    <n v="0"/>
    <n v="0"/>
    <n v="0"/>
    <s v=""/>
    <n v="0"/>
    <n v="0"/>
    <n v="0"/>
    <n v="1"/>
    <n v="0.5"/>
    <n v="0"/>
    <n v="0"/>
    <n v="0"/>
    <n v="0"/>
    <n v="0"/>
    <n v="0"/>
    <n v="-2"/>
    <m/>
  </r>
  <r>
    <x v="4"/>
    <s v="U19"/>
    <x v="0"/>
    <x v="1"/>
    <x v="9"/>
    <n v="10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5"/>
    <s v="U19"/>
    <x v="0"/>
    <x v="1"/>
    <x v="9"/>
    <n v="10"/>
    <s v="J"/>
    <n v="18"/>
    <n v="2"/>
    <n v="1"/>
    <n v="3"/>
    <n v="3"/>
    <n v="11"/>
    <n v="2"/>
    <n v="0.18181818181818182"/>
    <n v="11"/>
    <n v="5"/>
    <n v="0.45454545454545453"/>
    <n v="22"/>
    <n v="7"/>
    <n v="4"/>
    <n v="2"/>
    <n v="0.5"/>
    <n v="9.0909090909090912E-2"/>
    <n v="2"/>
    <n v="1"/>
    <n v="5"/>
    <n v="0.17385257301808066"/>
    <n v="0.6"/>
    <n v="5"/>
    <n v="3"/>
    <n v="0.31818181818181818"/>
    <n v="0.37878787878787878"/>
    <n v="0.36363636363636365"/>
    <n v="5"/>
    <m/>
  </r>
  <r>
    <x v="6"/>
    <s v="U19"/>
    <x v="0"/>
    <x v="1"/>
    <x v="9"/>
    <n v="10"/>
    <s v="J"/>
    <n v="2"/>
    <n v="3"/>
    <n v="1"/>
    <n v="4"/>
    <n v="0"/>
    <n v="3"/>
    <n v="0"/>
    <n v="0"/>
    <n v="1"/>
    <n v="1"/>
    <n v="1"/>
    <n v="4"/>
    <n v="1"/>
    <n v="0"/>
    <n v="0"/>
    <s v=""/>
    <n v="0"/>
    <n v="0"/>
    <n v="0"/>
    <n v="0"/>
    <n v="0"/>
    <s v=""/>
    <n v="2"/>
    <n v="0"/>
    <n v="0.25"/>
    <n v="0.25"/>
    <n v="0.25"/>
    <n v="3"/>
    <m/>
  </r>
  <r>
    <x v="7"/>
    <s v="U19"/>
    <x v="0"/>
    <x v="1"/>
    <x v="9"/>
    <n v="10"/>
    <s v="J"/>
    <n v="14"/>
    <n v="3"/>
    <n v="2"/>
    <n v="5"/>
    <n v="5"/>
    <n v="0"/>
    <n v="0"/>
    <s v=""/>
    <n v="9"/>
    <n v="4"/>
    <n v="0.44444444444444442"/>
    <n v="9"/>
    <n v="4"/>
    <n v="10"/>
    <n v="6"/>
    <n v="0.6"/>
    <n v="0.66666666666666663"/>
    <n v="1"/>
    <n v="0"/>
    <n v="4"/>
    <n v="0.22988505747126439"/>
    <n v="1.25"/>
    <n v="1"/>
    <n v="6"/>
    <n v="0.44444444444444442"/>
    <n v="0.52238805970149249"/>
    <n v="0.44444444444444442"/>
    <n v="12"/>
    <m/>
  </r>
  <r>
    <x v="8"/>
    <s v="U19"/>
    <x v="0"/>
    <x v="1"/>
    <x v="9"/>
    <n v="10"/>
    <s v="J"/>
    <n v="0"/>
    <n v="0"/>
    <n v="0"/>
    <n v="0"/>
    <n v="1"/>
    <n v="0"/>
    <n v="0"/>
    <s v=""/>
    <n v="0"/>
    <n v="0"/>
    <s v=""/>
    <n v="0"/>
    <n v="0"/>
    <n v="2"/>
    <n v="0"/>
    <n v="0"/>
    <s v=""/>
    <n v="0"/>
    <n v="0"/>
    <n v="0"/>
    <n v="0"/>
    <e v="#DIV/0!"/>
    <n v="1"/>
    <n v="1"/>
    <s v=""/>
    <s v=""/>
    <s v=""/>
    <n v="-1"/>
    <m/>
  </r>
  <r>
    <x v="9"/>
    <s v="U19"/>
    <x v="0"/>
    <x v="1"/>
    <x v="9"/>
    <n v="10"/>
    <s v="J"/>
    <n v="0"/>
    <n v="0"/>
    <n v="0"/>
    <n v="0"/>
    <n v="0"/>
    <n v="0"/>
    <n v="0"/>
    <s v=""/>
    <n v="0"/>
    <n v="0"/>
    <s v=""/>
    <n v="0"/>
    <n v="0"/>
    <n v="0"/>
    <n v="0"/>
    <s v=""/>
    <s v=""/>
    <n v="0"/>
    <n v="0"/>
    <n v="0"/>
    <e v="#DIV/0!"/>
    <s v=""/>
    <n v="0"/>
    <n v="0"/>
    <s v=""/>
    <s v=""/>
    <s v=""/>
    <n v="0"/>
    <m/>
  </r>
  <r>
    <x v="10"/>
    <s v="U19"/>
    <x v="0"/>
    <x v="1"/>
    <x v="9"/>
    <n v="10"/>
    <s v="J"/>
    <n v="0"/>
    <n v="0"/>
    <n v="0"/>
    <n v="0"/>
    <n v="0"/>
    <n v="6"/>
    <n v="0"/>
    <n v="0"/>
    <n v="0"/>
    <n v="0"/>
    <s v=""/>
    <n v="6"/>
    <n v="0"/>
    <n v="0"/>
    <n v="0"/>
    <s v=""/>
    <n v="0"/>
    <n v="0"/>
    <n v="0"/>
    <n v="0"/>
    <n v="0"/>
    <s v=""/>
    <n v="1"/>
    <n v="0"/>
    <n v="0"/>
    <n v="0"/>
    <n v="0"/>
    <n v="-6"/>
    <m/>
  </r>
  <r>
    <x v="11"/>
    <s v="U19"/>
    <x v="0"/>
    <x v="1"/>
    <x v="9"/>
    <n v="10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2"/>
    <s v="U19"/>
    <x v="0"/>
    <x v="1"/>
    <x v="9"/>
    <n v="10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4"/>
    <s v="U19"/>
    <x v="0"/>
    <x v="1"/>
    <x v="9"/>
    <n v="10"/>
    <s v="J"/>
    <n v="0"/>
    <n v="1"/>
    <n v="0"/>
    <n v="1"/>
    <n v="0"/>
    <n v="0"/>
    <n v="0"/>
    <s v=""/>
    <n v="0"/>
    <n v="0"/>
    <s v=""/>
    <n v="0"/>
    <n v="0"/>
    <n v="0"/>
    <n v="0"/>
    <s v=""/>
    <s v=""/>
    <n v="0"/>
    <n v="0"/>
    <n v="1"/>
    <n v="1"/>
    <n v="0"/>
    <n v="0"/>
    <n v="1"/>
    <s v=""/>
    <s v=""/>
    <s v=""/>
    <n v="0"/>
    <m/>
  </r>
  <r>
    <x v="15"/>
    <s v="U19"/>
    <x v="0"/>
    <x v="1"/>
    <x v="9"/>
    <n v="10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6"/>
    <s v="U19"/>
    <x v="0"/>
    <x v="1"/>
    <x v="9"/>
    <n v="10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0"/>
    <s v="U19"/>
    <x v="8"/>
    <x v="1"/>
    <x v="10"/>
    <n v="11"/>
    <s v="J"/>
    <n v="19"/>
    <n v="7"/>
    <n v="3"/>
    <n v="10"/>
    <n v="3"/>
    <n v="3"/>
    <n v="0"/>
    <n v="0"/>
    <n v="13"/>
    <n v="8"/>
    <n v="0.61538461538461542"/>
    <n v="16"/>
    <n v="8"/>
    <n v="5"/>
    <n v="3"/>
    <n v="0.6"/>
    <n v="0.1875"/>
    <n v="7"/>
    <n v="0"/>
    <n v="6"/>
    <n v="0.24793388429752067"/>
    <n v="0.5"/>
    <n v="3"/>
    <n v="5"/>
    <n v="0.5"/>
    <n v="0.52197802197802201"/>
    <n v="0.5"/>
    <n v="23"/>
    <m/>
  </r>
  <r>
    <x v="1"/>
    <s v="U19"/>
    <x v="8"/>
    <x v="1"/>
    <x v="10"/>
    <n v="11"/>
    <s v="J"/>
    <n v="2"/>
    <n v="3"/>
    <n v="2"/>
    <n v="5"/>
    <n v="2"/>
    <n v="2"/>
    <n v="0"/>
    <n v="0"/>
    <n v="4"/>
    <n v="1"/>
    <n v="0.25"/>
    <n v="6"/>
    <n v="1"/>
    <n v="0"/>
    <n v="0"/>
    <s v=""/>
    <n v="0"/>
    <n v="0"/>
    <n v="1"/>
    <n v="1"/>
    <n v="0.14285714285714285"/>
    <n v="2"/>
    <n v="4"/>
    <n v="1"/>
    <n v="0.16666666666666666"/>
    <n v="0.16666666666666666"/>
    <n v="0.16666666666666666"/>
    <n v="4"/>
    <m/>
  </r>
  <r>
    <x v="2"/>
    <s v="U19"/>
    <x v="8"/>
    <x v="1"/>
    <x v="10"/>
    <n v="11"/>
    <s v="J"/>
    <n v="6"/>
    <n v="3"/>
    <n v="1"/>
    <n v="4"/>
    <n v="1"/>
    <n v="6"/>
    <n v="2"/>
    <n v="0.33333333333333331"/>
    <n v="0"/>
    <n v="0"/>
    <s v=""/>
    <n v="6"/>
    <n v="2"/>
    <n v="0"/>
    <n v="0"/>
    <s v=""/>
    <n v="0"/>
    <n v="0"/>
    <n v="0"/>
    <n v="3"/>
    <n v="0.33333333333333331"/>
    <n v="0.33333333333333331"/>
    <n v="1"/>
    <n v="0"/>
    <n v="0.33333333333333331"/>
    <n v="0.5"/>
    <n v="0.5"/>
    <n v="4"/>
    <m/>
  </r>
  <r>
    <x v="3"/>
    <s v="U19"/>
    <x v="8"/>
    <x v="1"/>
    <x v="10"/>
    <n v="11"/>
    <s v="J"/>
    <n v="2"/>
    <n v="0"/>
    <n v="0"/>
    <n v="0"/>
    <n v="0"/>
    <n v="0"/>
    <n v="0"/>
    <s v=""/>
    <n v="1"/>
    <n v="1"/>
    <n v="1"/>
    <n v="1"/>
    <n v="1"/>
    <n v="0"/>
    <n v="0"/>
    <s v=""/>
    <n v="0"/>
    <n v="3"/>
    <n v="0"/>
    <n v="3"/>
    <n v="0.75"/>
    <n v="0"/>
    <n v="3"/>
    <n v="0"/>
    <n v="1"/>
    <n v="1"/>
    <n v="1"/>
    <n v="2"/>
    <m/>
  </r>
  <r>
    <x v="4"/>
    <s v="U19"/>
    <x v="8"/>
    <x v="1"/>
    <x v="10"/>
    <n v="11"/>
    <s v="J"/>
    <n v="11"/>
    <n v="2"/>
    <n v="0"/>
    <n v="2"/>
    <n v="6"/>
    <n v="4"/>
    <n v="3"/>
    <n v="0.75"/>
    <n v="2"/>
    <n v="1"/>
    <n v="0.5"/>
    <n v="6"/>
    <n v="4"/>
    <n v="0"/>
    <n v="0"/>
    <s v=""/>
    <n v="0"/>
    <n v="0"/>
    <n v="0"/>
    <n v="0"/>
    <n v="0"/>
    <e v="#DIV/0!"/>
    <n v="4"/>
    <n v="2"/>
    <n v="0.66666666666666663"/>
    <n v="0.91666666666666663"/>
    <n v="0.91666666666666663"/>
    <n v="17"/>
    <m/>
  </r>
  <r>
    <x v="5"/>
    <s v="U19"/>
    <x v="8"/>
    <x v="1"/>
    <x v="10"/>
    <n v="11"/>
    <s v="J"/>
    <n v="17"/>
    <n v="4"/>
    <n v="4"/>
    <n v="8"/>
    <n v="0"/>
    <n v="4"/>
    <n v="2"/>
    <n v="0.5"/>
    <n v="4"/>
    <n v="3"/>
    <n v="0.75"/>
    <n v="8"/>
    <n v="5"/>
    <n v="6"/>
    <n v="5"/>
    <n v="0.83333333333333337"/>
    <n v="0.625"/>
    <n v="3"/>
    <n v="1"/>
    <n v="3"/>
    <n v="0.21994134897360704"/>
    <n v="0"/>
    <n v="5"/>
    <n v="3"/>
    <n v="0.625"/>
    <n v="0.79887218045112773"/>
    <n v="0.75"/>
    <n v="22"/>
    <m/>
  </r>
  <r>
    <x v="6"/>
    <s v="U19"/>
    <x v="8"/>
    <x v="1"/>
    <x v="10"/>
    <n v="11"/>
    <s v="J"/>
    <n v="0"/>
    <n v="2"/>
    <n v="0"/>
    <n v="2"/>
    <n v="3"/>
    <n v="2"/>
    <n v="0"/>
    <n v="0"/>
    <n v="1"/>
    <n v="0"/>
    <n v="0"/>
    <n v="3"/>
    <n v="0"/>
    <n v="0"/>
    <n v="0"/>
    <s v=""/>
    <n v="0"/>
    <n v="0"/>
    <n v="0"/>
    <n v="1"/>
    <n v="0.25"/>
    <n v="3"/>
    <n v="0"/>
    <n v="0"/>
    <n v="0"/>
    <n v="0"/>
    <n v="0"/>
    <n v="1"/>
    <m/>
  </r>
  <r>
    <x v="7"/>
    <s v="U19"/>
    <x v="8"/>
    <x v="1"/>
    <x v="10"/>
    <n v="11"/>
    <s v="J"/>
    <n v="20"/>
    <n v="1"/>
    <n v="2"/>
    <n v="3"/>
    <n v="6"/>
    <n v="7"/>
    <n v="2"/>
    <n v="0.2857142857142857"/>
    <n v="10"/>
    <n v="5"/>
    <n v="0.5"/>
    <n v="17"/>
    <n v="7"/>
    <n v="6"/>
    <n v="4"/>
    <n v="0.66666666666666663"/>
    <n v="0.23529411764705882"/>
    <n v="1"/>
    <n v="0"/>
    <n v="2"/>
    <n v="9.2421441774491686E-2"/>
    <n v="3"/>
    <n v="1"/>
    <n v="4"/>
    <n v="0.41176470588235292"/>
    <n v="0.50916496945010181"/>
    <n v="0.47058823529411764"/>
    <n v="16"/>
    <m/>
  </r>
  <r>
    <x v="8"/>
    <s v="U19"/>
    <x v="8"/>
    <x v="1"/>
    <x v="10"/>
    <n v="11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9"/>
    <s v="U19"/>
    <x v="8"/>
    <x v="1"/>
    <x v="10"/>
    <n v="11"/>
    <s v="J"/>
    <n v="0"/>
    <n v="0"/>
    <n v="0"/>
    <n v="0"/>
    <n v="0"/>
    <n v="0"/>
    <n v="0"/>
    <s v=""/>
    <n v="1"/>
    <n v="0"/>
    <n v="0"/>
    <n v="1"/>
    <n v="0"/>
    <n v="0"/>
    <n v="0"/>
    <s v=""/>
    <n v="0"/>
    <n v="0"/>
    <n v="0"/>
    <n v="1"/>
    <n v="0.5"/>
    <n v="0"/>
    <n v="1"/>
    <n v="0"/>
    <n v="0"/>
    <n v="0"/>
    <n v="0"/>
    <n v="-2"/>
    <m/>
  </r>
  <r>
    <x v="10"/>
    <s v="U19"/>
    <x v="8"/>
    <x v="1"/>
    <x v="10"/>
    <n v="11"/>
    <s v="J"/>
    <n v="0"/>
    <n v="2"/>
    <n v="0"/>
    <n v="2"/>
    <n v="0"/>
    <n v="1"/>
    <n v="0"/>
    <n v="0"/>
    <n v="1"/>
    <n v="0"/>
    <n v="0"/>
    <n v="2"/>
    <n v="0"/>
    <n v="0"/>
    <n v="0"/>
    <s v=""/>
    <n v="0"/>
    <n v="0"/>
    <n v="1"/>
    <n v="0"/>
    <n v="0"/>
    <s v=""/>
    <n v="2"/>
    <n v="2"/>
    <n v="0"/>
    <n v="0"/>
    <n v="0"/>
    <n v="1"/>
    <m/>
  </r>
  <r>
    <x v="11"/>
    <s v="U19"/>
    <x v="8"/>
    <x v="1"/>
    <x v="10"/>
    <n v="11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2"/>
    <s v="U19"/>
    <x v="8"/>
    <x v="1"/>
    <x v="10"/>
    <n v="11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4"/>
    <s v="U19"/>
    <x v="8"/>
    <x v="1"/>
    <x v="10"/>
    <n v="11"/>
    <s v="J"/>
    <n v="7"/>
    <n v="1"/>
    <n v="0"/>
    <n v="1"/>
    <n v="1"/>
    <n v="1"/>
    <n v="1"/>
    <n v="1"/>
    <n v="3"/>
    <n v="1"/>
    <n v="0.33333333333333331"/>
    <n v="4"/>
    <n v="2"/>
    <n v="2"/>
    <n v="2"/>
    <n v="1"/>
    <n v="0.5"/>
    <n v="3"/>
    <n v="0"/>
    <n v="0"/>
    <n v="0"/>
    <e v="#DIV/0!"/>
    <n v="0"/>
    <n v="2"/>
    <n v="0.5"/>
    <n v="0.71721311475409832"/>
    <n v="0.625"/>
    <n v="10"/>
    <m/>
  </r>
  <r>
    <x v="15"/>
    <s v="U19"/>
    <x v="8"/>
    <x v="1"/>
    <x v="10"/>
    <n v="11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9"/>
    <s v="U19"/>
    <x v="8"/>
    <x v="1"/>
    <x v="10"/>
    <n v="11"/>
    <s v="J"/>
    <n v="4"/>
    <n v="0"/>
    <n v="0"/>
    <n v="0"/>
    <n v="1"/>
    <n v="2"/>
    <n v="0"/>
    <n v="0"/>
    <n v="3"/>
    <n v="2"/>
    <n v="0.66666666666666663"/>
    <n v="5"/>
    <n v="2"/>
    <n v="0"/>
    <n v="0"/>
    <s v=""/>
    <n v="0"/>
    <n v="0"/>
    <n v="0"/>
    <n v="2"/>
    <n v="0.2857142857142857"/>
    <n v="0.5"/>
    <n v="2"/>
    <n v="0"/>
    <n v="0.4"/>
    <n v="0.4"/>
    <n v="0.4"/>
    <n v="0"/>
    <m/>
  </r>
  <r>
    <x v="0"/>
    <s v="U19"/>
    <x v="2"/>
    <x v="1"/>
    <x v="11"/>
    <n v="12"/>
    <s v="J"/>
    <n v="30"/>
    <n v="4"/>
    <n v="2"/>
    <n v="6"/>
    <n v="2"/>
    <n v="0"/>
    <n v="0"/>
    <s v=""/>
    <n v="19"/>
    <n v="10"/>
    <n v="0.52631578947368418"/>
    <n v="19"/>
    <n v="10"/>
    <n v="16"/>
    <n v="10"/>
    <n v="0.625"/>
    <n v="0.52631578947368418"/>
    <n v="2"/>
    <n v="0"/>
    <n v="4"/>
    <n v="0.13315579227696406"/>
    <n v="0.5"/>
    <n v="2"/>
    <n v="9"/>
    <n v="0.52631578947368418"/>
    <n v="0.57603686635944706"/>
    <n v="0.52631578947368418"/>
    <n v="21"/>
    <m/>
  </r>
  <r>
    <x v="1"/>
    <s v="U19"/>
    <x v="2"/>
    <x v="1"/>
    <x v="11"/>
    <n v="12"/>
    <s v="J"/>
    <n v="7"/>
    <n v="4"/>
    <n v="2"/>
    <n v="6"/>
    <n v="3"/>
    <n v="1"/>
    <n v="0"/>
    <n v="0"/>
    <n v="9"/>
    <n v="3"/>
    <n v="0.33333333333333331"/>
    <n v="10"/>
    <n v="3"/>
    <n v="2"/>
    <n v="1"/>
    <n v="0.5"/>
    <n v="0.1"/>
    <n v="0"/>
    <n v="1"/>
    <n v="1"/>
    <n v="8.4175084175084167E-2"/>
    <n v="3"/>
    <n v="5"/>
    <n v="5"/>
    <n v="0.3"/>
    <n v="0.3216911764705882"/>
    <n v="0.3"/>
    <n v="8"/>
    <m/>
  </r>
  <r>
    <x v="2"/>
    <s v="U19"/>
    <x v="2"/>
    <x v="1"/>
    <x v="11"/>
    <n v="12"/>
    <s v="J"/>
    <n v="6"/>
    <n v="2"/>
    <n v="0"/>
    <n v="2"/>
    <n v="0"/>
    <n v="4"/>
    <n v="2"/>
    <n v="0.5"/>
    <n v="1"/>
    <n v="0"/>
    <n v="0"/>
    <n v="5"/>
    <n v="2"/>
    <n v="0"/>
    <n v="0"/>
    <s v=""/>
    <n v="0"/>
    <n v="0"/>
    <n v="0"/>
    <n v="2"/>
    <n v="0.2857142857142857"/>
    <n v="0"/>
    <n v="3"/>
    <n v="0"/>
    <n v="0.4"/>
    <n v="0.6"/>
    <n v="0.6"/>
    <n v="3"/>
    <m/>
  </r>
  <r>
    <x v="3"/>
    <s v="U19"/>
    <x v="2"/>
    <x v="1"/>
    <x v="11"/>
    <n v="12"/>
    <s v="J"/>
    <n v="0"/>
    <n v="0"/>
    <n v="0"/>
    <n v="0"/>
    <n v="1"/>
    <n v="1"/>
    <n v="0"/>
    <n v="0"/>
    <n v="0"/>
    <n v="0"/>
    <s v=""/>
    <n v="1"/>
    <n v="0"/>
    <n v="0"/>
    <n v="0"/>
    <s v=""/>
    <n v="0"/>
    <n v="0"/>
    <n v="0"/>
    <n v="3"/>
    <n v="0.75"/>
    <n v="0.33333333333333331"/>
    <n v="2"/>
    <n v="0"/>
    <n v="0"/>
    <n v="0"/>
    <n v="0"/>
    <n v="-3"/>
    <m/>
  </r>
  <r>
    <x v="4"/>
    <s v="U19"/>
    <x v="2"/>
    <x v="1"/>
    <x v="11"/>
    <n v="12"/>
    <s v="J"/>
    <n v="2"/>
    <n v="1"/>
    <n v="0"/>
    <n v="1"/>
    <n v="3"/>
    <n v="2"/>
    <n v="0"/>
    <n v="0"/>
    <n v="2"/>
    <n v="1"/>
    <n v="0.5"/>
    <n v="4"/>
    <n v="1"/>
    <n v="0"/>
    <n v="0"/>
    <s v=""/>
    <n v="0"/>
    <n v="2"/>
    <n v="0"/>
    <n v="6"/>
    <n v="0.6"/>
    <n v="0.5"/>
    <n v="5"/>
    <n v="1"/>
    <n v="0.25"/>
    <n v="0.25"/>
    <n v="0.25"/>
    <n v="-1"/>
    <m/>
  </r>
  <r>
    <x v="5"/>
    <s v="U19"/>
    <x v="2"/>
    <x v="1"/>
    <x v="11"/>
    <n v="12"/>
    <s v="J"/>
    <n v="18"/>
    <n v="4"/>
    <n v="2"/>
    <n v="6"/>
    <n v="7"/>
    <n v="4"/>
    <n v="2"/>
    <n v="0.5"/>
    <n v="10"/>
    <n v="5"/>
    <n v="0.5"/>
    <n v="14"/>
    <n v="7"/>
    <n v="2"/>
    <n v="2"/>
    <n v="1"/>
    <n v="0.14285714285714285"/>
    <n v="7"/>
    <n v="0"/>
    <n v="2"/>
    <n v="0.11848341232227487"/>
    <n v="3.5"/>
    <n v="2"/>
    <n v="1"/>
    <n v="0.5"/>
    <n v="0.60483870967741937"/>
    <n v="0.5714285714285714"/>
    <n v="29"/>
    <m/>
  </r>
  <r>
    <x v="6"/>
    <s v="U19"/>
    <x v="2"/>
    <x v="1"/>
    <x v="11"/>
    <n v="12"/>
    <s v="J"/>
    <n v="3"/>
    <n v="1"/>
    <n v="1"/>
    <n v="2"/>
    <n v="2"/>
    <n v="1"/>
    <n v="1"/>
    <n v="1"/>
    <n v="1"/>
    <n v="0"/>
    <n v="0"/>
    <n v="2"/>
    <n v="1"/>
    <n v="0"/>
    <n v="0"/>
    <s v=""/>
    <n v="0"/>
    <n v="0"/>
    <n v="0"/>
    <n v="2"/>
    <n v="0.5"/>
    <n v="1"/>
    <n v="1"/>
    <n v="0"/>
    <n v="0.5"/>
    <n v="0.75"/>
    <n v="0.75"/>
    <n v="4"/>
    <m/>
  </r>
  <r>
    <x v="7"/>
    <s v="U19"/>
    <x v="2"/>
    <x v="1"/>
    <x v="11"/>
    <n v="12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8"/>
    <s v="U19"/>
    <x v="2"/>
    <x v="1"/>
    <x v="11"/>
    <n v="12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9"/>
    <s v="U19"/>
    <x v="2"/>
    <x v="1"/>
    <x v="11"/>
    <n v="12"/>
    <s v="J"/>
    <n v="0"/>
    <n v="1"/>
    <n v="0"/>
    <n v="1"/>
    <n v="0"/>
    <n v="0"/>
    <n v="0"/>
    <s v=""/>
    <n v="1"/>
    <n v="0"/>
    <n v="0"/>
    <n v="1"/>
    <n v="0"/>
    <n v="0"/>
    <n v="0"/>
    <s v=""/>
    <n v="0"/>
    <n v="0"/>
    <n v="0"/>
    <n v="1"/>
    <n v="0.5"/>
    <n v="0"/>
    <n v="0"/>
    <n v="0"/>
    <n v="0"/>
    <n v="0"/>
    <n v="0"/>
    <n v="-1"/>
    <m/>
  </r>
  <r>
    <x v="10"/>
    <s v="U19"/>
    <x v="2"/>
    <x v="1"/>
    <x v="11"/>
    <n v="12"/>
    <s v="J"/>
    <n v="4"/>
    <n v="2"/>
    <n v="1"/>
    <n v="3"/>
    <n v="0"/>
    <n v="2"/>
    <n v="1"/>
    <n v="0.5"/>
    <n v="1"/>
    <n v="0"/>
    <n v="0"/>
    <n v="3"/>
    <n v="1"/>
    <n v="2"/>
    <n v="1"/>
    <n v="0.5"/>
    <n v="0.33333333333333331"/>
    <n v="0"/>
    <n v="0"/>
    <n v="2"/>
    <n v="0.3401360544217687"/>
    <n v="0"/>
    <n v="3"/>
    <n v="1"/>
    <n v="0.33333333333333331"/>
    <n v="0.51546391752577325"/>
    <n v="0.5"/>
    <n v="2"/>
    <m/>
  </r>
  <r>
    <x v="11"/>
    <s v="U19"/>
    <x v="2"/>
    <x v="1"/>
    <x v="11"/>
    <n v="12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2"/>
    <s v="U19"/>
    <x v="2"/>
    <x v="1"/>
    <x v="11"/>
    <n v="12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4"/>
    <s v="U19"/>
    <x v="2"/>
    <x v="1"/>
    <x v="11"/>
    <n v="12"/>
    <s v="J"/>
    <n v="0"/>
    <n v="1"/>
    <n v="1"/>
    <n v="2"/>
    <n v="2"/>
    <n v="0"/>
    <n v="0"/>
    <s v=""/>
    <n v="0"/>
    <n v="0"/>
    <s v=""/>
    <n v="0"/>
    <n v="0"/>
    <n v="0"/>
    <n v="0"/>
    <s v=""/>
    <s v=""/>
    <n v="0"/>
    <n v="0"/>
    <n v="4"/>
    <n v="1"/>
    <n v="0.5"/>
    <n v="3"/>
    <n v="2"/>
    <s v=""/>
    <s v=""/>
    <s v=""/>
    <n v="0"/>
    <m/>
  </r>
  <r>
    <x v="15"/>
    <s v="U19"/>
    <x v="2"/>
    <x v="1"/>
    <x v="11"/>
    <n v="12"/>
    <s v="J"/>
    <n v="2"/>
    <n v="0"/>
    <n v="0"/>
    <n v="0"/>
    <n v="0"/>
    <n v="0"/>
    <n v="0"/>
    <s v=""/>
    <n v="1"/>
    <n v="1"/>
    <n v="1"/>
    <n v="1"/>
    <n v="1"/>
    <n v="0"/>
    <n v="0"/>
    <s v=""/>
    <n v="0"/>
    <n v="0"/>
    <n v="0"/>
    <n v="0"/>
    <n v="0"/>
    <s v=""/>
    <n v="1"/>
    <n v="0"/>
    <n v="1"/>
    <n v="1"/>
    <n v="1"/>
    <n v="2"/>
    <m/>
  </r>
  <r>
    <x v="19"/>
    <s v="U19"/>
    <x v="2"/>
    <x v="1"/>
    <x v="11"/>
    <n v="12"/>
    <s v="J"/>
    <n v="0"/>
    <n v="0"/>
    <n v="0"/>
    <n v="0"/>
    <n v="0"/>
    <n v="1"/>
    <n v="0"/>
    <n v="0"/>
    <n v="0"/>
    <n v="0"/>
    <s v=""/>
    <n v="1"/>
    <n v="0"/>
    <n v="0"/>
    <n v="0"/>
    <s v=""/>
    <n v="0"/>
    <n v="0"/>
    <n v="0"/>
    <n v="0"/>
    <n v="0"/>
    <s v=""/>
    <n v="1"/>
    <n v="0"/>
    <n v="0"/>
    <n v="0"/>
    <n v="0"/>
    <n v="-1"/>
    <m/>
  </r>
  <r>
    <x v="0"/>
    <s v="U19"/>
    <x v="4"/>
    <x v="1"/>
    <x v="12"/>
    <n v="13"/>
    <s v="J"/>
    <n v="11"/>
    <n v="7"/>
    <n v="1"/>
    <n v="8"/>
    <n v="1"/>
    <n v="0"/>
    <n v="0"/>
    <s v=""/>
    <n v="9"/>
    <n v="5"/>
    <n v="0.55555555555555558"/>
    <n v="9"/>
    <n v="5"/>
    <n v="4"/>
    <n v="1"/>
    <n v="0.25"/>
    <n v="0.1111111111111111"/>
    <n v="1"/>
    <n v="0"/>
    <n v="5"/>
    <n v="0.31725888324873097"/>
    <n v="0.2"/>
    <n v="1"/>
    <n v="3"/>
    <n v="0.55555555555555558"/>
    <n v="0.51115241635687736"/>
    <n v="0.55555555555555558"/>
    <n v="9"/>
    <m/>
  </r>
  <r>
    <x v="1"/>
    <s v="U19"/>
    <x v="4"/>
    <x v="1"/>
    <x v="12"/>
    <n v="13"/>
    <s v="J"/>
    <n v="11"/>
    <n v="0"/>
    <n v="0"/>
    <n v="0"/>
    <n v="3"/>
    <n v="3"/>
    <n v="1"/>
    <n v="0.33333333333333331"/>
    <n v="10"/>
    <n v="1"/>
    <n v="0.1"/>
    <n v="13"/>
    <n v="2"/>
    <n v="10"/>
    <n v="6"/>
    <n v="0.6"/>
    <n v="0.46153846153846156"/>
    <n v="1"/>
    <n v="0"/>
    <n v="4"/>
    <n v="0.18691588785046731"/>
    <n v="0.75"/>
    <n v="4"/>
    <n v="7"/>
    <n v="0.15384615384615385"/>
    <n v="0.31609195402298851"/>
    <n v="0.19230769230769232"/>
    <n v="-4"/>
    <m/>
  </r>
  <r>
    <x v="2"/>
    <s v="U19"/>
    <x v="4"/>
    <x v="1"/>
    <x v="12"/>
    <n v="13"/>
    <s v="J"/>
    <n v="3"/>
    <n v="2"/>
    <n v="0"/>
    <n v="2"/>
    <n v="0"/>
    <n v="4"/>
    <n v="1"/>
    <n v="0.25"/>
    <n v="0"/>
    <n v="0"/>
    <s v=""/>
    <n v="4"/>
    <n v="1"/>
    <n v="0"/>
    <n v="0"/>
    <s v=""/>
    <n v="0"/>
    <n v="0"/>
    <n v="0"/>
    <n v="4"/>
    <n v="0.5"/>
    <n v="0"/>
    <n v="3"/>
    <n v="0"/>
    <n v="0.25"/>
    <n v="0.375"/>
    <n v="0.375"/>
    <n v="-2"/>
    <m/>
  </r>
  <r>
    <x v="3"/>
    <s v="U19"/>
    <x v="4"/>
    <x v="1"/>
    <x v="12"/>
    <n v="13"/>
    <s v="J"/>
    <n v="0"/>
    <n v="1"/>
    <n v="0"/>
    <n v="1"/>
    <n v="0"/>
    <n v="0"/>
    <n v="0"/>
    <s v=""/>
    <n v="2"/>
    <n v="0"/>
    <n v="0"/>
    <n v="2"/>
    <n v="0"/>
    <n v="0"/>
    <n v="0"/>
    <s v=""/>
    <n v="0"/>
    <n v="0"/>
    <n v="0"/>
    <n v="0"/>
    <n v="0"/>
    <s v=""/>
    <n v="2"/>
    <n v="0"/>
    <n v="0"/>
    <n v="0"/>
    <n v="0"/>
    <n v="-1"/>
    <m/>
  </r>
  <r>
    <x v="4"/>
    <s v="U19"/>
    <x v="4"/>
    <x v="1"/>
    <x v="12"/>
    <n v="13"/>
    <s v="J"/>
    <n v="0"/>
    <n v="4"/>
    <n v="2"/>
    <n v="6"/>
    <n v="2"/>
    <n v="0"/>
    <n v="0"/>
    <s v=""/>
    <n v="2"/>
    <n v="0"/>
    <n v="0"/>
    <n v="2"/>
    <n v="0"/>
    <n v="0"/>
    <n v="0"/>
    <s v=""/>
    <n v="0"/>
    <n v="0"/>
    <n v="0"/>
    <n v="2"/>
    <n v="0.5"/>
    <n v="1"/>
    <n v="4"/>
    <n v="0"/>
    <n v="0"/>
    <n v="0"/>
    <n v="0"/>
    <n v="4"/>
    <m/>
  </r>
  <r>
    <x v="5"/>
    <s v="U19"/>
    <x v="4"/>
    <x v="1"/>
    <x v="12"/>
    <n v="13"/>
    <s v="J"/>
    <n v="18"/>
    <n v="4"/>
    <n v="1"/>
    <n v="5"/>
    <n v="3"/>
    <n v="4"/>
    <n v="1"/>
    <n v="0.25"/>
    <n v="10"/>
    <n v="6"/>
    <n v="0.6"/>
    <n v="14"/>
    <n v="7"/>
    <n v="4"/>
    <n v="3"/>
    <n v="0.75"/>
    <n v="0.21428571428571427"/>
    <n v="2"/>
    <n v="0"/>
    <n v="5"/>
    <n v="0.24084778420038538"/>
    <n v="0.6"/>
    <n v="3"/>
    <n v="3"/>
    <n v="0.5"/>
    <n v="0.57106598984771573"/>
    <n v="0.5357142857142857"/>
    <n v="15"/>
    <m/>
  </r>
  <r>
    <x v="6"/>
    <s v="U19"/>
    <x v="4"/>
    <x v="1"/>
    <x v="12"/>
    <n v="13"/>
    <s v="J"/>
    <n v="2"/>
    <n v="2"/>
    <n v="1"/>
    <n v="3"/>
    <n v="0"/>
    <n v="1"/>
    <n v="0"/>
    <n v="0"/>
    <n v="2"/>
    <n v="1"/>
    <n v="0.5"/>
    <n v="3"/>
    <n v="1"/>
    <n v="0"/>
    <n v="0"/>
    <s v=""/>
    <n v="0"/>
    <n v="0"/>
    <n v="0"/>
    <n v="1"/>
    <n v="0.25"/>
    <n v="0"/>
    <n v="0"/>
    <n v="3"/>
    <n v="0.33333333333333331"/>
    <n v="0.33333333333333331"/>
    <n v="0.33333333333333331"/>
    <n v="2"/>
    <m/>
  </r>
  <r>
    <x v="7"/>
    <s v="U19"/>
    <x v="4"/>
    <x v="1"/>
    <x v="12"/>
    <n v="13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7"/>
    <s v="U19"/>
    <x v="4"/>
    <x v="1"/>
    <x v="12"/>
    <n v="13"/>
    <s v="J"/>
    <n v="0"/>
    <n v="0"/>
    <n v="0"/>
    <n v="0"/>
    <n v="1"/>
    <n v="0"/>
    <n v="0"/>
    <s v=""/>
    <n v="0"/>
    <n v="0"/>
    <s v=""/>
    <n v="0"/>
    <n v="0"/>
    <n v="2"/>
    <n v="0"/>
    <n v="0"/>
    <s v=""/>
    <n v="1"/>
    <n v="0"/>
    <n v="1"/>
    <n v="0.53191489361702127"/>
    <n v="1"/>
    <n v="1"/>
    <n v="1"/>
    <s v=""/>
    <s v=""/>
    <s v=""/>
    <n v="-1"/>
    <m/>
  </r>
  <r>
    <x v="9"/>
    <s v="U19"/>
    <x v="4"/>
    <x v="1"/>
    <x v="12"/>
    <n v="13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0"/>
    <s v="U19"/>
    <x v="4"/>
    <x v="1"/>
    <x v="12"/>
    <n v="13"/>
    <s v="J"/>
    <n v="4"/>
    <n v="2"/>
    <n v="1"/>
    <n v="3"/>
    <n v="1"/>
    <n v="1"/>
    <n v="0"/>
    <n v="0"/>
    <n v="2"/>
    <n v="1"/>
    <n v="0.5"/>
    <n v="3"/>
    <n v="1"/>
    <n v="2"/>
    <n v="2"/>
    <n v="1"/>
    <n v="0.66666666666666663"/>
    <n v="0"/>
    <n v="0"/>
    <n v="3"/>
    <n v="0.43604651162790697"/>
    <n v="0.33333333333333331"/>
    <n v="4"/>
    <n v="2"/>
    <n v="0.33333333333333331"/>
    <n v="0.51546391752577325"/>
    <n v="0.33333333333333331"/>
    <n v="3"/>
    <m/>
  </r>
  <r>
    <x v="11"/>
    <s v="U19"/>
    <x v="4"/>
    <x v="1"/>
    <x v="12"/>
    <n v="13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2"/>
    <s v="U19"/>
    <x v="4"/>
    <x v="1"/>
    <x v="12"/>
    <n v="13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4"/>
    <s v="U19"/>
    <x v="4"/>
    <x v="1"/>
    <x v="12"/>
    <n v="13"/>
    <s v="J"/>
    <n v="0"/>
    <n v="1"/>
    <n v="0"/>
    <n v="1"/>
    <n v="1"/>
    <n v="0"/>
    <n v="0"/>
    <s v=""/>
    <n v="0"/>
    <n v="0"/>
    <s v=""/>
    <n v="0"/>
    <n v="0"/>
    <n v="0"/>
    <n v="0"/>
    <s v=""/>
    <s v=""/>
    <n v="0"/>
    <n v="0"/>
    <n v="1"/>
    <n v="1"/>
    <n v="1"/>
    <n v="1"/>
    <n v="0"/>
    <s v=""/>
    <s v=""/>
    <s v=""/>
    <n v="1"/>
    <m/>
  </r>
  <r>
    <x v="15"/>
    <s v="U19"/>
    <x v="4"/>
    <x v="1"/>
    <x v="12"/>
    <n v="13"/>
    <s v="J"/>
    <n v="0"/>
    <n v="0"/>
    <n v="0"/>
    <n v="0"/>
    <n v="0"/>
    <n v="0"/>
    <n v="0"/>
    <s v=""/>
    <n v="0"/>
    <n v="0"/>
    <s v=""/>
    <n v="0"/>
    <n v="0"/>
    <n v="0"/>
    <n v="0"/>
    <s v=""/>
    <s v=""/>
    <n v="0"/>
    <n v="0"/>
    <n v="1"/>
    <n v="1"/>
    <n v="0"/>
    <n v="2"/>
    <n v="0"/>
    <s v=""/>
    <s v=""/>
    <s v=""/>
    <n v="-1"/>
    <m/>
  </r>
  <r>
    <x v="19"/>
    <s v="U19"/>
    <x v="4"/>
    <x v="1"/>
    <x v="12"/>
    <n v="13"/>
    <s v="J"/>
    <n v="3"/>
    <n v="0"/>
    <n v="0"/>
    <n v="0"/>
    <n v="1"/>
    <n v="2"/>
    <n v="1"/>
    <n v="0.5"/>
    <n v="0"/>
    <n v="0"/>
    <s v=""/>
    <n v="2"/>
    <n v="1"/>
    <n v="2"/>
    <n v="0"/>
    <n v="0"/>
    <n v="0"/>
    <n v="0"/>
    <n v="0"/>
    <n v="1"/>
    <n v="0.25773195876288663"/>
    <n v="1"/>
    <n v="1"/>
    <n v="0"/>
    <n v="0.5"/>
    <n v="0.52083333333333337"/>
    <n v="0.75"/>
    <n v="0"/>
    <m/>
  </r>
  <r>
    <x v="0"/>
    <s v="U19"/>
    <x v="3"/>
    <x v="1"/>
    <x v="13"/>
    <n v="14"/>
    <s v="J"/>
    <n v="30"/>
    <n v="7"/>
    <n v="2"/>
    <n v="9"/>
    <n v="7"/>
    <n v="1"/>
    <n v="1"/>
    <n v="1"/>
    <n v="10"/>
    <n v="7"/>
    <n v="0.7"/>
    <n v="11"/>
    <n v="8"/>
    <n v="18"/>
    <n v="13"/>
    <n v="0.72222222222222221"/>
    <n v="1.1818181818181819"/>
    <n v="3"/>
    <n v="2"/>
    <n v="4"/>
    <n v="0.17452006980802792"/>
    <n v="1.75"/>
    <n v="5"/>
    <n v="8"/>
    <n v="0.72727272727272729"/>
    <n v="0.7928118393234671"/>
    <n v="0.77272727272727271"/>
    <n v="39"/>
    <m/>
  </r>
  <r>
    <x v="1"/>
    <s v="U19"/>
    <x v="3"/>
    <x v="1"/>
    <x v="13"/>
    <n v="14"/>
    <s v="J"/>
    <n v="12"/>
    <n v="3"/>
    <n v="1"/>
    <n v="4"/>
    <n v="5"/>
    <n v="9"/>
    <n v="2"/>
    <n v="0.22222222222222221"/>
    <n v="5"/>
    <n v="3"/>
    <n v="0.6"/>
    <n v="14"/>
    <n v="5"/>
    <n v="0"/>
    <n v="0"/>
    <s v=""/>
    <n v="0"/>
    <n v="0"/>
    <n v="1"/>
    <n v="2"/>
    <n v="0.125"/>
    <n v="2.5"/>
    <n v="3"/>
    <n v="2"/>
    <n v="0.35714285714285715"/>
    <n v="0.42857142857142855"/>
    <n v="0.42857142857142855"/>
    <n v="11"/>
    <m/>
  </r>
  <r>
    <x v="2"/>
    <s v="U19"/>
    <x v="3"/>
    <x v="1"/>
    <x v="13"/>
    <n v="14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3"/>
    <s v="U19"/>
    <x v="3"/>
    <x v="1"/>
    <x v="13"/>
    <n v="14"/>
    <s v="J"/>
    <n v="4"/>
    <n v="3"/>
    <n v="0"/>
    <n v="3"/>
    <n v="1"/>
    <n v="1"/>
    <n v="0"/>
    <n v="0"/>
    <n v="1"/>
    <n v="1"/>
    <n v="1"/>
    <n v="2"/>
    <n v="1"/>
    <n v="3"/>
    <n v="2"/>
    <n v="0.66666666666666663"/>
    <n v="1"/>
    <n v="3"/>
    <n v="0"/>
    <n v="4"/>
    <n v="0.54644808743169393"/>
    <n v="0.25"/>
    <n v="2"/>
    <n v="1"/>
    <n v="0.5"/>
    <n v="0.60240963855421681"/>
    <n v="0.5"/>
    <n v="5"/>
    <m/>
  </r>
  <r>
    <x v="4"/>
    <s v="U19"/>
    <x v="3"/>
    <x v="1"/>
    <x v="13"/>
    <n v="14"/>
    <s v="J"/>
    <n v="10"/>
    <n v="1"/>
    <n v="1"/>
    <n v="2"/>
    <n v="8"/>
    <n v="1"/>
    <n v="0"/>
    <n v="0"/>
    <n v="5"/>
    <n v="2"/>
    <n v="0.4"/>
    <n v="6"/>
    <n v="2"/>
    <n v="6"/>
    <n v="6"/>
    <n v="1"/>
    <n v="1"/>
    <n v="0"/>
    <n v="0"/>
    <n v="4"/>
    <n v="0.31645569620253161"/>
    <n v="2"/>
    <n v="2"/>
    <n v="3"/>
    <n v="0.33333333333333331"/>
    <n v="0.57870370370370372"/>
    <n v="0.33333333333333331"/>
    <n v="12"/>
    <m/>
  </r>
  <r>
    <x v="5"/>
    <s v="U19"/>
    <x v="3"/>
    <x v="1"/>
    <x v="13"/>
    <n v="14"/>
    <s v="J"/>
    <n v="20"/>
    <n v="3"/>
    <n v="0"/>
    <n v="3"/>
    <n v="1"/>
    <n v="6"/>
    <n v="2"/>
    <n v="0.33333333333333331"/>
    <n v="8"/>
    <n v="5"/>
    <n v="0.625"/>
    <n v="14"/>
    <n v="7"/>
    <n v="6"/>
    <n v="4"/>
    <n v="0.66666666666666663"/>
    <n v="0.2857142857142857"/>
    <n v="0"/>
    <n v="0"/>
    <n v="1"/>
    <n v="5.6689342403628114E-2"/>
    <n v="1"/>
    <n v="4"/>
    <n v="5"/>
    <n v="0.5"/>
    <n v="0.60096153846153844"/>
    <n v="0.5714285714285714"/>
    <n v="14"/>
    <m/>
  </r>
  <r>
    <x v="6"/>
    <s v="U19"/>
    <x v="3"/>
    <x v="1"/>
    <x v="13"/>
    <n v="14"/>
    <s v="J"/>
    <n v="3"/>
    <n v="2"/>
    <n v="0"/>
    <n v="2"/>
    <n v="0"/>
    <n v="1"/>
    <n v="1"/>
    <n v="1"/>
    <n v="1"/>
    <n v="0"/>
    <n v="0"/>
    <n v="2"/>
    <n v="1"/>
    <n v="2"/>
    <n v="0"/>
    <n v="0"/>
    <n v="0"/>
    <n v="0"/>
    <n v="1"/>
    <n v="2"/>
    <n v="0.4098360655737705"/>
    <n v="0"/>
    <n v="2"/>
    <n v="1"/>
    <n v="0.5"/>
    <n v="0.52083333333333337"/>
    <n v="0.75"/>
    <n v="1"/>
    <m/>
  </r>
  <r>
    <x v="17"/>
    <s v="U19"/>
    <x v="3"/>
    <x v="1"/>
    <x v="13"/>
    <n v="14"/>
    <s v="J"/>
    <n v="0"/>
    <n v="2"/>
    <n v="0"/>
    <n v="2"/>
    <n v="0"/>
    <n v="0"/>
    <n v="0"/>
    <s v=""/>
    <n v="0"/>
    <n v="0"/>
    <s v=""/>
    <n v="0"/>
    <n v="0"/>
    <n v="0"/>
    <n v="0"/>
    <s v=""/>
    <s v=""/>
    <n v="1"/>
    <n v="0"/>
    <n v="0"/>
    <e v="#DIV/0!"/>
    <s v=""/>
    <n v="1"/>
    <n v="1"/>
    <s v=""/>
    <s v=""/>
    <s v=""/>
    <n v="3"/>
    <m/>
  </r>
  <r>
    <x v="8"/>
    <s v="U19"/>
    <x v="3"/>
    <x v="1"/>
    <x v="13"/>
    <n v="14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9"/>
    <s v="U19"/>
    <x v="3"/>
    <x v="1"/>
    <x v="13"/>
    <n v="14"/>
    <s v="J"/>
    <n v="2"/>
    <n v="0"/>
    <n v="0"/>
    <n v="0"/>
    <n v="0"/>
    <n v="1"/>
    <n v="0"/>
    <n v="0"/>
    <n v="1"/>
    <n v="1"/>
    <n v="1"/>
    <n v="2"/>
    <n v="1"/>
    <n v="0"/>
    <n v="0"/>
    <s v=""/>
    <n v="0"/>
    <n v="0"/>
    <n v="0"/>
    <n v="1"/>
    <n v="0.33333333333333331"/>
    <n v="0"/>
    <n v="0"/>
    <n v="0"/>
    <n v="0.5"/>
    <n v="0.5"/>
    <n v="0.5"/>
    <n v="0"/>
    <m/>
  </r>
  <r>
    <x v="10"/>
    <s v="U19"/>
    <x v="3"/>
    <x v="1"/>
    <x v="13"/>
    <n v="14"/>
    <s v="J"/>
    <n v="0"/>
    <n v="1"/>
    <n v="0"/>
    <n v="1"/>
    <n v="0"/>
    <n v="1"/>
    <n v="0"/>
    <n v="0"/>
    <n v="1"/>
    <n v="0"/>
    <n v="0"/>
    <n v="2"/>
    <n v="0"/>
    <n v="0"/>
    <n v="0"/>
    <s v=""/>
    <n v="0"/>
    <n v="1"/>
    <n v="1"/>
    <n v="0"/>
    <n v="0"/>
    <s v=""/>
    <n v="5"/>
    <n v="2"/>
    <n v="0"/>
    <n v="0"/>
    <n v="0"/>
    <n v="1"/>
    <m/>
  </r>
  <r>
    <x v="11"/>
    <s v="U19"/>
    <x v="3"/>
    <x v="1"/>
    <x v="13"/>
    <n v="14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2"/>
    <s v="U19"/>
    <x v="3"/>
    <x v="1"/>
    <x v="13"/>
    <n v="14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4"/>
    <s v="U19"/>
    <x v="3"/>
    <x v="1"/>
    <x v="13"/>
    <n v="14"/>
    <s v="J"/>
    <n v="0"/>
    <n v="1"/>
    <n v="0"/>
    <n v="1"/>
    <n v="0"/>
    <n v="0"/>
    <n v="0"/>
    <s v=""/>
    <n v="1"/>
    <n v="0"/>
    <n v="0"/>
    <n v="1"/>
    <n v="0"/>
    <n v="0"/>
    <n v="0"/>
    <s v=""/>
    <n v="0"/>
    <n v="0"/>
    <n v="0"/>
    <n v="1"/>
    <n v="0.5"/>
    <n v="0"/>
    <n v="2"/>
    <n v="0"/>
    <n v="0"/>
    <n v="0"/>
    <n v="0"/>
    <n v="-1"/>
    <m/>
  </r>
  <r>
    <x v="15"/>
    <s v="U19"/>
    <x v="3"/>
    <x v="1"/>
    <x v="13"/>
    <n v="14"/>
    <s v="J"/>
    <n v="0"/>
    <n v="0"/>
    <n v="1"/>
    <n v="1"/>
    <n v="0"/>
    <n v="0"/>
    <n v="0"/>
    <s v=""/>
    <n v="1"/>
    <n v="0"/>
    <n v="0"/>
    <n v="1"/>
    <n v="0"/>
    <n v="0"/>
    <n v="0"/>
    <s v=""/>
    <n v="0"/>
    <n v="1"/>
    <n v="0"/>
    <n v="1"/>
    <n v="0.5"/>
    <n v="0"/>
    <n v="0"/>
    <n v="0"/>
    <n v="0"/>
    <n v="0"/>
    <n v="0"/>
    <n v="0"/>
    <m/>
  </r>
  <r>
    <x v="19"/>
    <s v="U19"/>
    <x v="3"/>
    <x v="1"/>
    <x v="13"/>
    <n v="14"/>
    <s v="J"/>
    <n v="0"/>
    <n v="0"/>
    <n v="1"/>
    <n v="1"/>
    <n v="2"/>
    <n v="1"/>
    <n v="0"/>
    <n v="0"/>
    <n v="0"/>
    <n v="0"/>
    <s v=""/>
    <n v="1"/>
    <n v="0"/>
    <n v="0"/>
    <n v="0"/>
    <s v=""/>
    <n v="0"/>
    <n v="1"/>
    <n v="0"/>
    <n v="0"/>
    <n v="0"/>
    <e v="#DIV/0!"/>
    <n v="1"/>
    <n v="0"/>
    <n v="0"/>
    <n v="0"/>
    <n v="0"/>
    <n v="3"/>
    <m/>
  </r>
  <r>
    <x v="0"/>
    <s v="U19"/>
    <x v="5"/>
    <x v="1"/>
    <x v="14"/>
    <n v="15"/>
    <s v="J"/>
    <n v="31"/>
    <n v="5"/>
    <n v="3"/>
    <n v="8"/>
    <n v="2"/>
    <n v="2"/>
    <n v="0"/>
    <n v="0"/>
    <n v="25"/>
    <n v="14"/>
    <n v="0.56000000000000005"/>
    <n v="27"/>
    <n v="14"/>
    <n v="6"/>
    <n v="3"/>
    <n v="0.5"/>
    <n v="0.1111111111111111"/>
    <n v="7"/>
    <n v="2"/>
    <n v="4"/>
    <n v="0.11890606420927467"/>
    <n v="0.5"/>
    <n v="1"/>
    <n v="5"/>
    <n v="0.51851851851851849"/>
    <n v="0.52294197031039136"/>
    <n v="0.51851851851851849"/>
    <n v="30"/>
    <m/>
  </r>
  <r>
    <x v="1"/>
    <s v="U19"/>
    <x v="5"/>
    <x v="1"/>
    <x v="14"/>
    <n v="15"/>
    <s v="J"/>
    <n v="4"/>
    <n v="7"/>
    <n v="1"/>
    <n v="8"/>
    <n v="2"/>
    <n v="5"/>
    <n v="0"/>
    <n v="0"/>
    <n v="5"/>
    <n v="2"/>
    <n v="0.4"/>
    <n v="10"/>
    <n v="2"/>
    <n v="0"/>
    <n v="0"/>
    <s v=""/>
    <n v="0"/>
    <n v="3"/>
    <n v="0"/>
    <n v="10"/>
    <n v="0.5"/>
    <n v="0.2"/>
    <n v="5"/>
    <n v="3"/>
    <n v="0.2"/>
    <n v="0.2"/>
    <n v="0.2"/>
    <n v="-1"/>
    <m/>
  </r>
  <r>
    <x v="2"/>
    <s v="U19"/>
    <x v="5"/>
    <x v="1"/>
    <x v="14"/>
    <n v="15"/>
    <s v="J"/>
    <n v="2"/>
    <n v="0"/>
    <n v="0"/>
    <n v="0"/>
    <n v="0"/>
    <n v="3"/>
    <n v="0"/>
    <n v="0"/>
    <n v="2"/>
    <n v="1"/>
    <n v="0.5"/>
    <n v="5"/>
    <n v="1"/>
    <n v="0"/>
    <n v="0"/>
    <s v=""/>
    <n v="0"/>
    <n v="2"/>
    <n v="0"/>
    <n v="2"/>
    <n v="0.2857142857142857"/>
    <n v="0"/>
    <n v="3"/>
    <n v="2"/>
    <n v="0.2"/>
    <n v="0.2"/>
    <n v="0.2"/>
    <n v="-2"/>
    <m/>
  </r>
  <r>
    <x v="3"/>
    <s v="U19"/>
    <x v="5"/>
    <x v="1"/>
    <x v="14"/>
    <n v="15"/>
    <s v="J"/>
    <n v="0"/>
    <n v="0"/>
    <n v="0"/>
    <n v="0"/>
    <n v="2"/>
    <n v="0"/>
    <n v="0"/>
    <s v=""/>
    <n v="2"/>
    <n v="0"/>
    <n v="0"/>
    <n v="2"/>
    <n v="0"/>
    <n v="0"/>
    <n v="0"/>
    <s v=""/>
    <n v="0"/>
    <n v="1"/>
    <n v="0"/>
    <n v="1"/>
    <n v="0.33333333333333331"/>
    <n v="2"/>
    <n v="0"/>
    <n v="2"/>
    <n v="0"/>
    <n v="0"/>
    <n v="0"/>
    <n v="0"/>
    <m/>
  </r>
  <r>
    <x v="4"/>
    <s v="U19"/>
    <x v="5"/>
    <x v="1"/>
    <x v="14"/>
    <n v="15"/>
    <s v="J"/>
    <n v="0"/>
    <n v="3"/>
    <n v="0"/>
    <n v="3"/>
    <n v="8"/>
    <n v="0"/>
    <n v="0"/>
    <s v=""/>
    <n v="1"/>
    <n v="0"/>
    <n v="0"/>
    <n v="1"/>
    <n v="0"/>
    <n v="0"/>
    <n v="0"/>
    <s v=""/>
    <n v="0"/>
    <n v="1"/>
    <n v="1"/>
    <n v="3"/>
    <n v="0.75"/>
    <n v="2.6666666666666665"/>
    <n v="4"/>
    <n v="3"/>
    <n v="0"/>
    <n v="0"/>
    <n v="0"/>
    <n v="9"/>
    <m/>
  </r>
  <r>
    <x v="5"/>
    <s v="U19"/>
    <x v="5"/>
    <x v="1"/>
    <x v="14"/>
    <n v="15"/>
    <s v="J"/>
    <n v="15"/>
    <n v="1"/>
    <n v="1"/>
    <n v="2"/>
    <n v="4"/>
    <n v="9"/>
    <n v="2"/>
    <n v="0.22222222222222221"/>
    <n v="9"/>
    <n v="3"/>
    <n v="0.33333333333333331"/>
    <n v="18"/>
    <n v="5"/>
    <n v="5"/>
    <n v="3"/>
    <n v="0.6"/>
    <n v="0.16666666666666666"/>
    <n v="3"/>
    <n v="0"/>
    <n v="4"/>
    <n v="0.16528925619834711"/>
    <n v="1"/>
    <n v="2"/>
    <n v="4"/>
    <n v="0.27777777777777779"/>
    <n v="0.37128712871287128"/>
    <n v="0.33333333333333331"/>
    <n v="5"/>
    <m/>
  </r>
  <r>
    <x v="6"/>
    <s v="U19"/>
    <x v="5"/>
    <x v="1"/>
    <x v="14"/>
    <n v="15"/>
    <s v="J"/>
    <n v="11"/>
    <n v="4"/>
    <n v="2"/>
    <n v="6"/>
    <n v="0"/>
    <n v="2"/>
    <n v="1"/>
    <n v="0.5"/>
    <n v="5"/>
    <n v="3"/>
    <n v="0.6"/>
    <n v="7"/>
    <n v="4"/>
    <n v="4"/>
    <n v="2"/>
    <n v="0.5"/>
    <n v="0.2857142857142857"/>
    <n v="2"/>
    <n v="1"/>
    <n v="3"/>
    <n v="0.25510204081632654"/>
    <n v="0"/>
    <n v="0"/>
    <n v="0"/>
    <n v="0.5714285714285714"/>
    <n v="0.62785388127853881"/>
    <n v="0.6428571428571429"/>
    <n v="12"/>
    <m/>
  </r>
  <r>
    <x v="17"/>
    <s v="U19"/>
    <x v="5"/>
    <x v="1"/>
    <x v="14"/>
    <n v="15"/>
    <s v="J"/>
    <n v="0"/>
    <n v="1"/>
    <n v="1"/>
    <n v="2"/>
    <n v="2"/>
    <n v="1"/>
    <n v="0"/>
    <n v="0"/>
    <n v="0"/>
    <n v="0"/>
    <s v=""/>
    <n v="1"/>
    <n v="0"/>
    <n v="0"/>
    <n v="0"/>
    <s v=""/>
    <n v="0"/>
    <n v="1"/>
    <n v="0"/>
    <n v="2"/>
    <n v="0.66666666666666663"/>
    <n v="1"/>
    <n v="0"/>
    <n v="0"/>
    <n v="0"/>
    <n v="0"/>
    <n v="0"/>
    <n v="2"/>
    <m/>
  </r>
  <r>
    <x v="18"/>
    <s v="U19"/>
    <x v="5"/>
    <x v="1"/>
    <x v="14"/>
    <n v="15"/>
    <s v="J"/>
    <n v="0"/>
    <n v="2"/>
    <n v="0"/>
    <n v="2"/>
    <n v="0"/>
    <n v="0"/>
    <n v="0"/>
    <s v=""/>
    <n v="0"/>
    <n v="0"/>
    <s v=""/>
    <n v="0"/>
    <n v="0"/>
    <n v="0"/>
    <n v="0"/>
    <s v=""/>
    <s v=""/>
    <n v="0"/>
    <n v="0"/>
    <n v="0"/>
    <e v="#DIV/0!"/>
    <s v=""/>
    <n v="0"/>
    <n v="0"/>
    <s v=""/>
    <s v=""/>
    <s v=""/>
    <n v="2"/>
    <m/>
  </r>
  <r>
    <x v="9"/>
    <s v="U19"/>
    <x v="5"/>
    <x v="1"/>
    <x v="14"/>
    <n v="15"/>
    <s v="J"/>
    <n v="0"/>
    <n v="0"/>
    <n v="0"/>
    <n v="0"/>
    <n v="0"/>
    <n v="0"/>
    <n v="0"/>
    <s v=""/>
    <n v="0"/>
    <n v="0"/>
    <s v=""/>
    <n v="0"/>
    <n v="0"/>
    <n v="0"/>
    <n v="0"/>
    <s v=""/>
    <s v=""/>
    <n v="0"/>
    <n v="0"/>
    <n v="3"/>
    <n v="1"/>
    <n v="0"/>
    <n v="1"/>
    <n v="0"/>
    <s v=""/>
    <s v=""/>
    <s v=""/>
    <n v="-3"/>
    <m/>
  </r>
  <r>
    <x v="10"/>
    <s v="U19"/>
    <x v="5"/>
    <x v="1"/>
    <x v="14"/>
    <n v="15"/>
    <s v="J"/>
    <n v="2"/>
    <n v="4"/>
    <n v="0"/>
    <n v="4"/>
    <n v="1"/>
    <n v="1"/>
    <n v="0"/>
    <n v="0"/>
    <n v="4"/>
    <n v="1"/>
    <n v="0.25"/>
    <n v="5"/>
    <n v="1"/>
    <n v="0"/>
    <n v="0"/>
    <s v=""/>
    <n v="0"/>
    <n v="1"/>
    <n v="1"/>
    <n v="1"/>
    <n v="0.16666666666666666"/>
    <n v="1"/>
    <n v="3"/>
    <n v="0"/>
    <n v="0.2"/>
    <n v="0.2"/>
    <n v="0.2"/>
    <n v="4"/>
    <m/>
  </r>
  <r>
    <x v="11"/>
    <s v="U19"/>
    <x v="5"/>
    <x v="1"/>
    <x v="14"/>
    <n v="15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2"/>
    <s v="U19"/>
    <x v="5"/>
    <x v="1"/>
    <x v="14"/>
    <n v="15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4"/>
    <s v="U19"/>
    <x v="5"/>
    <x v="1"/>
    <x v="14"/>
    <n v="15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5"/>
    <s v="U19"/>
    <x v="5"/>
    <x v="1"/>
    <x v="14"/>
    <n v="15"/>
    <s v="J"/>
    <n v="2"/>
    <n v="0"/>
    <n v="0"/>
    <n v="0"/>
    <n v="0"/>
    <n v="0"/>
    <n v="0"/>
    <s v=""/>
    <n v="0"/>
    <n v="0"/>
    <s v=""/>
    <n v="0"/>
    <n v="0"/>
    <n v="2"/>
    <n v="2"/>
    <n v="1"/>
    <e v="#DIV/0!"/>
    <n v="0"/>
    <n v="0"/>
    <n v="1"/>
    <n v="0.53191489361702127"/>
    <n v="0"/>
    <n v="0"/>
    <n v="1"/>
    <s v=""/>
    <s v=""/>
    <s v=""/>
    <n v="1"/>
    <m/>
  </r>
  <r>
    <x v="19"/>
    <s v="U19"/>
    <x v="5"/>
    <x v="1"/>
    <x v="14"/>
    <n v="15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0"/>
    <s v="U19"/>
    <x v="6"/>
    <x v="1"/>
    <x v="15"/>
    <n v="16"/>
    <s v="J"/>
    <n v="22"/>
    <n v="2"/>
    <n v="6"/>
    <n v="8"/>
    <n v="1"/>
    <n v="4"/>
    <n v="1"/>
    <n v="0.25"/>
    <n v="13"/>
    <n v="6"/>
    <n v="0.46153846153846156"/>
    <n v="17"/>
    <n v="7"/>
    <n v="9"/>
    <n v="7"/>
    <n v="0.77777777777777779"/>
    <n v="0.41176470588235292"/>
    <n v="2"/>
    <n v="0"/>
    <n v="9"/>
    <n v="0.30040053404539385"/>
    <n v="0.1111111111111111"/>
    <n v="3"/>
    <n v="7"/>
    <n v="0.41176470588235292"/>
    <n v="0.52480916030534353"/>
    <n v="0.44117647058823528"/>
    <n v="12"/>
    <m/>
  </r>
  <r>
    <x v="1"/>
    <s v="U19"/>
    <x v="6"/>
    <x v="1"/>
    <x v="15"/>
    <n v="16"/>
    <s v="J"/>
    <n v="0"/>
    <n v="2"/>
    <n v="1"/>
    <n v="3"/>
    <n v="2"/>
    <n v="1"/>
    <n v="0"/>
    <n v="0"/>
    <n v="5"/>
    <n v="0"/>
    <n v="0"/>
    <n v="6"/>
    <n v="0"/>
    <n v="2"/>
    <n v="0"/>
    <n v="0"/>
    <n v="0"/>
    <n v="0"/>
    <n v="0"/>
    <n v="6"/>
    <n v="0.46583850931677023"/>
    <n v="0.33333333333333331"/>
    <n v="4"/>
    <n v="2"/>
    <n v="0"/>
    <n v="0"/>
    <n v="0"/>
    <n v="-9"/>
    <m/>
  </r>
  <r>
    <x v="2"/>
    <s v="U19"/>
    <x v="6"/>
    <x v="1"/>
    <x v="15"/>
    <n v="16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3"/>
    <s v="U19"/>
    <x v="6"/>
    <x v="1"/>
    <x v="15"/>
    <n v="16"/>
    <s v="J"/>
    <n v="6"/>
    <n v="0"/>
    <n v="0"/>
    <n v="0"/>
    <n v="2"/>
    <n v="1"/>
    <n v="1"/>
    <n v="1"/>
    <n v="1"/>
    <n v="1"/>
    <n v="1"/>
    <n v="2"/>
    <n v="2"/>
    <n v="2"/>
    <n v="1"/>
    <n v="0.5"/>
    <n v="0.5"/>
    <n v="0"/>
    <n v="1"/>
    <n v="1"/>
    <n v="0.25773195876288663"/>
    <n v="2"/>
    <n v="4"/>
    <n v="1"/>
    <n v="1"/>
    <n v="1.0416666666666667"/>
    <n v="1.25"/>
    <n v="7"/>
    <m/>
  </r>
  <r>
    <x v="4"/>
    <s v="U19"/>
    <x v="6"/>
    <x v="1"/>
    <x v="15"/>
    <n v="16"/>
    <s v="J"/>
    <n v="2"/>
    <n v="2"/>
    <n v="1"/>
    <n v="3"/>
    <n v="1"/>
    <n v="1"/>
    <n v="0"/>
    <n v="0"/>
    <n v="2"/>
    <n v="0"/>
    <n v="0"/>
    <n v="3"/>
    <n v="0"/>
    <n v="2"/>
    <n v="2"/>
    <n v="1"/>
    <n v="0.66666666666666663"/>
    <n v="0"/>
    <n v="0"/>
    <n v="3"/>
    <n v="0.43604651162790697"/>
    <n v="0.33333333333333331"/>
    <n v="3"/>
    <n v="1"/>
    <n v="0"/>
    <n v="0.25773195876288663"/>
    <n v="0"/>
    <n v="0"/>
    <m/>
  </r>
  <r>
    <x v="5"/>
    <s v="U19"/>
    <x v="6"/>
    <x v="1"/>
    <x v="15"/>
    <n v="16"/>
    <s v="J"/>
    <n v="9"/>
    <n v="1"/>
    <n v="2"/>
    <n v="3"/>
    <n v="1"/>
    <n v="6"/>
    <n v="1"/>
    <n v="0.16666666666666666"/>
    <n v="6"/>
    <n v="2"/>
    <n v="0.33333333333333331"/>
    <n v="12"/>
    <n v="3"/>
    <n v="6"/>
    <n v="2"/>
    <n v="0.33333333333333331"/>
    <n v="0.16666666666666666"/>
    <n v="0"/>
    <n v="0"/>
    <n v="5"/>
    <n v="0.25458248472505091"/>
    <n v="0.2"/>
    <n v="3"/>
    <n v="3"/>
    <n v="0.25"/>
    <n v="0.30737704918032788"/>
    <n v="0.29166666666666669"/>
    <n v="-5"/>
    <m/>
  </r>
  <r>
    <x v="6"/>
    <s v="U19"/>
    <x v="6"/>
    <x v="1"/>
    <x v="15"/>
    <n v="16"/>
    <s v="J"/>
    <n v="5"/>
    <n v="6"/>
    <n v="1"/>
    <n v="7"/>
    <n v="1"/>
    <n v="0"/>
    <n v="0"/>
    <s v=""/>
    <n v="4"/>
    <n v="2"/>
    <n v="0.5"/>
    <n v="4"/>
    <n v="2"/>
    <n v="1"/>
    <n v="1"/>
    <n v="1"/>
    <n v="0.25"/>
    <n v="1"/>
    <n v="0"/>
    <n v="3"/>
    <n v="0.40322580645161288"/>
    <n v="0.33333333333333331"/>
    <n v="0"/>
    <n v="1"/>
    <n v="0.5"/>
    <n v="0.56306306306306297"/>
    <n v="0.5"/>
    <n v="9"/>
    <m/>
  </r>
  <r>
    <x v="17"/>
    <s v="U19"/>
    <x v="6"/>
    <x v="1"/>
    <x v="15"/>
    <n v="16"/>
    <s v="J"/>
    <n v="0"/>
    <n v="0"/>
    <n v="1"/>
    <n v="1"/>
    <n v="1"/>
    <n v="0"/>
    <n v="0"/>
    <s v=""/>
    <n v="0"/>
    <n v="0"/>
    <s v=""/>
    <n v="0"/>
    <n v="0"/>
    <n v="0"/>
    <n v="0"/>
    <s v=""/>
    <s v=""/>
    <n v="2"/>
    <n v="0"/>
    <n v="2"/>
    <n v="1"/>
    <n v="0.5"/>
    <n v="1"/>
    <n v="1"/>
    <s v=""/>
    <s v=""/>
    <s v=""/>
    <n v="2"/>
    <m/>
  </r>
  <r>
    <x v="18"/>
    <s v="U19"/>
    <x v="6"/>
    <x v="1"/>
    <x v="15"/>
    <n v="16"/>
    <s v="J"/>
    <n v="0"/>
    <n v="1"/>
    <n v="0"/>
    <n v="1"/>
    <n v="0"/>
    <n v="0"/>
    <n v="0"/>
    <s v=""/>
    <n v="0"/>
    <n v="0"/>
    <s v=""/>
    <n v="0"/>
    <n v="0"/>
    <n v="0"/>
    <n v="0"/>
    <s v=""/>
    <s v=""/>
    <n v="0"/>
    <n v="0"/>
    <n v="0"/>
    <e v="#DIV/0!"/>
    <s v=""/>
    <n v="0"/>
    <n v="0"/>
    <s v=""/>
    <s v=""/>
    <s v=""/>
    <n v="1"/>
    <m/>
  </r>
  <r>
    <x v="9"/>
    <s v="U19"/>
    <x v="6"/>
    <x v="1"/>
    <x v="15"/>
    <n v="16"/>
    <s v="J"/>
    <n v="6"/>
    <n v="1"/>
    <n v="1"/>
    <n v="2"/>
    <n v="1"/>
    <n v="1"/>
    <n v="0"/>
    <n v="0"/>
    <n v="5"/>
    <n v="3"/>
    <n v="0.6"/>
    <n v="6"/>
    <n v="3"/>
    <n v="0"/>
    <n v="0"/>
    <s v=""/>
    <n v="0"/>
    <n v="4"/>
    <n v="0"/>
    <n v="3"/>
    <n v="0.33333333333333331"/>
    <n v="0.33333333333333331"/>
    <n v="4"/>
    <n v="0"/>
    <n v="0.5"/>
    <n v="0.5"/>
    <n v="0.5"/>
    <n v="7"/>
    <m/>
  </r>
  <r>
    <x v="10"/>
    <s v="U19"/>
    <x v="6"/>
    <x v="1"/>
    <x v="15"/>
    <n v="16"/>
    <s v="J"/>
    <n v="0"/>
    <n v="2"/>
    <n v="0"/>
    <n v="2"/>
    <n v="1"/>
    <n v="3"/>
    <n v="0"/>
    <n v="0"/>
    <n v="1"/>
    <n v="0"/>
    <n v="0"/>
    <n v="4"/>
    <n v="0"/>
    <n v="0"/>
    <n v="0"/>
    <s v=""/>
    <n v="0"/>
    <n v="0"/>
    <n v="0"/>
    <n v="1"/>
    <n v="0.2"/>
    <n v="1"/>
    <n v="1"/>
    <n v="0"/>
    <n v="0"/>
    <n v="0"/>
    <n v="0"/>
    <n v="-2"/>
    <m/>
  </r>
  <r>
    <x v="20"/>
    <s v="U19"/>
    <x v="6"/>
    <x v="1"/>
    <x v="15"/>
    <n v="16"/>
    <s v="J"/>
    <n v="0"/>
    <n v="1"/>
    <n v="0"/>
    <n v="1"/>
    <n v="0"/>
    <n v="0"/>
    <n v="0"/>
    <s v=""/>
    <n v="0"/>
    <n v="0"/>
    <s v=""/>
    <n v="0"/>
    <n v="0"/>
    <n v="0"/>
    <n v="0"/>
    <s v=""/>
    <s v=""/>
    <n v="1"/>
    <n v="0"/>
    <n v="4"/>
    <n v="1"/>
    <n v="0"/>
    <n v="2"/>
    <n v="0"/>
    <s v=""/>
    <s v=""/>
    <s v=""/>
    <n v="-2"/>
    <m/>
  </r>
  <r>
    <x v="12"/>
    <s v="U19"/>
    <x v="6"/>
    <x v="1"/>
    <x v="15"/>
    <n v="16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4"/>
    <s v="U19"/>
    <x v="6"/>
    <x v="1"/>
    <x v="15"/>
    <n v="16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5"/>
    <s v="U19"/>
    <x v="6"/>
    <x v="1"/>
    <x v="15"/>
    <n v="16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9"/>
    <s v="U19"/>
    <x v="6"/>
    <x v="1"/>
    <x v="15"/>
    <n v="16"/>
    <s v="J"/>
    <n v="0"/>
    <n v="0"/>
    <n v="0"/>
    <n v="0"/>
    <n v="0"/>
    <n v="0"/>
    <n v="0"/>
    <s v=""/>
    <n v="0"/>
    <n v="0"/>
    <s v=""/>
    <n v="0"/>
    <n v="0"/>
    <n v="0"/>
    <n v="0"/>
    <s v=""/>
    <s v=""/>
    <n v="0"/>
    <n v="0"/>
    <n v="1"/>
    <n v="1"/>
    <n v="0"/>
    <n v="0"/>
    <n v="0"/>
    <s v=""/>
    <s v=""/>
    <s v=""/>
    <n v="-1"/>
    <m/>
  </r>
  <r>
    <x v="0"/>
    <s v="U19"/>
    <x v="6"/>
    <x v="2"/>
    <x v="16"/>
    <n v="17"/>
    <s v="J"/>
    <n v="16"/>
    <n v="4"/>
    <n v="1"/>
    <n v="5"/>
    <n v="1"/>
    <n v="3"/>
    <n v="0"/>
    <n v="0"/>
    <n v="11"/>
    <n v="5"/>
    <n v="0.45454545454545453"/>
    <n v="14"/>
    <n v="5"/>
    <n v="8"/>
    <n v="6"/>
    <n v="0.75"/>
    <n v="0.42857142857142855"/>
    <n v="2"/>
    <n v="0"/>
    <n v="5"/>
    <n v="0.22202486678507993"/>
    <n v="0.2"/>
    <m/>
    <m/>
    <n v="0.35714285714285715"/>
    <n v="0.45662100456621008"/>
    <n v="0.35714285714285715"/>
    <n v="8"/>
    <m/>
  </r>
  <r>
    <x v="1"/>
    <s v="U19"/>
    <x v="6"/>
    <x v="2"/>
    <x v="16"/>
    <n v="17"/>
    <s v="J"/>
    <n v="2"/>
    <n v="3"/>
    <n v="0"/>
    <n v="3"/>
    <n v="1"/>
    <n v="5"/>
    <n v="0"/>
    <n v="0"/>
    <n v="2"/>
    <n v="1"/>
    <n v="0.5"/>
    <n v="7"/>
    <n v="1"/>
    <n v="0"/>
    <n v="0"/>
    <s v=""/>
    <n v="0"/>
    <n v="3"/>
    <n v="0"/>
    <n v="3"/>
    <n v="0.3"/>
    <n v="0.33333333333333331"/>
    <m/>
    <m/>
    <n v="0.14285714285714285"/>
    <n v="0.14285714285714285"/>
    <n v="0.14285714285714285"/>
    <n v="0"/>
    <m/>
  </r>
  <r>
    <x v="8"/>
    <s v="U19"/>
    <x v="6"/>
    <x v="2"/>
    <x v="16"/>
    <n v="17"/>
    <s v="J"/>
    <n v="4"/>
    <n v="4"/>
    <n v="3"/>
    <n v="7"/>
    <n v="0"/>
    <n v="0"/>
    <n v="0"/>
    <s v=""/>
    <n v="5"/>
    <n v="2"/>
    <n v="0.4"/>
    <n v="5"/>
    <n v="2"/>
    <n v="0"/>
    <n v="0"/>
    <s v=""/>
    <n v="0"/>
    <n v="1"/>
    <n v="0"/>
    <n v="2"/>
    <n v="0.2857142857142857"/>
    <n v="0"/>
    <m/>
    <m/>
    <n v="0.4"/>
    <n v="0.4"/>
    <n v="0.4"/>
    <n v="7"/>
    <m/>
  </r>
  <r>
    <x v="3"/>
    <s v="U19"/>
    <x v="6"/>
    <x v="2"/>
    <x v="16"/>
    <n v="17"/>
    <s v="J"/>
    <n v="1"/>
    <n v="1"/>
    <n v="0"/>
    <n v="1"/>
    <n v="0"/>
    <n v="1"/>
    <n v="0"/>
    <n v="0"/>
    <n v="0"/>
    <n v="0"/>
    <s v=""/>
    <n v="1"/>
    <n v="0"/>
    <n v="2"/>
    <n v="1"/>
    <n v="0.5"/>
    <n v="1"/>
    <n v="0"/>
    <n v="0"/>
    <n v="1"/>
    <n v="0.34722222222222221"/>
    <n v="0"/>
    <m/>
    <m/>
    <n v="0"/>
    <n v="0.26595744680851063"/>
    <n v="0"/>
    <n v="-1"/>
    <m/>
  </r>
  <r>
    <x v="4"/>
    <s v="U19"/>
    <x v="6"/>
    <x v="2"/>
    <x v="16"/>
    <n v="17"/>
    <s v="J"/>
    <n v="2"/>
    <n v="1"/>
    <n v="0"/>
    <n v="1"/>
    <n v="4"/>
    <n v="0"/>
    <n v="0"/>
    <s v=""/>
    <n v="2"/>
    <n v="1"/>
    <n v="0.5"/>
    <n v="2"/>
    <n v="1"/>
    <n v="0"/>
    <n v="0"/>
    <s v=""/>
    <n v="0"/>
    <n v="0"/>
    <n v="0"/>
    <n v="3"/>
    <n v="0.6"/>
    <n v="1.3333333333333333"/>
    <m/>
    <m/>
    <n v="0.5"/>
    <n v="0.5"/>
    <n v="0.5"/>
    <n v="3"/>
    <m/>
  </r>
  <r>
    <x v="5"/>
    <s v="U19"/>
    <x v="6"/>
    <x v="2"/>
    <x v="16"/>
    <n v="17"/>
    <s v="J"/>
    <n v="10"/>
    <n v="1"/>
    <n v="0"/>
    <n v="1"/>
    <n v="0"/>
    <n v="5"/>
    <n v="0"/>
    <n v="0"/>
    <n v="6"/>
    <n v="4"/>
    <n v="0.66666666666666663"/>
    <n v="11"/>
    <n v="4"/>
    <n v="2"/>
    <n v="2"/>
    <n v="1"/>
    <n v="0.18181818181818182"/>
    <n v="1"/>
    <n v="0"/>
    <n v="4"/>
    <n v="0.25188916876574308"/>
    <n v="0"/>
    <m/>
    <m/>
    <n v="0.36363636363636365"/>
    <n v="0.42087542087542085"/>
    <n v="0.36363636363636365"/>
    <n v="1"/>
    <m/>
  </r>
  <r>
    <x v="6"/>
    <s v="U19"/>
    <x v="6"/>
    <x v="2"/>
    <x v="16"/>
    <n v="17"/>
    <s v="J"/>
    <n v="0"/>
    <n v="0"/>
    <n v="0"/>
    <n v="0"/>
    <n v="1"/>
    <n v="0"/>
    <n v="0"/>
    <s v=""/>
    <n v="0"/>
    <n v="0"/>
    <s v=""/>
    <n v="0"/>
    <n v="0"/>
    <n v="0"/>
    <n v="0"/>
    <s v=""/>
    <s v=""/>
    <n v="0"/>
    <n v="0"/>
    <n v="0"/>
    <e v="#DIV/0!"/>
    <e v="#DIV/0!"/>
    <m/>
    <m/>
    <s v=""/>
    <s v=""/>
    <s v=""/>
    <n v="1"/>
    <m/>
  </r>
  <r>
    <x v="17"/>
    <s v="U19"/>
    <x v="6"/>
    <x v="2"/>
    <x v="16"/>
    <n v="17"/>
    <s v="J"/>
    <n v="2"/>
    <n v="4"/>
    <n v="0"/>
    <n v="4"/>
    <n v="1"/>
    <n v="0"/>
    <n v="0"/>
    <s v=""/>
    <n v="2"/>
    <n v="1"/>
    <n v="0.5"/>
    <n v="2"/>
    <n v="1"/>
    <n v="0"/>
    <n v="0"/>
    <s v=""/>
    <n v="0"/>
    <n v="0"/>
    <n v="0"/>
    <n v="0"/>
    <n v="0"/>
    <e v="#DIV/0!"/>
    <m/>
    <m/>
    <n v="0.5"/>
    <n v="0.5"/>
    <n v="0.5"/>
    <n v="6"/>
    <m/>
  </r>
  <r>
    <x v="18"/>
    <s v="U19"/>
    <x v="6"/>
    <x v="2"/>
    <x v="16"/>
    <n v="17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9"/>
    <s v="U19"/>
    <x v="6"/>
    <x v="2"/>
    <x v="16"/>
    <n v="17"/>
    <s v="J"/>
    <n v="1"/>
    <n v="0"/>
    <n v="0"/>
    <n v="0"/>
    <n v="0"/>
    <n v="0"/>
    <n v="0"/>
    <s v=""/>
    <n v="1"/>
    <n v="0"/>
    <n v="0"/>
    <n v="1"/>
    <n v="0"/>
    <n v="2"/>
    <n v="1"/>
    <n v="0.5"/>
    <n v="1"/>
    <n v="0"/>
    <n v="0"/>
    <n v="0"/>
    <n v="0"/>
    <s v=""/>
    <m/>
    <m/>
    <n v="0"/>
    <n v="0.26595744680851063"/>
    <n v="0"/>
    <n v="-1"/>
    <m/>
  </r>
  <r>
    <x v="10"/>
    <s v="U19"/>
    <x v="6"/>
    <x v="2"/>
    <x v="16"/>
    <n v="17"/>
    <s v="J"/>
    <n v="3"/>
    <n v="4"/>
    <n v="2"/>
    <n v="6"/>
    <n v="0"/>
    <n v="5"/>
    <n v="1"/>
    <n v="0.2"/>
    <n v="0"/>
    <n v="0"/>
    <s v=""/>
    <n v="5"/>
    <n v="1"/>
    <n v="0"/>
    <n v="0"/>
    <s v=""/>
    <n v="0"/>
    <n v="0"/>
    <n v="0"/>
    <n v="1"/>
    <n v="0.16666666666666666"/>
    <n v="0"/>
    <m/>
    <m/>
    <n v="0.2"/>
    <n v="0.3"/>
    <n v="0.3"/>
    <n v="4"/>
    <m/>
  </r>
  <r>
    <x v="20"/>
    <s v="U19"/>
    <x v="6"/>
    <x v="2"/>
    <x v="16"/>
    <n v="17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2"/>
    <s v="U19"/>
    <x v="6"/>
    <x v="2"/>
    <x v="16"/>
    <n v="17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  <r>
    <x v="14"/>
    <s v="U19"/>
    <x v="6"/>
    <x v="2"/>
    <x v="16"/>
    <n v="17"/>
    <s v="J"/>
    <n v="12"/>
    <n v="4"/>
    <n v="0"/>
    <n v="4"/>
    <n v="2"/>
    <n v="3"/>
    <n v="0"/>
    <n v="0"/>
    <n v="3"/>
    <n v="3"/>
    <n v="1"/>
    <n v="6"/>
    <n v="3"/>
    <n v="6"/>
    <n v="6"/>
    <n v="1"/>
    <n v="1"/>
    <n v="1"/>
    <n v="0"/>
    <n v="5"/>
    <n v="0.36656891495601174"/>
    <n v="0.4"/>
    <m/>
    <m/>
    <n v="0.5"/>
    <n v="0.69444444444444442"/>
    <n v="0.5"/>
    <n v="11"/>
    <m/>
  </r>
  <r>
    <x v="15"/>
    <s v="U19"/>
    <x v="6"/>
    <x v="2"/>
    <x v="16"/>
    <n v="17"/>
    <s v="J"/>
    <n v="0"/>
    <n v="0"/>
    <n v="0"/>
    <n v="0"/>
    <n v="0"/>
    <n v="0"/>
    <n v="0"/>
    <s v=""/>
    <n v="0"/>
    <n v="0"/>
    <s v=""/>
    <n v="0"/>
    <n v="0"/>
    <n v="0"/>
    <n v="0"/>
    <s v=""/>
    <s v=""/>
    <n v="0"/>
    <n v="0"/>
    <n v="0"/>
    <e v="#DIV/0!"/>
    <s v=""/>
    <m/>
    <m/>
    <s v=""/>
    <s v=""/>
    <s v=""/>
    <n v="0"/>
    <m/>
  </r>
  <r>
    <x v="19"/>
    <s v="U19"/>
    <x v="6"/>
    <x v="2"/>
    <x v="16"/>
    <n v="17"/>
    <m/>
    <n v="0"/>
    <m/>
    <m/>
    <n v="0"/>
    <m/>
    <m/>
    <m/>
    <s v=""/>
    <m/>
    <m/>
    <s v=""/>
    <n v="0"/>
    <n v="0"/>
    <m/>
    <m/>
    <s v=""/>
    <s v=""/>
    <m/>
    <m/>
    <m/>
    <e v="#DIV/0!"/>
    <s v=""/>
    <m/>
    <m/>
    <s v=""/>
    <s v=""/>
    <s v="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C98CF-4D92-473D-875E-2596DEC1D2C5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W14" firstHeaderRow="0" firstDataRow="1" firstDataCol="1" rowPageCount="2" colPageCount="1"/>
  <pivotFields count="30">
    <pivotField showAll="0"/>
    <pivotField showAll="0"/>
    <pivotField axis="axisRow" showAll="0">
      <items count="10">
        <item x="3"/>
        <item x="6"/>
        <item x="8"/>
        <item x="0"/>
        <item x="2"/>
        <item x="4"/>
        <item x="1"/>
        <item x="5"/>
        <item x="7"/>
        <item t="default"/>
      </items>
    </pivotField>
    <pivotField axis="axisPage" showAll="0">
      <items count="3">
        <item x="0"/>
        <item x="1"/>
        <item t="default"/>
      </items>
    </pivotField>
    <pivotField axis="axisPage" numFmtId="14" showAll="0">
      <items count="12">
        <item x="6"/>
        <item x="7"/>
        <item x="8"/>
        <item x="0"/>
        <item x="1"/>
        <item x="2"/>
        <item x="3"/>
        <item x="4"/>
        <item x="5"/>
        <item x="9"/>
        <item x="10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numFmtI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pageFields count="2">
    <pageField fld="3" hier="-1"/>
    <pageField fld="4" hier="-1"/>
  </pageFields>
  <dataFields count="22">
    <dataField name="Soma de PTS" fld="7" baseField="0" baseItem="0"/>
    <dataField name="Soma de EF" fld="29" baseField="0" baseItem="0"/>
    <dataField name="Soma de RD" fld="8" baseField="0" baseItem="0"/>
    <dataField name="Soma de RO" fld="9" baseField="0" baseItem="0"/>
    <dataField name="Soma de RT" fld="10" baseField="0" baseItem="0"/>
    <dataField name="Soma de AS" fld="11" baseField="0" baseItem="0"/>
    <dataField name="Soma de 3PA" fld="12" baseField="0" baseItem="0"/>
    <dataField name="Soma de 3PM" fld="13" baseField="0" baseItem="0"/>
    <dataField name="Média de 3P%" fld="14" subtotal="average" baseField="0" baseItem="0" numFmtId="9"/>
    <dataField name="Soma de 2PA" fld="15" baseField="0" baseItem="0"/>
    <dataField name="Soma de 2PM" fld="16" baseField="0" baseItem="0"/>
    <dataField name="Média de 2P%" fld="17" subtotal="average" baseField="0" baseItem="0" numFmtId="9"/>
    <dataField name="Soma de LLA" fld="18" baseField="0" baseItem="0"/>
    <dataField name="Soma de LLM" fld="19" baseField="0" baseItem="0"/>
    <dataField name="Média de LL%" fld="20" subtotal="average" baseField="0" baseItem="0" numFmtId="9"/>
    <dataField name="Soma de BR" fld="21" baseField="0" baseItem="0"/>
    <dataField name="Soma de TO" fld="22" baseField="0" baseItem="0"/>
    <dataField name="Soma de FAL" fld="24" baseField="0" baseItem="0"/>
    <dataField name="Soma de FALS" fld="25" baseField="0" baseItem="0"/>
    <dataField name="Média de FG%" fld="26" subtotal="average" baseField="0" baseItem="0" numFmtId="9"/>
    <dataField name="Média de eFG%" fld="28" subtotal="average" baseField="0" baseItem="0" numFmtId="9"/>
    <dataField name="Média de TS%" fld="27" subtotal="average" baseField="0" baseItem="0" numFmtId="9"/>
  </dataFields>
  <formats count="11">
    <format dxfId="109">
      <pivotArea outline="0" collapsedLevelsAreSubtotals="1" fieldPosition="0"/>
    </format>
    <format dxfId="108">
      <pivotArea dataOnly="0" labelOnly="1" fieldPosition="0">
        <references count="1">
          <reference field="2" count="0"/>
        </references>
      </pivotArea>
    </format>
    <format dxfId="107">
      <pivotArea dataOnly="0" labelOnly="1" grandRow="1" outline="0" fieldPosition="0"/>
    </format>
    <format dxfId="106">
      <pivotArea outline="0" collapsedLevelsAreSubtotals="1" fieldPosition="0"/>
    </format>
    <format dxfId="105">
      <pivotArea dataOnly="0" labelOnly="1" fieldPosition="0">
        <references count="1">
          <reference field="2" count="0"/>
        </references>
      </pivotArea>
    </format>
    <format dxfId="104">
      <pivotArea dataOnly="0" labelOnly="1" grandRow="1" outline="0" fieldPosition="0"/>
    </format>
    <format dxfId="103">
      <pivotArea outline="0" collapsedLevelsAreSubtotals="1" fieldPosition="0">
        <references count="1">
          <reference field="4294967294" count="1" selected="0">
            <x v="14"/>
          </reference>
        </references>
      </pivotArea>
    </format>
    <format dxfId="102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101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100">
      <pivotArea outline="0" collapsedLevelsAreSubtotals="1" fieldPosition="0">
        <references count="1">
          <reference field="4294967294" count="3" selected="0">
            <x v="19"/>
            <x v="20"/>
            <x v="21"/>
          </reference>
        </references>
      </pivotArea>
    </format>
    <format dxfId="99">
      <pivotArea dataOnly="0" labelOnly="1" outline="0" fieldPosition="0">
        <references count="1">
          <reference field="4294967294" count="3">
            <x v="19"/>
            <x v="20"/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804D3-81FB-4FE0-A39D-D6E1D353EB8C}" name="Tabela dinâmica1" cacheId="7" applyNumberFormats="0" applyBorderFormats="0" applyFontFormats="0" applyPatternFormats="0" applyAlignmentFormats="0" applyWidthHeightFormats="1" dataCaption="Valores" missingCaption="-" updatedVersion="8" minRefreshableVersion="3" useAutoFormatting="1" itemPrintTitles="1" createdVersion="8" indent="0" outline="1" outlineData="1" multipleFieldFilters="0" chartFormat="2" fieldListSortAscending="1">
  <location ref="A5:X32" firstHeaderRow="0" firstDataRow="1" firstDataCol="1" rowPageCount="3" colPageCount="1"/>
  <pivotFields count="30">
    <pivotField axis="axisRow" showAll="0">
      <items count="53">
        <item m="1" x="40"/>
        <item m="1" x="30"/>
        <item m="1" x="37"/>
        <item m="1" x="44"/>
        <item m="1" x="27"/>
        <item m="1" x="45"/>
        <item m="1" x="28"/>
        <item m="1" x="42"/>
        <item m="1" x="48"/>
        <item m="1" x="34"/>
        <item m="1" x="29"/>
        <item m="1" x="38"/>
        <item m="1" x="46"/>
        <item m="1" x="39"/>
        <item m="1" x="32"/>
        <item m="1" x="36"/>
        <item m="1" x="35"/>
        <item m="1" x="31"/>
        <item m="1" x="33"/>
        <item m="1" x="26"/>
        <item m="1" x="41"/>
        <item m="1" x="43"/>
        <item m="1" x="47"/>
        <item m="1" x="49"/>
        <item m="1" x="50"/>
        <item m="1"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axis="axisPage" showAll="0">
      <items count="10">
        <item x="3"/>
        <item x="0"/>
        <item x="2"/>
        <item x="4"/>
        <item x="1"/>
        <item x="5"/>
        <item x="6"/>
        <item x="7"/>
        <item x="8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numFmtId="1" showAll="0"/>
  </pivotFields>
  <rowFields count="1">
    <field x="0"/>
  </rowFields>
  <rowItems count="27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2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</colItems>
  <pageFields count="3">
    <pageField fld="2" hier="-1"/>
    <pageField fld="3" hier="-1"/>
    <pageField fld="4" hier="-1"/>
  </pageFields>
  <dataFields count="23">
    <dataField name="Contagem de JO" fld="6" subtotal="count" baseField="0" baseItem="0"/>
    <dataField name="Soma de PTS" fld="7" baseField="0" baseItem="0"/>
    <dataField name="Soma de EF" fld="29" baseField="0" baseItem="0"/>
    <dataField name="Soma de RD" fld="8" baseField="0" baseItem="0"/>
    <dataField name="Soma de RO" fld="9" baseField="0" baseItem="0"/>
    <dataField name="Soma de RT" fld="10" baseField="0" baseItem="0"/>
    <dataField name="Soma de AS" fld="11" baseField="0" baseItem="0"/>
    <dataField name="Soma de 2PA" fld="15" baseField="0" baseItem="0"/>
    <dataField name="Soma de 2PM" fld="16" baseField="0" baseItem="0"/>
    <dataField name="Média de 2P%" fld="17" subtotal="average" baseField="0" baseItem="0"/>
    <dataField name="Soma de 3PA" fld="12" baseField="0" baseItem="0"/>
    <dataField name="Soma de 3PM" fld="13" baseField="0" baseItem="0"/>
    <dataField name="Média de 3P%" fld="14" subtotal="average" baseField="0" baseItem="0"/>
    <dataField name="Soma de LLA" fld="18" baseField="0" baseItem="0"/>
    <dataField name="Soma de LLM" fld="19" baseField="0" baseItem="0"/>
    <dataField name="Média de LL%" fld="20" subtotal="average" baseField="0" baseItem="0"/>
    <dataField name="Soma de BR" fld="21" baseField="0" baseItem="0"/>
    <dataField name="Soma de TO" fld="22" baseField="0" baseItem="0"/>
    <dataField name="Soma de FALS" fld="25" baseField="0" baseItem="0"/>
    <dataField name="Soma de FAL" fld="24" baseField="0" baseItem="0"/>
    <dataField name="Média de FG%" fld="26" subtotal="average" baseField="0" baseItem="0" numFmtId="9"/>
    <dataField name="Média de eFG%" fld="28" subtotal="average" baseField="0" baseItem="0" numFmtId="9"/>
    <dataField name="Média de TS%" fld="27" subtotal="average" baseField="0" baseItem="0" numFmtId="9"/>
  </dataFields>
  <formats count="22">
    <format dxfId="98">
      <pivotArea outline="0" collapsedLevelsAreSubtotals="1" fieldPosition="0"/>
    </format>
    <format dxfId="97">
      <pivotArea dataOnly="0" labelOnly="1" fieldPosition="0">
        <references count="1">
          <reference field="0" count="22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96">
      <pivotArea dataOnly="0" labelOnly="1" grandRow="1" outline="0" fieldPosition="0"/>
    </format>
    <format dxfId="95">
      <pivotArea outline="0" collapsedLevelsAreSubtotals="1" fieldPosition="0"/>
    </format>
    <format dxfId="94">
      <pivotArea dataOnly="0" labelOnly="1" fieldPosition="0">
        <references count="1">
          <reference field="0" count="22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93">
      <pivotArea dataOnly="0" labelOnly="1" grandRow="1" outline="0" fieldPosition="0"/>
    </format>
    <format dxfId="92">
      <pivotArea outline="0" collapsedLevelsAreSubtotals="1" fieldPosition="0"/>
    </format>
    <format dxfId="91">
      <pivotArea dataOnly="0" labelOnly="1" fieldPosition="0">
        <references count="1">
          <reference field="0" count="22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90">
      <pivotArea dataOnly="0" labelOnly="1" grandRow="1" outline="0" fieldPosition="0"/>
    </format>
    <format dxfId="89">
      <pivotArea dataOnly="0" labelOnly="1" fieldPosition="0">
        <references count="1">
          <reference field="0" count="1">
            <x v="8"/>
          </reference>
        </references>
      </pivotArea>
    </format>
    <format dxfId="88">
      <pivotArea dataOnly="0" labelOnly="1" fieldPosition="0">
        <references count="1">
          <reference field="0" count="1">
            <x v="8"/>
          </reference>
        </references>
      </pivotArea>
    </format>
    <format dxfId="87">
      <pivotArea field="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86">
      <pivotArea field="0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85">
      <pivotArea field="0" grandRow="1" outline="0" collapsedLevelsAreSubtotals="1" axis="axisRow" fieldPosition="0">
        <references count="1">
          <reference field="4294967294" count="1" selected="0">
            <x v="15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9"/>
          </reference>
          <reference field="0" count="0"/>
        </references>
      </pivotArea>
    </format>
    <format dxfId="83">
      <pivotArea collapsedLevelsAreSubtotals="1" fieldPosition="0">
        <references count="2">
          <reference field="4294967294" count="1" selected="0">
            <x v="12"/>
          </reference>
          <reference field="0" count="0"/>
        </references>
      </pivotArea>
    </format>
    <format dxfId="82">
      <pivotArea collapsedLevelsAreSubtotals="1" fieldPosition="0">
        <references count="2">
          <reference field="4294967294" count="1" selected="0">
            <x v="15"/>
          </reference>
          <reference field="0" count="0"/>
        </references>
      </pivotArea>
    </format>
    <format dxfId="81">
      <pivotArea dataOnly="0" labelOnly="1" fieldPosition="0">
        <references count="1">
          <reference field="0" count="3">
            <x v="23"/>
            <x v="24"/>
            <x v="25"/>
          </reference>
        </references>
      </pivotArea>
    </format>
    <format dxfId="80">
      <pivotArea dataOnly="0" labelOnly="1" fieldPosition="0">
        <references count="1">
          <reference field="0" count="3">
            <x v="23"/>
            <x v="24"/>
            <x v="25"/>
          </reference>
        </references>
      </pivotArea>
    </format>
    <format dxfId="79">
      <pivotArea dataOnly="0" labelOnly="1" fieldPosition="0">
        <references count="1">
          <reference field="0" count="3">
            <x v="23"/>
            <x v="24"/>
            <x v="25"/>
          </reference>
        </references>
      </pivotArea>
    </format>
    <format dxfId="78">
      <pivotArea outline="0" collapsedLevelsAreSubtotals="1" fieldPosition="0">
        <references count="1">
          <reference field="4294967294" count="3" selected="0">
            <x v="20"/>
            <x v="21"/>
            <x v="22"/>
          </reference>
        </references>
      </pivotArea>
    </format>
    <format dxfId="77">
      <pivotArea dataOnly="0" labelOnly="1" outline="0" fieldPosition="0">
        <references count="1">
          <reference field="4294967294" count="3">
            <x v="20"/>
            <x v="21"/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48B0B-C5AB-4987-BA6E-34C1F69A06F5}" name="Tabela dinâmica4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V14" firstHeaderRow="0" firstDataRow="1" firstDataCol="1" rowPageCount="2" colPageCount="1"/>
  <pivotFields count="36">
    <pivotField showAll="0"/>
    <pivotField showAll="0"/>
    <pivotField axis="axisRow" showAll="0">
      <items count="11">
        <item x="8"/>
        <item x="2"/>
        <item x="7"/>
        <item x="4"/>
        <item x="5"/>
        <item x="0"/>
        <item x="6"/>
        <item x="1"/>
        <item m="1" x="9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18">
        <item x="0"/>
        <item x="1"/>
        <item x="2"/>
        <item x="4"/>
        <item x="5"/>
        <item x="6"/>
        <item x="7"/>
        <item x="8"/>
        <item x="9"/>
        <item x="3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numFmtId="1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pageFields count="2">
    <pageField fld="3" hier="-1"/>
    <pageField fld="4" hier="-1"/>
  </pageFields>
  <dataFields count="21">
    <dataField name="Soma de PTS" fld="7" baseField="0" baseItem="0"/>
    <dataField name="Soma de EF" fld="34" baseField="0" baseItem="0"/>
    <dataField name="Soma de RD" fld="8" baseField="0" baseItem="0"/>
    <dataField name="Soma de RO" fld="9" baseField="0" baseItem="0"/>
    <dataField name="Soma de RT" fld="10" baseField="0" baseItem="0"/>
    <dataField name="Soma de AS" fld="11" baseField="0" baseItem="0"/>
    <dataField name="Soma de 3PA" fld="12" baseField="0" baseItem="0"/>
    <dataField name="Soma de 3PM" fld="13" baseField="0" baseItem="0"/>
    <dataField name="Média de 3P%" fld="14" subtotal="average" baseField="0" baseItem="0" numFmtId="9"/>
    <dataField name="Soma de 2PA" fld="15" baseField="0" baseItem="0"/>
    <dataField name="Soma de 2PM" fld="16" baseField="0" baseItem="0"/>
    <dataField name="Média de 2P%" fld="17" subtotal="average" baseField="0" baseItem="0" numFmtId="9"/>
    <dataField name="Soma de LLA" fld="20" baseField="0" baseItem="0"/>
    <dataField name="Soma de LLM" fld="21" baseField="0" baseItem="0"/>
    <dataField name="Média de LL%" fld="22" subtotal="average" baseField="0" baseItem="0" numFmtId="9"/>
    <dataField name="Soma de BR" fld="24" baseField="0" baseItem="0"/>
    <dataField name="Soma de TO" fld="25" baseField="0" baseItem="0"/>
    <dataField name="Soma de FAL" fld="29" baseField="0" baseItem="0"/>
    <dataField name="Soma de FALS" fld="30" baseField="0" baseItem="0"/>
    <dataField name="Média de TS%" fld="32" subtotal="average" baseField="0" baseItem="0" numFmtId="9"/>
    <dataField name="Média de eFG%" fld="33" subtotal="average" baseField="0" baseItem="0" numFmtId="9"/>
  </dataFields>
  <formats count="17"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2" type="button" dataOnly="0" labelOnly="1" outline="0" axis="axisRow" fieldPosition="0"/>
    </format>
    <format dxfId="73">
      <pivotArea dataOnly="0" labelOnly="1" fieldPosition="0">
        <references count="1">
          <reference field="2" count="0"/>
        </references>
      </pivotArea>
    </format>
    <format dxfId="72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18">
            <x v="0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2" type="button" dataOnly="0" labelOnly="1" outline="0" axis="axisRow" fieldPosition="0"/>
    </format>
    <format dxfId="67">
      <pivotArea dataOnly="0" labelOnly="1" fieldPosition="0">
        <references count="1">
          <reference field="2" count="0"/>
        </references>
      </pivotArea>
    </format>
    <format dxfId="66">
      <pivotArea dataOnly="0" labelOnly="1" grandRow="1" outline="0" fieldPosition="0"/>
    </format>
    <format dxfId="65">
      <pivotArea dataOnly="0" labelOnly="1" outline="0" fieldPosition="0">
        <references count="1">
          <reference field="4294967294" count="18">
            <x v="0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64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14"/>
          </reference>
        </references>
      </pivotArea>
    </format>
    <format dxfId="61">
      <pivotArea outline="0" collapsedLevelsAreSubtotals="1" fieldPosition="0">
        <references count="1">
          <reference field="4294967294" count="2" selected="0">
            <x v="19"/>
            <x v="20"/>
          </reference>
        </references>
      </pivotArea>
    </format>
    <format dxfId="60">
      <pivotArea dataOnly="0" labelOnly="1" outline="0" fieldPosition="0">
        <references count="1">
          <reference field="4294967294" count="2">
            <x v="19"/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65A5A-A188-4AA2-8814-57C41787E96C}" name="Tabela dinâ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V27" firstHeaderRow="0" firstDataRow="1" firstDataCol="1" rowPageCount="3" colPageCount="1"/>
  <pivotFields count="36">
    <pivotField axis="axisRow" showAll="0">
      <items count="45">
        <item m="1" x="28"/>
        <item m="1" x="21"/>
        <item m="1" x="25"/>
        <item m="1" x="26"/>
        <item m="1" x="24"/>
        <item m="1" x="30"/>
        <item m="1" x="37"/>
        <item m="1" x="34"/>
        <item m="1" x="33"/>
        <item m="1" x="23"/>
        <item m="1" x="36"/>
        <item m="1" x="32"/>
        <item m="1" x="39"/>
        <item m="1" x="31"/>
        <item m="1" x="35"/>
        <item m="1" x="43"/>
        <item m="1" x="22"/>
        <item m="1" x="27"/>
        <item m="1" x="42"/>
        <item m="1" x="38"/>
        <item m="1" x="40"/>
        <item m="1" x="29"/>
        <item m="1"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axis="axisPage" showAll="0">
      <items count="11">
        <item x="8"/>
        <item x="2"/>
        <item x="7"/>
        <item x="4"/>
        <item x="5"/>
        <item x="0"/>
        <item x="6"/>
        <item x="1"/>
        <item m="1" x="9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18">
        <item x="0"/>
        <item x="1"/>
        <item x="2"/>
        <item x="4"/>
        <item x="5"/>
        <item x="6"/>
        <item x="7"/>
        <item x="8"/>
        <item x="9"/>
        <item x="3"/>
        <item x="10"/>
        <item x="11"/>
        <item x="12"/>
        <item x="13"/>
        <item x="14"/>
        <item x="15"/>
        <item x="16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numFmtId="1" showAll="0"/>
    <pivotField showAll="0"/>
  </pivotFields>
  <rowFields count="1">
    <field x="0"/>
  </rowFields>
  <rowItems count="22"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pageFields count="3">
    <pageField fld="2" hier="-1"/>
    <pageField fld="3" hier="-1"/>
    <pageField fld="4" hier="-1"/>
  </pageFields>
  <dataFields count="21">
    <dataField name="Contagem de JO" fld="6" subtotal="count" baseField="0" baseItem="0"/>
    <dataField name="Soma de PTS" fld="7" baseField="0" baseItem="0"/>
    <dataField name="Soma de RD" fld="8" baseField="0" baseItem="0"/>
    <dataField name="Soma de RO" fld="9" baseField="0" baseItem="0"/>
    <dataField name="Soma de RT" fld="10" baseField="0" baseItem="0"/>
    <dataField name="Soma de AS" fld="11" baseField="0" baseItem="0"/>
    <dataField name="Soma de 3PA" fld="12" baseField="0" baseItem="0"/>
    <dataField name="Soma de 3PM" fld="13" baseField="0" baseItem="0"/>
    <dataField name="Média de 3P%" fld="14" subtotal="average" baseField="0" baseItem="0" numFmtId="9"/>
    <dataField name="Soma de 2PA" fld="15" baseField="0" baseItem="0"/>
    <dataField name="Soma de 2PM" fld="16" baseField="0" baseItem="0"/>
    <dataField name="Média de 2P%" fld="17" subtotal="average" baseField="0" baseItem="0" numFmtId="9"/>
    <dataField name="Soma de LLA" fld="20" baseField="0" baseItem="0"/>
    <dataField name="Soma de LLM" fld="21" baseField="0" baseItem="0"/>
    <dataField name="Média de LL%" fld="22" subtotal="average" baseField="0" baseItem="0" numFmtId="9"/>
    <dataField name="Soma de BR" fld="24" baseField="0" baseItem="0"/>
    <dataField name="Soma de TO" fld="25" baseField="0" baseItem="0"/>
    <dataField name="Soma de FAL" fld="29" baseField="0" baseItem="0"/>
    <dataField name="Soma de FALS" fld="30" baseField="0" baseItem="0"/>
    <dataField name="Média de eFG%" fld="33" subtotal="average" baseField="0" baseItem="0" numFmtId="9"/>
    <dataField name="Média de TS%" fld="32" subtotal="average" baseField="0" baseItem="0" numFmtId="9"/>
  </dataFields>
  <formats count="17">
    <format dxfId="59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58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14"/>
          </reference>
        </references>
      </pivotArea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0" type="button" dataOnly="0" labelOnly="1" outline="0" axis="axisRow" fieldPosition="0"/>
    </format>
    <format dxfId="47">
      <pivotArea dataOnly="0" labelOnly="1" fieldPosition="0">
        <references count="1">
          <reference field="0" count="0"/>
        </references>
      </pivotArea>
    </format>
    <format dxfId="46">
      <pivotArea dataOnly="0" labelOnly="1" grandRow="1" outline="0" fieldPosition="0"/>
    </format>
    <format dxfId="45">
      <pivotArea dataOnly="0" labelOnly="1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2" selected="0">
            <x v="19"/>
            <x v="20"/>
          </reference>
        </references>
      </pivotArea>
    </format>
    <format dxfId="43">
      <pivotArea dataOnly="0" labelOnly="1" outline="0" fieldPosition="0">
        <references count="1">
          <reference field="4294967294" count="2">
            <x v="19"/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BFF7A4-101F-4952-A827-33BF2D915C1A}" name="EstatísticasJogo" displayName="EstatísticasJogo" ref="A1:AD246" totalsRowShown="0" headerRowDxfId="141" dataDxfId="140">
  <autoFilter ref="A1:AD246" xr:uid="{FFBFF7A4-101F-4952-A827-33BF2D915C1A}"/>
  <tableColumns count="30">
    <tableColumn id="1" xr3:uid="{5F675112-30CC-47FC-8FD5-9DF7BBF057E9}" name="Jogador" dataDxfId="139"/>
    <tableColumn id="30" xr3:uid="{56724074-F696-41E5-A80A-A3939A22F233}" name="Categoria" dataDxfId="138"/>
    <tableColumn id="2" xr3:uid="{08ABE2D4-4BAE-45F5-8C79-01F4A75BEFFF}" name="Adversário" dataDxfId="137"/>
    <tableColumn id="3" xr3:uid="{8AB4819B-1003-4A95-87DE-7A00F0AACFE6}" name="Turno" dataDxfId="136"/>
    <tableColumn id="4" xr3:uid="{D5E1A0F2-BEB7-4752-97A7-AB3E5C6FADCD}" name="Data " dataDxfId="135"/>
    <tableColumn id="28" xr3:uid="{152B88D8-C98D-439B-B61B-71B8894ECDAF}" name="JOGN" dataDxfId="134"/>
    <tableColumn id="5" xr3:uid="{7326F7DF-9265-460C-BF7B-DBD535CAE163}" name="JO" dataDxfId="133"/>
    <tableColumn id="6" xr3:uid="{7C56255A-9699-4E32-8DAE-E938329A2633}" name="PTS" dataDxfId="132">
      <calculatedColumnFormula>(Q2*2)+(N2*3)+(T2)</calculatedColumnFormula>
    </tableColumn>
    <tableColumn id="7" xr3:uid="{FBDB0DB0-8976-45B1-B2C7-9B268635DDEA}" name="RD" dataDxfId="131"/>
    <tableColumn id="8" xr3:uid="{14F02171-3639-4CE3-81A6-C80AAD2AFB9C}" name="RO" dataDxfId="130"/>
    <tableColumn id="9" xr3:uid="{FB60FEDF-B65D-4B29-B3B3-412EEA524B7F}" name="RT" dataDxfId="129">
      <calculatedColumnFormula>I2+J2</calculatedColumnFormula>
    </tableColumn>
    <tableColumn id="10" xr3:uid="{50245FDA-1708-4BD8-BBCE-619C9279679E}" name="AS" dataDxfId="128"/>
    <tableColumn id="11" xr3:uid="{E62E9915-44A2-4BA6-A752-88B93AA36B57}" name="3PA" dataDxfId="127"/>
    <tableColumn id="12" xr3:uid="{456D2A38-5C43-468F-AE0C-54C97419CF61}" name="3PM" dataDxfId="126"/>
    <tableColumn id="13" xr3:uid="{EEF346B7-10B6-4625-8EEE-4036D2C47631}" name="3P%" dataDxfId="125">
      <calculatedColumnFormula>IF(N2+M2&gt;0,N2/M2,"")</calculatedColumnFormula>
    </tableColumn>
    <tableColumn id="14" xr3:uid="{0DA74B02-2B0F-4057-9346-E6D7D34ECF72}" name="2PA" dataDxfId="124"/>
    <tableColumn id="15" xr3:uid="{EC6E3711-EA25-4210-AF9A-782ECE4BF308}" name="2PM" dataDxfId="123"/>
    <tableColumn id="16" xr3:uid="{5F3729C1-CFDA-4D49-9755-2A73C3881EA8}" name="2P%" dataDxfId="122">
      <calculatedColumnFormula>IF(Q2+P2&gt;0,Q2/P2,"")</calculatedColumnFormula>
    </tableColumn>
    <tableColumn id="17" xr3:uid="{C751C8BA-0ED6-4CC9-AC99-156C801FC72C}" name="LLA" dataDxfId="121"/>
    <tableColumn id="18" xr3:uid="{43E7B78D-EF46-4682-B60F-491B00ACE91B}" name="LLM" dataDxfId="120"/>
    <tableColumn id="19" xr3:uid="{1C639696-ED5A-4857-8F51-D64960A27693}" name="LL%" dataDxfId="119">
      <calculatedColumnFormula>IF(T2+S2&gt;0,T2/S2,"")</calculatedColumnFormula>
    </tableColumn>
    <tableColumn id="20" xr3:uid="{2D0749E6-73CF-40A4-92A2-213553F71D5E}" name="BR" dataDxfId="118"/>
    <tableColumn id="21" xr3:uid="{F791AF0E-3DA0-42C7-A83F-A33178D25092}" name="TO" dataDxfId="117"/>
    <tableColumn id="23" xr3:uid="{9438922F-6848-4980-8298-E33D3B52DB9D}" name="ER" dataDxfId="116"/>
    <tableColumn id="24" xr3:uid="{CE318C94-9609-43E4-8E2B-1C152E244E67}" name="FAL" dataDxfId="115"/>
    <tableColumn id="25" xr3:uid="{F52D5061-4C37-472B-A743-C0661A54A097}" name="FALS" dataDxfId="114"/>
    <tableColumn id="26" xr3:uid="{941CC754-AFC6-4D9B-8591-DE9C5B61FBCD}" name="FG%" dataDxfId="113">
      <calculatedColumnFormula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calculatedColumnFormula>
    </tableColumn>
    <tableColumn id="27" xr3:uid="{F716BCFA-2F46-460B-BE64-EADE18F3AB5A}" name="TS%" dataDxfId="112">
      <calculatedColumnFormula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calculatedColumnFormula>
    </tableColumn>
    <tableColumn id="29" xr3:uid="{0CBD6E7D-6939-4845-80CE-4FBB12CB413F}" name="eFG%" dataDxfId="111">
      <calculatedColumnFormula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calculatedColumnFormula>
    </tableColumn>
    <tableColumn id="31" xr3:uid="{C787DEE3-4A2E-4D36-9ED7-0CD153D4D524}" name="EF" dataDxfId="110">
      <calculatedColumnFormula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C7BB4D6-42C1-436B-8708-FBFBE92A5E5D}" name="EstatísticasIndiviU19" displayName="EstatísticasIndiviU19" ref="A1:AJ275" totalsRowShown="0" headerRowDxfId="42" dataDxfId="41" tableBorderDxfId="40">
  <autoFilter ref="A1:AJ275" xr:uid="{8C7BB4D6-42C1-436B-8708-FBFBE92A5E5D}"/>
  <tableColumns count="36">
    <tableColumn id="1" xr3:uid="{20D69BCC-E529-4C91-96E2-BDE85C4E3E0C}" name="Jogador" dataDxfId="39"/>
    <tableColumn id="30" xr3:uid="{41C1B930-4074-40E7-98C1-8195B794B496}" name="Categoria" dataDxfId="38"/>
    <tableColumn id="2" xr3:uid="{7C6DE00E-07A3-4AA5-BA5E-0A8BD1AE306E}" name="Adversário" dataDxfId="37"/>
    <tableColumn id="3" xr3:uid="{B09D25B6-8AC5-4F75-BBDE-EBD203C54822}" name="Turno" dataDxfId="36"/>
    <tableColumn id="4" xr3:uid="{B796B098-F3FD-4D37-91E2-1F3E59286C72}" name="Data " dataDxfId="35"/>
    <tableColumn id="28" xr3:uid="{D19271CC-2C3E-426C-BA8E-E74962A60C92}" name="JOGN" dataDxfId="34"/>
    <tableColumn id="5" xr3:uid="{E7E59A75-E949-4C02-8D69-EA7D89AAA9E3}" name="JO" dataDxfId="33"/>
    <tableColumn id="6" xr3:uid="{4D05466A-DF33-40F8-9E02-680C6849E6E3}" name="PTS" dataDxfId="32"/>
    <tableColumn id="7" xr3:uid="{36B17E04-A8B7-4652-A23C-11AB09188827}" name="RD" dataDxfId="31"/>
    <tableColumn id="8" xr3:uid="{93F061C5-CD36-41EA-B532-62AF0ED382F6}" name="RO" dataDxfId="30"/>
    <tableColumn id="9" xr3:uid="{B85A3AE5-381F-434F-8E12-F3B60F046739}" name="RT" dataDxfId="29"/>
    <tableColumn id="10" xr3:uid="{5728BF55-B37D-477A-9509-2A8843CC9533}" name="AS" dataDxfId="28"/>
    <tableColumn id="11" xr3:uid="{E0781623-7888-4FA1-BDF0-2BA3638AE9C9}" name="3PA" dataDxfId="27"/>
    <tableColumn id="12" xr3:uid="{9CCEDD63-C71D-4D2A-A283-32BF9E8CAE55}" name="3PM" dataDxfId="26"/>
    <tableColumn id="13" xr3:uid="{C2AA3881-190B-4D70-951A-22D39E54987B}" name="3P%" dataDxfId="25">
      <calculatedColumnFormula>IF(N2+M2&gt;0,N2/M2,"")</calculatedColumnFormula>
    </tableColumn>
    <tableColumn id="14" xr3:uid="{287F28DE-0630-414D-A703-67E927AC7F28}" name="2PA" dataDxfId="24"/>
    <tableColumn id="15" xr3:uid="{0EAD9E1D-0A3B-4D63-9075-ADC8F1544D3D}" name="2PM" dataDxfId="23"/>
    <tableColumn id="16" xr3:uid="{D2017969-218E-4C06-8487-2C373F6D72AA}" name="2P%" dataDxfId="22"/>
    <tableColumn id="32" xr3:uid="{C53A52C2-BB5F-435E-8F45-45A44E5FDF41}" name="FGA" dataDxfId="21">
      <calculatedColumnFormula>EstatísticasIndiviU19[[#This Row],[2PA]]+EstatísticasIndiviU19[[#This Row],[3PA]]</calculatedColumnFormula>
    </tableColumn>
    <tableColumn id="33" xr3:uid="{2DACFF83-5C3D-4F75-9FB8-97DE07D92B58}" name="FGM" dataDxfId="20">
      <calculatedColumnFormula>EstatísticasIndiviU19[[#This Row],[2PM]]+EstatísticasIndiviU19[[#This Row],[3PM]]</calculatedColumnFormula>
    </tableColumn>
    <tableColumn id="17" xr3:uid="{31FC1D47-A8AA-48D5-B6B2-59DC637F8917}" name="LLA" dataDxfId="19"/>
    <tableColumn id="18" xr3:uid="{9D0EEE60-7DAF-441C-A68E-4BD796091BD6}" name="LLM" dataDxfId="18"/>
    <tableColumn id="19" xr3:uid="{7E5D0078-1131-4E31-A055-FC0AE39B9B55}" name="LL%" dataDxfId="17">
      <calculatedColumnFormula>IF(V2+U2&gt;0,V2/U2,"")</calculatedColumnFormula>
    </tableColumn>
    <tableColumn id="39" xr3:uid="{99547951-4CDC-4C5B-8CA0-F8E84976B0C6}" name="LLR" dataDxfId="16">
      <calculatedColumnFormula>IF(EstatísticasIndiviU19[[#This Row],[LLM]]+EstatísticasIndiviU19[[#This Row],[FGA]]&gt;0,EstatísticasIndiviU19[[#This Row],[LLM]]/EstatísticasIndiviU19[[#This Row],[FGA]],"")</calculatedColumnFormula>
    </tableColumn>
    <tableColumn id="20" xr3:uid="{4689B1A9-FBD5-4140-A671-8D2BDDB2D0A1}" name="BR" dataDxfId="15"/>
    <tableColumn id="21" xr3:uid="{3D0424B6-256C-452C-9E6E-8B3069FAE968}" name="TO" dataDxfId="14"/>
    <tableColumn id="23" xr3:uid="{0B64C57C-41AA-4DF0-955B-051195CFB05C}" name="ER" dataDxfId="13"/>
    <tableColumn id="37" xr3:uid="{A3E19E66-92F7-4FE7-890B-215E180E6CC3}" name="ER%" dataDxfId="12">
      <calculatedColumnFormula>EstatísticasIndiviU19[[#This Row],[ER]]/(EstatísticasIndiviU19[[#This Row],[FGA]]+(0.44*EstatísticasIndiviU19[[#This Row],[LLA]])+EstatísticasIndiviU19[[#This Row],[ER]])</calculatedColumnFormula>
    </tableColumn>
    <tableColumn id="40" xr3:uid="{2C55BBC1-8EE3-4B51-B2AD-9DDED8FC0AC7}" name="AS por ER" dataDxfId="11">
      <calculatedColumnFormula>IF(EstatísticasIndiviU19[[#This Row],[AS]]+EstatísticasIndiviU19[[#This Row],[ER]]&gt;0,EstatísticasIndiviU19[[#This Row],[AS]]/EstatísticasIndiviU19[[#This Row],[ER]],"")</calculatedColumnFormula>
    </tableColumn>
    <tableColumn id="24" xr3:uid="{2784BA74-632A-4527-959D-5AFCB3EECD04}" name="FAL" dataDxfId="10"/>
    <tableColumn id="25" xr3:uid="{948BA47D-30EF-489A-9419-ED60563D93FA}" name="FALS" dataDxfId="9"/>
    <tableColumn id="29" xr3:uid="{6FBDB1E7-A94F-4970-8545-5F37C13D0108}" name="FG%2" dataDxfId="8">
      <calculatedColumnFormula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calculatedColumnFormula>
    </tableColumn>
    <tableColumn id="26" xr3:uid="{07AC8905-3B82-4768-A27E-8BD3980DCB84}" name="TS%" dataDxfId="7">
      <calculatedColumnFormula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calculatedColumnFormula>
    </tableColumn>
    <tableColumn id="27" xr3:uid="{13006784-66D9-46EE-896E-509BE4B6ED5A}" name="eFG%" dataDxfId="6">
      <calculatedColumnFormula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calculatedColumnFormula>
    </tableColumn>
    <tableColumn id="31" xr3:uid="{3AC2B3B3-8D9B-4520-A022-1FA45307834B}" name="EF" dataDxfId="5">
      <calculatedColumnFormula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calculatedColumnFormula>
    </tableColumn>
    <tableColumn id="38" xr3:uid="{EA916B55-1DBB-4120-AF85-93FDF3C92C0F}" name="PlusMinus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3949-FEAB-4724-8680-BF668038E61F}">
  <dimension ref="A1:AD246"/>
  <sheetViews>
    <sheetView zoomScale="85" zoomScaleNormal="85" workbookViewId="0">
      <pane ySplit="1" topLeftCell="A32" activePane="bottomLeft" state="frozen"/>
      <selection pane="bottomLeft" activeCell="B52" sqref="B52"/>
    </sheetView>
  </sheetViews>
  <sheetFormatPr defaultRowHeight="14.4" x14ac:dyDescent="0.3"/>
  <cols>
    <col min="1" max="1" width="26.88671875" bestFit="1" customWidth="1"/>
    <col min="2" max="2" width="26.88671875" customWidth="1"/>
    <col min="3" max="3" width="18.109375" customWidth="1"/>
    <col min="4" max="4" width="11.44140625" customWidth="1"/>
    <col min="5" max="5" width="17.5546875" bestFit="1" customWidth="1"/>
    <col min="6" max="6" width="14.5546875" customWidth="1"/>
    <col min="7" max="7" width="7.88671875" bestFit="1" customWidth="1"/>
    <col min="8" max="8" width="19.33203125" customWidth="1"/>
    <col min="9" max="9" width="10.33203125" customWidth="1"/>
    <col min="10" max="10" width="15" customWidth="1"/>
    <col min="11" max="11" width="7.5546875" customWidth="1"/>
    <col min="12" max="12" width="14.109375" bestFit="1" customWidth="1"/>
    <col min="13" max="13" width="9.33203125" customWidth="1"/>
    <col min="14" max="14" width="9.88671875" customWidth="1"/>
    <col min="15" max="15" width="11" bestFit="1" customWidth="1"/>
    <col min="16" max="16" width="9.33203125" customWidth="1"/>
    <col min="17" max="17" width="9.88671875" customWidth="1"/>
    <col min="18" max="18" width="9.33203125" customWidth="1"/>
    <col min="20" max="20" width="9.33203125" customWidth="1"/>
    <col min="22" max="22" width="8.88671875" customWidth="1"/>
    <col min="26" max="26" width="10.88671875" customWidth="1"/>
    <col min="27" max="27" width="12" bestFit="1" customWidth="1"/>
    <col min="28" max="28" width="11.5546875" bestFit="1" customWidth="1"/>
    <col min="29" max="29" width="13.109375" bestFit="1" customWidth="1"/>
    <col min="30" max="30" width="9.109375" style="28"/>
  </cols>
  <sheetData>
    <row r="1" spans="1:30" ht="16.2" thickBot="1" x14ac:dyDescent="0.35">
      <c r="A1" s="20" t="s">
        <v>11</v>
      </c>
      <c r="B1" s="20" t="s">
        <v>174</v>
      </c>
      <c r="C1" s="20" t="s">
        <v>74</v>
      </c>
      <c r="D1" s="20" t="s">
        <v>21</v>
      </c>
      <c r="E1" s="20" t="s">
        <v>73</v>
      </c>
      <c r="F1" s="20" t="s">
        <v>169</v>
      </c>
      <c r="G1" s="20" t="s">
        <v>12</v>
      </c>
      <c r="H1" s="20" t="s">
        <v>13</v>
      </c>
      <c r="I1" s="20" t="s">
        <v>14</v>
      </c>
      <c r="J1" s="20" t="s">
        <v>15</v>
      </c>
      <c r="K1" s="20" t="s">
        <v>16</v>
      </c>
      <c r="L1" s="20" t="s">
        <v>17</v>
      </c>
      <c r="M1" s="20" t="s">
        <v>77</v>
      </c>
      <c r="N1" s="20" t="s">
        <v>78</v>
      </c>
      <c r="O1" s="20" t="s">
        <v>87</v>
      </c>
      <c r="P1" s="20" t="s">
        <v>79</v>
      </c>
      <c r="Q1" s="20" t="s">
        <v>80</v>
      </c>
      <c r="R1" s="20" t="s">
        <v>86</v>
      </c>
      <c r="S1" s="20" t="s">
        <v>82</v>
      </c>
      <c r="T1" s="20" t="s">
        <v>81</v>
      </c>
      <c r="U1" s="20" t="s">
        <v>88</v>
      </c>
      <c r="V1" s="20" t="s">
        <v>18</v>
      </c>
      <c r="W1" s="20" t="s">
        <v>19</v>
      </c>
      <c r="X1" s="20" t="s">
        <v>180</v>
      </c>
      <c r="Y1" s="20" t="s">
        <v>89</v>
      </c>
      <c r="Z1" s="20" t="s">
        <v>90</v>
      </c>
      <c r="AA1" s="20" t="s">
        <v>85</v>
      </c>
      <c r="AB1" s="20" t="s">
        <v>170</v>
      </c>
      <c r="AC1" s="26" t="s">
        <v>84</v>
      </c>
      <c r="AD1" s="29" t="s">
        <v>177</v>
      </c>
    </row>
    <row r="2" spans="1:30" x14ac:dyDescent="0.3">
      <c r="A2" s="2" t="s">
        <v>199</v>
      </c>
      <c r="B2" s="2" t="s">
        <v>175</v>
      </c>
      <c r="C2" s="2" t="s">
        <v>104</v>
      </c>
      <c r="D2" s="2">
        <v>1</v>
      </c>
      <c r="E2" s="1">
        <v>44695</v>
      </c>
      <c r="F2" s="2">
        <v>4</v>
      </c>
      <c r="G2" s="2" t="s">
        <v>91</v>
      </c>
      <c r="H2" s="2">
        <f>(Q2*2)+(N2*3)+(T2)</f>
        <v>11</v>
      </c>
      <c r="I2" s="2">
        <v>1</v>
      </c>
      <c r="J2" s="2">
        <v>1</v>
      </c>
      <c r="K2" s="2">
        <f>I2+J2</f>
        <v>2</v>
      </c>
      <c r="L2" s="2">
        <v>2</v>
      </c>
      <c r="M2" s="2">
        <v>2</v>
      </c>
      <c r="N2" s="2">
        <v>1</v>
      </c>
      <c r="O2" s="23">
        <f>IF(N2+M2&gt;0,N2/M2,"")</f>
        <v>0.5</v>
      </c>
      <c r="P2" s="2">
        <v>8</v>
      </c>
      <c r="Q2" s="2">
        <v>4</v>
      </c>
      <c r="R2" s="4">
        <f>IF(Q2+P2&gt;0,Q2/P2,"")</f>
        <v>0.5</v>
      </c>
      <c r="S2" s="2">
        <v>0</v>
      </c>
      <c r="T2" s="2">
        <v>0</v>
      </c>
      <c r="U2" s="4" t="str">
        <f>IF(T2+S2&gt;0,T2/S2,"")</f>
        <v/>
      </c>
      <c r="V2" s="2">
        <v>1</v>
      </c>
      <c r="W2" s="2">
        <v>0</v>
      </c>
      <c r="X2" s="2">
        <v>7</v>
      </c>
      <c r="Y2" s="2">
        <v>2</v>
      </c>
      <c r="Z2" s="2">
        <v>1</v>
      </c>
      <c r="AA2" s="5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0.5</v>
      </c>
      <c r="AB2" s="4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0.55000000000000004</v>
      </c>
      <c r="AC2" s="4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0.55000000000000004</v>
      </c>
      <c r="AD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4</v>
      </c>
    </row>
    <row r="3" spans="1:30" x14ac:dyDescent="0.3">
      <c r="A3" s="2" t="s">
        <v>200</v>
      </c>
      <c r="B3" s="2" t="s">
        <v>175</v>
      </c>
      <c r="C3" s="2" t="s">
        <v>104</v>
      </c>
      <c r="D3" s="2">
        <v>1</v>
      </c>
      <c r="E3" s="1">
        <v>44695</v>
      </c>
      <c r="F3" s="2">
        <v>4</v>
      </c>
      <c r="G3" s="2" t="s">
        <v>91</v>
      </c>
      <c r="H3" s="2">
        <f t="shared" ref="H3:H22" si="0">(Q3*2)+(N3*3)+(T3)</f>
        <v>1</v>
      </c>
      <c r="I3" s="2">
        <v>0</v>
      </c>
      <c r="J3" s="2">
        <v>0</v>
      </c>
      <c r="K3" s="2">
        <f t="shared" ref="K3:K22" si="1">I3+J3</f>
        <v>0</v>
      </c>
      <c r="L3" s="2">
        <v>0</v>
      </c>
      <c r="M3" s="2">
        <v>1</v>
      </c>
      <c r="N3" s="2">
        <v>0</v>
      </c>
      <c r="O3" s="23">
        <f>IF(N3+M3&gt;0,N3/M3,"")</f>
        <v>0</v>
      </c>
      <c r="P3" s="2">
        <v>1</v>
      </c>
      <c r="Q3" s="2">
        <v>0</v>
      </c>
      <c r="R3" s="4">
        <f t="shared" ref="R3:R64" si="2">IF(Q3+P3&gt;0,Q3/P3,"")</f>
        <v>0</v>
      </c>
      <c r="S3" s="2">
        <v>2</v>
      </c>
      <c r="T3" s="2">
        <v>1</v>
      </c>
      <c r="U3" s="4">
        <f t="shared" ref="U3:U64" si="3">IF(T3+S3&gt;0,T3/S3,"")</f>
        <v>0.5</v>
      </c>
      <c r="V3" s="2">
        <v>0</v>
      </c>
      <c r="W3" s="2">
        <v>0</v>
      </c>
      <c r="X3" s="2">
        <v>7</v>
      </c>
      <c r="Y3" s="2">
        <v>1</v>
      </c>
      <c r="Z3" s="2">
        <v>1</v>
      </c>
      <c r="AA3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3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0.1736111111111111</v>
      </c>
      <c r="AC3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-9</v>
      </c>
    </row>
    <row r="4" spans="1:30" x14ac:dyDescent="0.3">
      <c r="A4" s="2" t="s">
        <v>201</v>
      </c>
      <c r="B4" s="2" t="s">
        <v>175</v>
      </c>
      <c r="C4" s="2" t="s">
        <v>104</v>
      </c>
      <c r="D4" s="2">
        <v>1</v>
      </c>
      <c r="E4" s="1">
        <v>44695</v>
      </c>
      <c r="F4" s="2">
        <v>4</v>
      </c>
      <c r="G4" s="2" t="s">
        <v>91</v>
      </c>
      <c r="H4" s="2">
        <f t="shared" si="0"/>
        <v>2</v>
      </c>
      <c r="I4" s="2">
        <v>0</v>
      </c>
      <c r="J4" s="2">
        <v>0</v>
      </c>
      <c r="K4" s="2">
        <f t="shared" si="1"/>
        <v>0</v>
      </c>
      <c r="L4" s="2">
        <v>2</v>
      </c>
      <c r="M4" s="2">
        <v>0</v>
      </c>
      <c r="N4" s="2">
        <v>0</v>
      </c>
      <c r="O4" s="23" t="str">
        <f t="shared" ref="O4:O5" si="4">IF(N4+M4&gt;0,N4/M4,"")</f>
        <v/>
      </c>
      <c r="P4" s="2">
        <v>4</v>
      </c>
      <c r="Q4" s="2">
        <v>1</v>
      </c>
      <c r="R4" s="4">
        <f t="shared" si="2"/>
        <v>0.25</v>
      </c>
      <c r="S4" s="2">
        <v>0</v>
      </c>
      <c r="T4" s="2">
        <v>0</v>
      </c>
      <c r="U4" s="4" t="str">
        <f t="shared" si="3"/>
        <v/>
      </c>
      <c r="V4" s="2">
        <v>0</v>
      </c>
      <c r="W4" s="2">
        <v>0</v>
      </c>
      <c r="X4" s="2">
        <v>2</v>
      </c>
      <c r="Y4" s="2">
        <v>0</v>
      </c>
      <c r="Z4" s="2">
        <v>0</v>
      </c>
      <c r="AA4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0.25</v>
      </c>
      <c r="AB4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0.25</v>
      </c>
      <c r="AC4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0.25</v>
      </c>
      <c r="AD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</v>
      </c>
    </row>
    <row r="5" spans="1:30" x14ac:dyDescent="0.3">
      <c r="A5" s="2" t="s">
        <v>202</v>
      </c>
      <c r="B5" s="2" t="s">
        <v>175</v>
      </c>
      <c r="C5" s="2" t="s">
        <v>104</v>
      </c>
      <c r="D5" s="2">
        <v>1</v>
      </c>
      <c r="E5" s="1">
        <v>44695</v>
      </c>
      <c r="F5" s="2">
        <v>4</v>
      </c>
      <c r="G5" s="2" t="s">
        <v>91</v>
      </c>
      <c r="H5" s="2">
        <f t="shared" si="0"/>
        <v>2</v>
      </c>
      <c r="I5" s="2">
        <v>0</v>
      </c>
      <c r="J5" s="2">
        <v>0</v>
      </c>
      <c r="K5" s="2">
        <f t="shared" si="1"/>
        <v>0</v>
      </c>
      <c r="L5" s="2">
        <v>0</v>
      </c>
      <c r="M5" s="2">
        <v>2</v>
      </c>
      <c r="N5" s="2">
        <v>0</v>
      </c>
      <c r="O5" s="23">
        <f t="shared" si="4"/>
        <v>0</v>
      </c>
      <c r="P5" s="2">
        <v>4</v>
      </c>
      <c r="Q5" s="2">
        <v>1</v>
      </c>
      <c r="R5" s="4">
        <f t="shared" si="2"/>
        <v>0.25</v>
      </c>
      <c r="S5" s="2">
        <v>0</v>
      </c>
      <c r="T5" s="2">
        <v>0</v>
      </c>
      <c r="U5" s="4" t="str">
        <f t="shared" si="3"/>
        <v/>
      </c>
      <c r="V5" s="2">
        <v>1</v>
      </c>
      <c r="W5" s="2">
        <v>0</v>
      </c>
      <c r="X5" s="2">
        <v>4</v>
      </c>
      <c r="Y5" s="2">
        <v>2</v>
      </c>
      <c r="Z5" s="2">
        <v>0</v>
      </c>
      <c r="AA5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0.16666666666666666</v>
      </c>
      <c r="AB5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0.16666666666666666</v>
      </c>
      <c r="AC5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0.16666666666666666</v>
      </c>
      <c r="AD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-6</v>
      </c>
    </row>
    <row r="6" spans="1:30" x14ac:dyDescent="0.3">
      <c r="A6" s="2" t="s">
        <v>203</v>
      </c>
      <c r="B6" s="2" t="s">
        <v>175</v>
      </c>
      <c r="C6" s="2" t="s">
        <v>104</v>
      </c>
      <c r="D6" s="2">
        <v>1</v>
      </c>
      <c r="E6" s="1">
        <v>44695</v>
      </c>
      <c r="F6" s="2">
        <v>4</v>
      </c>
      <c r="G6" s="2" t="s">
        <v>91</v>
      </c>
      <c r="H6" s="2">
        <f t="shared" si="0"/>
        <v>8</v>
      </c>
      <c r="I6" s="2">
        <v>2</v>
      </c>
      <c r="J6" s="2">
        <v>0</v>
      </c>
      <c r="K6" s="2">
        <f t="shared" si="1"/>
        <v>2</v>
      </c>
      <c r="L6" s="2">
        <v>1</v>
      </c>
      <c r="M6" s="2">
        <v>4</v>
      </c>
      <c r="N6" s="2">
        <v>2</v>
      </c>
      <c r="O6" s="23">
        <f>IF(N6+M6&gt;0,N6/M6,"")</f>
        <v>0.5</v>
      </c>
      <c r="P6" s="2">
        <v>5</v>
      </c>
      <c r="Q6" s="2">
        <v>1</v>
      </c>
      <c r="R6" s="4">
        <f t="shared" si="2"/>
        <v>0.2</v>
      </c>
      <c r="S6" s="2">
        <v>0</v>
      </c>
      <c r="T6" s="2">
        <v>0</v>
      </c>
      <c r="U6" s="4" t="str">
        <f t="shared" si="3"/>
        <v/>
      </c>
      <c r="V6" s="2">
        <v>1</v>
      </c>
      <c r="W6" s="2">
        <v>0</v>
      </c>
      <c r="X6" s="2">
        <v>7</v>
      </c>
      <c r="Y6" s="2">
        <v>1</v>
      </c>
      <c r="Z6" s="2">
        <v>5</v>
      </c>
      <c r="AA6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0.33333333333333331</v>
      </c>
      <c r="AB6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0.44444444444444442</v>
      </c>
      <c r="AC6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0.44444444444444442</v>
      </c>
      <c r="AD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</v>
      </c>
    </row>
    <row r="7" spans="1:30" x14ac:dyDescent="0.3">
      <c r="A7" s="2" t="s">
        <v>204</v>
      </c>
      <c r="B7" s="2" t="s">
        <v>175</v>
      </c>
      <c r="C7" s="2" t="s">
        <v>104</v>
      </c>
      <c r="D7" s="2">
        <v>1</v>
      </c>
      <c r="E7" s="1">
        <v>44695</v>
      </c>
      <c r="F7" s="2">
        <v>4</v>
      </c>
      <c r="G7" s="2" t="s">
        <v>91</v>
      </c>
      <c r="H7" s="2">
        <f t="shared" si="0"/>
        <v>3</v>
      </c>
      <c r="I7" s="2">
        <v>2</v>
      </c>
      <c r="J7" s="2">
        <v>1</v>
      </c>
      <c r="K7" s="2">
        <f t="shared" si="1"/>
        <v>3</v>
      </c>
      <c r="L7" s="2">
        <v>7</v>
      </c>
      <c r="M7" s="2">
        <v>0</v>
      </c>
      <c r="N7" s="2">
        <v>0</v>
      </c>
      <c r="O7" s="23" t="str">
        <f>IF(N7+M7&gt;0,N7/M7,"")</f>
        <v/>
      </c>
      <c r="P7" s="2">
        <v>5</v>
      </c>
      <c r="Q7" s="2">
        <v>1</v>
      </c>
      <c r="R7" s="4">
        <f t="shared" si="2"/>
        <v>0.2</v>
      </c>
      <c r="S7" s="2">
        <v>2</v>
      </c>
      <c r="T7" s="2">
        <v>1</v>
      </c>
      <c r="U7" s="4">
        <f t="shared" si="3"/>
        <v>0.5</v>
      </c>
      <c r="V7" s="2">
        <v>0</v>
      </c>
      <c r="W7" s="2">
        <v>1</v>
      </c>
      <c r="X7" s="2">
        <v>9</v>
      </c>
      <c r="Y7" s="2">
        <v>3</v>
      </c>
      <c r="Z7" s="2">
        <v>1</v>
      </c>
      <c r="AA7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</v>
      </c>
      <c r="AB7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0.25510204081632654</v>
      </c>
      <c r="AC7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0.2</v>
      </c>
      <c r="AD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8" spans="1:30" x14ac:dyDescent="0.3">
      <c r="A8" s="2" t="s">
        <v>205</v>
      </c>
      <c r="B8" s="2" t="s">
        <v>175</v>
      </c>
      <c r="C8" s="2" t="s">
        <v>104</v>
      </c>
      <c r="D8" s="2">
        <v>1</v>
      </c>
      <c r="E8" s="1">
        <v>44695</v>
      </c>
      <c r="F8" s="2">
        <v>4</v>
      </c>
      <c r="G8" s="2" t="s">
        <v>91</v>
      </c>
      <c r="H8" s="2">
        <f t="shared" si="0"/>
        <v>0</v>
      </c>
      <c r="I8" s="2">
        <v>1</v>
      </c>
      <c r="J8" s="2">
        <v>0</v>
      </c>
      <c r="K8" s="2">
        <f t="shared" si="1"/>
        <v>1</v>
      </c>
      <c r="L8" s="2">
        <v>0</v>
      </c>
      <c r="M8" s="2">
        <v>0</v>
      </c>
      <c r="N8" s="2">
        <v>0</v>
      </c>
      <c r="O8" s="23" t="str">
        <f>IF(N8+M8&gt;0,N8/M8,"")</f>
        <v/>
      </c>
      <c r="P8" s="2">
        <v>2</v>
      </c>
      <c r="Q8" s="2">
        <v>0</v>
      </c>
      <c r="R8" s="4">
        <f t="shared" si="2"/>
        <v>0</v>
      </c>
      <c r="S8" s="2">
        <v>0</v>
      </c>
      <c r="T8" s="2">
        <v>0</v>
      </c>
      <c r="U8" s="4" t="str">
        <f t="shared" si="3"/>
        <v/>
      </c>
      <c r="V8" s="2">
        <v>0</v>
      </c>
      <c r="W8" s="2">
        <v>0</v>
      </c>
      <c r="X8" s="2">
        <v>5</v>
      </c>
      <c r="Y8" s="2">
        <v>1</v>
      </c>
      <c r="Z8" s="2">
        <v>0</v>
      </c>
      <c r="AA8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8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8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-6</v>
      </c>
    </row>
    <row r="9" spans="1:30" x14ac:dyDescent="0.3">
      <c r="A9" s="2" t="s">
        <v>206</v>
      </c>
      <c r="B9" s="2" t="s">
        <v>175</v>
      </c>
      <c r="C9" s="2" t="s">
        <v>104</v>
      </c>
      <c r="D9" s="2">
        <v>1</v>
      </c>
      <c r="E9" s="1">
        <v>44695</v>
      </c>
      <c r="F9" s="2">
        <v>4</v>
      </c>
      <c r="G9" s="2" t="s">
        <v>91</v>
      </c>
      <c r="H9" s="2">
        <f t="shared" si="0"/>
        <v>3</v>
      </c>
      <c r="I9" s="2">
        <v>0</v>
      </c>
      <c r="J9" s="2">
        <v>0</v>
      </c>
      <c r="K9" s="2">
        <f t="shared" si="1"/>
        <v>0</v>
      </c>
      <c r="L9" s="2">
        <v>0</v>
      </c>
      <c r="M9" s="2">
        <v>1</v>
      </c>
      <c r="N9" s="2">
        <v>1</v>
      </c>
      <c r="O9" s="23">
        <f t="shared" ref="O9:O10" si="5">IF(N9+M9&gt;0,N9/M9,"")</f>
        <v>1</v>
      </c>
      <c r="P9" s="2">
        <v>2</v>
      </c>
      <c r="Q9" s="2">
        <v>0</v>
      </c>
      <c r="R9" s="4">
        <f t="shared" si="2"/>
        <v>0</v>
      </c>
      <c r="S9" s="2">
        <v>0</v>
      </c>
      <c r="T9" s="2">
        <v>0</v>
      </c>
      <c r="U9" s="4" t="str">
        <f t="shared" si="3"/>
        <v/>
      </c>
      <c r="V9" s="2">
        <v>2</v>
      </c>
      <c r="W9" s="2">
        <v>0</v>
      </c>
      <c r="X9" s="2">
        <v>5</v>
      </c>
      <c r="Y9" s="2">
        <v>1</v>
      </c>
      <c r="Z9" s="2">
        <v>0</v>
      </c>
      <c r="AA9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0.33333333333333331</v>
      </c>
      <c r="AB9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0.5</v>
      </c>
      <c r="AC9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0.5</v>
      </c>
      <c r="AD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-2</v>
      </c>
    </row>
    <row r="10" spans="1:30" x14ac:dyDescent="0.3">
      <c r="A10" s="2" t="s">
        <v>207</v>
      </c>
      <c r="B10" s="2" t="s">
        <v>175</v>
      </c>
      <c r="C10" s="2" t="s">
        <v>104</v>
      </c>
      <c r="D10" s="2">
        <v>1</v>
      </c>
      <c r="E10" s="1">
        <v>44695</v>
      </c>
      <c r="F10" s="2">
        <v>4</v>
      </c>
      <c r="G10" s="2" t="s">
        <v>91</v>
      </c>
      <c r="H10" s="2">
        <f t="shared" si="0"/>
        <v>0</v>
      </c>
      <c r="I10" s="2">
        <v>0</v>
      </c>
      <c r="J10" s="2">
        <v>0</v>
      </c>
      <c r="K10" s="2">
        <f t="shared" si="1"/>
        <v>0</v>
      </c>
      <c r="L10" s="2">
        <v>0</v>
      </c>
      <c r="M10" s="2">
        <v>0</v>
      </c>
      <c r="N10" s="2">
        <v>0</v>
      </c>
      <c r="O10" s="23" t="str">
        <f t="shared" si="5"/>
        <v/>
      </c>
      <c r="P10" s="2">
        <v>0</v>
      </c>
      <c r="Q10" s="2">
        <v>0</v>
      </c>
      <c r="R10" s="4" t="str">
        <f t="shared" si="2"/>
        <v/>
      </c>
      <c r="S10" s="2">
        <v>0</v>
      </c>
      <c r="T10" s="2">
        <v>0</v>
      </c>
      <c r="U10" s="4" t="str">
        <f t="shared" si="3"/>
        <v/>
      </c>
      <c r="V10" s="2">
        <v>0</v>
      </c>
      <c r="W10" s="2">
        <v>0</v>
      </c>
      <c r="X10" s="2">
        <v>1</v>
      </c>
      <c r="Y10" s="2">
        <v>0</v>
      </c>
      <c r="Z10" s="2">
        <v>1</v>
      </c>
      <c r="AA10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0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0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</v>
      </c>
    </row>
    <row r="11" spans="1:30" x14ac:dyDescent="0.3">
      <c r="A11" s="2" t="s">
        <v>208</v>
      </c>
      <c r="B11" s="2" t="s">
        <v>175</v>
      </c>
      <c r="C11" s="2" t="s">
        <v>104</v>
      </c>
      <c r="D11" s="2">
        <v>1</v>
      </c>
      <c r="E11" s="1">
        <v>44695</v>
      </c>
      <c r="F11" s="2">
        <v>4</v>
      </c>
      <c r="G11" s="2" t="s">
        <v>91</v>
      </c>
      <c r="H11" s="2">
        <f t="shared" si="0"/>
        <v>0</v>
      </c>
      <c r="I11" s="2">
        <v>2</v>
      </c>
      <c r="J11" s="2">
        <v>0</v>
      </c>
      <c r="K11" s="2">
        <f t="shared" si="1"/>
        <v>2</v>
      </c>
      <c r="L11" s="2">
        <v>0</v>
      </c>
      <c r="M11" s="2">
        <v>0</v>
      </c>
      <c r="N11" s="2">
        <v>0</v>
      </c>
      <c r="O11" s="23" t="str">
        <f>IF(N11+M11&gt;0,N11/M11,"")</f>
        <v/>
      </c>
      <c r="P11" s="2">
        <v>0</v>
      </c>
      <c r="Q11" s="2">
        <v>0</v>
      </c>
      <c r="R11" s="4" t="str">
        <f t="shared" si="2"/>
        <v/>
      </c>
      <c r="S11" s="2">
        <v>0</v>
      </c>
      <c r="T11" s="2">
        <v>0</v>
      </c>
      <c r="U11" s="4" t="str">
        <f t="shared" si="3"/>
        <v/>
      </c>
      <c r="V11" s="2">
        <v>0</v>
      </c>
      <c r="W11" s="2">
        <v>0</v>
      </c>
      <c r="X11" s="2">
        <v>0</v>
      </c>
      <c r="Y11" s="2">
        <v>2</v>
      </c>
      <c r="Z11" s="2">
        <v>0</v>
      </c>
      <c r="AA1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2</v>
      </c>
    </row>
    <row r="12" spans="1:30" x14ac:dyDescent="0.3">
      <c r="A12" s="2" t="s">
        <v>209</v>
      </c>
      <c r="B12" s="2" t="s">
        <v>175</v>
      </c>
      <c r="C12" s="2" t="s">
        <v>104</v>
      </c>
      <c r="D12" s="2">
        <v>1</v>
      </c>
      <c r="E12" s="1">
        <v>44695</v>
      </c>
      <c r="F12" s="2">
        <v>4</v>
      </c>
      <c r="G12" s="2" t="s">
        <v>91</v>
      </c>
      <c r="H12" s="2">
        <f t="shared" si="0"/>
        <v>0</v>
      </c>
      <c r="I12" s="2">
        <v>1</v>
      </c>
      <c r="J12" s="2">
        <v>0</v>
      </c>
      <c r="K12" s="2">
        <f t="shared" si="1"/>
        <v>1</v>
      </c>
      <c r="L12" s="2">
        <v>0</v>
      </c>
      <c r="M12" s="2">
        <v>1</v>
      </c>
      <c r="N12" s="2">
        <v>0</v>
      </c>
      <c r="O12" s="23">
        <f t="shared" ref="O12:O73" si="6">IF(N12+M12&gt;0,N12/M12,"")</f>
        <v>0</v>
      </c>
      <c r="P12" s="2">
        <v>2</v>
      </c>
      <c r="Q12" s="2">
        <v>0</v>
      </c>
      <c r="R12" s="4">
        <f t="shared" si="2"/>
        <v>0</v>
      </c>
      <c r="S12" s="2">
        <v>0</v>
      </c>
      <c r="T12" s="2">
        <v>0</v>
      </c>
      <c r="U12" s="4" t="str">
        <f t="shared" si="3"/>
        <v/>
      </c>
      <c r="V12" s="2">
        <v>0</v>
      </c>
      <c r="W12" s="2">
        <v>0</v>
      </c>
      <c r="X12" s="2">
        <v>4</v>
      </c>
      <c r="Y12" s="2">
        <v>1</v>
      </c>
      <c r="Z12" s="2">
        <v>0</v>
      </c>
      <c r="AA12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2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12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-6</v>
      </c>
    </row>
    <row r="13" spans="1:30" x14ac:dyDescent="0.3">
      <c r="A13" s="2" t="s">
        <v>210</v>
      </c>
      <c r="B13" s="2" t="s">
        <v>175</v>
      </c>
      <c r="C13" s="2" t="s">
        <v>104</v>
      </c>
      <c r="D13" s="2">
        <v>1</v>
      </c>
      <c r="E13" s="1">
        <v>44695</v>
      </c>
      <c r="F13" s="2">
        <v>4</v>
      </c>
      <c r="G13" s="2"/>
      <c r="H13" s="2">
        <f t="shared" si="0"/>
        <v>0</v>
      </c>
      <c r="I13" s="2"/>
      <c r="J13" s="2"/>
      <c r="K13" s="2">
        <f t="shared" si="1"/>
        <v>0</v>
      </c>
      <c r="L13" s="2"/>
      <c r="M13" s="2"/>
      <c r="N13" s="2"/>
      <c r="O13" s="23" t="str">
        <f t="shared" si="6"/>
        <v/>
      </c>
      <c r="P13" s="2"/>
      <c r="Q13" s="2"/>
      <c r="R13" s="4" t="str">
        <f t="shared" si="2"/>
        <v/>
      </c>
      <c r="S13" s="2"/>
      <c r="T13" s="2"/>
      <c r="U13" s="4" t="str">
        <f t="shared" si="3"/>
        <v/>
      </c>
      <c r="V13" s="2"/>
      <c r="W13" s="2"/>
      <c r="X13" s="2"/>
      <c r="Y13" s="2"/>
      <c r="Z13" s="2"/>
      <c r="AA13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3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3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4" spans="1:30" x14ac:dyDescent="0.3">
      <c r="A14" s="2" t="s">
        <v>211</v>
      </c>
      <c r="B14" s="2" t="s">
        <v>175</v>
      </c>
      <c r="C14" s="2" t="s">
        <v>104</v>
      </c>
      <c r="D14" s="2">
        <v>1</v>
      </c>
      <c r="E14" s="1">
        <v>44695</v>
      </c>
      <c r="F14" s="2">
        <v>4</v>
      </c>
      <c r="G14" s="2"/>
      <c r="H14" s="2">
        <f t="shared" si="0"/>
        <v>0</v>
      </c>
      <c r="I14" s="2"/>
      <c r="J14" s="2"/>
      <c r="K14" s="2">
        <f t="shared" si="1"/>
        <v>0</v>
      </c>
      <c r="L14" s="2"/>
      <c r="M14" s="2"/>
      <c r="N14" s="2"/>
      <c r="O14" s="23" t="str">
        <f t="shared" si="6"/>
        <v/>
      </c>
      <c r="P14" s="2"/>
      <c r="Q14" s="2"/>
      <c r="R14" s="4" t="str">
        <f t="shared" si="2"/>
        <v/>
      </c>
      <c r="S14" s="2"/>
      <c r="T14" s="2"/>
      <c r="U14" s="4" t="str">
        <f t="shared" si="3"/>
        <v/>
      </c>
      <c r="V14" s="2"/>
      <c r="W14" s="2"/>
      <c r="X14" s="2"/>
      <c r="Y14" s="2"/>
      <c r="Z14" s="2"/>
      <c r="AA14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4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4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5" spans="1:30" x14ac:dyDescent="0.3">
      <c r="A15" s="2" t="s">
        <v>212</v>
      </c>
      <c r="B15" s="2" t="s">
        <v>175</v>
      </c>
      <c r="C15" s="2" t="s">
        <v>104</v>
      </c>
      <c r="D15" s="2">
        <v>1</v>
      </c>
      <c r="E15" s="1">
        <v>44695</v>
      </c>
      <c r="F15" s="2">
        <v>4</v>
      </c>
      <c r="G15" s="2"/>
      <c r="H15" s="2">
        <f t="shared" si="0"/>
        <v>0</v>
      </c>
      <c r="I15" s="2"/>
      <c r="J15" s="2"/>
      <c r="K15" s="2">
        <f t="shared" si="1"/>
        <v>0</v>
      </c>
      <c r="L15" s="2"/>
      <c r="M15" s="2"/>
      <c r="N15" s="2"/>
      <c r="O15" s="23" t="str">
        <f t="shared" si="6"/>
        <v/>
      </c>
      <c r="P15" s="2"/>
      <c r="Q15" s="2"/>
      <c r="R15" s="4" t="str">
        <f t="shared" si="2"/>
        <v/>
      </c>
      <c r="S15" s="2"/>
      <c r="T15" s="2"/>
      <c r="U15" s="4" t="str">
        <f t="shared" si="3"/>
        <v/>
      </c>
      <c r="V15" s="2"/>
      <c r="W15" s="2"/>
      <c r="X15" s="2"/>
      <c r="Y15" s="2"/>
      <c r="Z15" s="2"/>
      <c r="AA15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5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5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6" spans="1:30" x14ac:dyDescent="0.3">
      <c r="A16" s="2" t="s">
        <v>213</v>
      </c>
      <c r="B16" s="2" t="s">
        <v>175</v>
      </c>
      <c r="C16" s="2" t="s">
        <v>104</v>
      </c>
      <c r="D16" s="2">
        <v>1</v>
      </c>
      <c r="E16" s="1">
        <v>44695</v>
      </c>
      <c r="F16" s="2">
        <v>4</v>
      </c>
      <c r="G16" s="2"/>
      <c r="H16" s="2">
        <f t="shared" si="0"/>
        <v>0</v>
      </c>
      <c r="I16" s="2"/>
      <c r="J16" s="2"/>
      <c r="K16" s="2">
        <f t="shared" si="1"/>
        <v>0</v>
      </c>
      <c r="L16" s="2"/>
      <c r="M16" s="2"/>
      <c r="N16" s="2"/>
      <c r="O16" s="23" t="str">
        <f t="shared" si="6"/>
        <v/>
      </c>
      <c r="P16" s="2"/>
      <c r="Q16" s="2"/>
      <c r="R16" s="4" t="str">
        <f t="shared" si="2"/>
        <v/>
      </c>
      <c r="S16" s="2"/>
      <c r="T16" s="2"/>
      <c r="U16" s="4" t="str">
        <f t="shared" si="3"/>
        <v/>
      </c>
      <c r="V16" s="2"/>
      <c r="W16" s="2"/>
      <c r="X16" s="2"/>
      <c r="Y16" s="2"/>
      <c r="Z16" s="2"/>
      <c r="AA16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6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6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7" spans="1:30" x14ac:dyDescent="0.3">
      <c r="A17" s="2" t="s">
        <v>214</v>
      </c>
      <c r="B17" s="2" t="s">
        <v>175</v>
      </c>
      <c r="C17" s="2" t="s">
        <v>104</v>
      </c>
      <c r="D17" s="2">
        <v>1</v>
      </c>
      <c r="E17" s="1">
        <v>44695</v>
      </c>
      <c r="F17" s="2">
        <v>4</v>
      </c>
      <c r="G17" s="2"/>
      <c r="H17" s="2">
        <f t="shared" si="0"/>
        <v>0</v>
      </c>
      <c r="I17" s="2"/>
      <c r="J17" s="2"/>
      <c r="K17" s="2">
        <f t="shared" si="1"/>
        <v>0</v>
      </c>
      <c r="L17" s="2"/>
      <c r="M17" s="2"/>
      <c r="N17" s="2"/>
      <c r="O17" s="23" t="str">
        <f t="shared" si="6"/>
        <v/>
      </c>
      <c r="P17" s="2"/>
      <c r="Q17" s="2"/>
      <c r="R17" s="4" t="str">
        <f t="shared" si="2"/>
        <v/>
      </c>
      <c r="S17" s="2"/>
      <c r="T17" s="2"/>
      <c r="U17" s="4" t="str">
        <f t="shared" si="3"/>
        <v/>
      </c>
      <c r="V17" s="2"/>
      <c r="W17" s="2"/>
      <c r="X17" s="2"/>
      <c r="Y17" s="2"/>
      <c r="Z17" s="2"/>
      <c r="AA17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7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7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8" spans="1:30" x14ac:dyDescent="0.3">
      <c r="A18" s="11" t="s">
        <v>215</v>
      </c>
      <c r="B18" s="2" t="s">
        <v>175</v>
      </c>
      <c r="C18" s="2" t="s">
        <v>104</v>
      </c>
      <c r="D18" s="2">
        <v>1</v>
      </c>
      <c r="E18" s="1">
        <v>44695</v>
      </c>
      <c r="F18" s="2">
        <v>4</v>
      </c>
      <c r="G18" s="2"/>
      <c r="H18" s="2">
        <f t="shared" si="0"/>
        <v>0</v>
      </c>
      <c r="I18" s="2"/>
      <c r="J18" s="2"/>
      <c r="K18" s="2">
        <f t="shared" si="1"/>
        <v>0</v>
      </c>
      <c r="L18" s="2"/>
      <c r="M18" s="2"/>
      <c r="N18" s="2"/>
      <c r="O18" s="23" t="str">
        <f t="shared" si="6"/>
        <v/>
      </c>
      <c r="P18" s="2"/>
      <c r="Q18" s="2"/>
      <c r="R18" s="4" t="str">
        <f t="shared" si="2"/>
        <v/>
      </c>
      <c r="S18" s="2"/>
      <c r="T18" s="2"/>
      <c r="U18" s="4" t="str">
        <f t="shared" si="3"/>
        <v/>
      </c>
      <c r="V18" s="2"/>
      <c r="W18" s="2"/>
      <c r="X18" s="2"/>
      <c r="Y18" s="2"/>
      <c r="Z18" s="2"/>
      <c r="AA18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8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8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9" spans="1:30" x14ac:dyDescent="0.3">
      <c r="A19" s="2" t="s">
        <v>216</v>
      </c>
      <c r="B19" s="2" t="s">
        <v>175</v>
      </c>
      <c r="C19" s="2" t="s">
        <v>104</v>
      </c>
      <c r="D19" s="2">
        <v>1</v>
      </c>
      <c r="E19" s="1">
        <v>44695</v>
      </c>
      <c r="F19" s="2">
        <v>4</v>
      </c>
      <c r="G19" s="2"/>
      <c r="H19" s="2">
        <f t="shared" si="0"/>
        <v>0</v>
      </c>
      <c r="I19" s="2"/>
      <c r="J19" s="2"/>
      <c r="K19" s="2">
        <f t="shared" si="1"/>
        <v>0</v>
      </c>
      <c r="L19" s="2"/>
      <c r="M19" s="2"/>
      <c r="N19" s="2"/>
      <c r="O19" s="23" t="str">
        <f t="shared" si="6"/>
        <v/>
      </c>
      <c r="P19" s="2"/>
      <c r="Q19" s="2"/>
      <c r="R19" s="4" t="str">
        <f t="shared" si="2"/>
        <v/>
      </c>
      <c r="S19" s="2"/>
      <c r="T19" s="2"/>
      <c r="U19" s="4" t="str">
        <f t="shared" si="3"/>
        <v/>
      </c>
      <c r="V19" s="2"/>
      <c r="W19" s="2"/>
      <c r="X19" s="2"/>
      <c r="Y19" s="2"/>
      <c r="Z19" s="2"/>
      <c r="AA19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9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9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0" spans="1:30" x14ac:dyDescent="0.3">
      <c r="A20" s="2" t="s">
        <v>217</v>
      </c>
      <c r="B20" s="2" t="s">
        <v>175</v>
      </c>
      <c r="C20" s="2" t="s">
        <v>104</v>
      </c>
      <c r="D20" s="2">
        <v>1</v>
      </c>
      <c r="E20" s="1">
        <v>44695</v>
      </c>
      <c r="F20" s="2">
        <v>4</v>
      </c>
      <c r="G20" s="2"/>
      <c r="H20" s="2">
        <f t="shared" si="0"/>
        <v>0</v>
      </c>
      <c r="I20" s="2"/>
      <c r="J20" s="2"/>
      <c r="K20" s="2">
        <f t="shared" si="1"/>
        <v>0</v>
      </c>
      <c r="L20" s="2"/>
      <c r="M20" s="2"/>
      <c r="N20" s="2"/>
      <c r="O20" s="23" t="str">
        <f t="shared" si="6"/>
        <v/>
      </c>
      <c r="P20" s="2"/>
      <c r="Q20" s="2"/>
      <c r="R20" s="4" t="str">
        <f t="shared" si="2"/>
        <v/>
      </c>
      <c r="S20" s="2"/>
      <c r="T20" s="2"/>
      <c r="U20" s="4" t="str">
        <f t="shared" si="3"/>
        <v/>
      </c>
      <c r="V20" s="2"/>
      <c r="W20" s="2"/>
      <c r="X20" s="2"/>
      <c r="Y20" s="2"/>
      <c r="Z20" s="2"/>
      <c r="AA20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0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0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1" spans="1:30" x14ac:dyDescent="0.3">
      <c r="A21" s="2" t="s">
        <v>218</v>
      </c>
      <c r="B21" s="2" t="s">
        <v>175</v>
      </c>
      <c r="C21" s="2" t="s">
        <v>104</v>
      </c>
      <c r="D21" s="2">
        <v>1</v>
      </c>
      <c r="E21" s="1">
        <v>44695</v>
      </c>
      <c r="F21" s="2">
        <v>4</v>
      </c>
      <c r="G21" s="2"/>
      <c r="H21" s="2">
        <f t="shared" si="0"/>
        <v>0</v>
      </c>
      <c r="I21" s="2"/>
      <c r="J21" s="2"/>
      <c r="K21" s="2">
        <f t="shared" si="1"/>
        <v>0</v>
      </c>
      <c r="L21" s="2"/>
      <c r="M21" s="2"/>
      <c r="N21" s="2"/>
      <c r="O21" s="23" t="str">
        <f t="shared" si="6"/>
        <v/>
      </c>
      <c r="P21" s="2"/>
      <c r="Q21" s="2"/>
      <c r="R21" s="4" t="str">
        <f t="shared" si="2"/>
        <v/>
      </c>
      <c r="S21" s="2"/>
      <c r="T21" s="2"/>
      <c r="U21" s="4" t="str">
        <f t="shared" si="3"/>
        <v/>
      </c>
      <c r="V21" s="2"/>
      <c r="W21" s="2"/>
      <c r="X21" s="2"/>
      <c r="Y21" s="2"/>
      <c r="Z21" s="2"/>
      <c r="AA2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2" spans="1:30" x14ac:dyDescent="0.3">
      <c r="A22" s="2" t="s">
        <v>219</v>
      </c>
      <c r="B22" s="2" t="s">
        <v>175</v>
      </c>
      <c r="C22" s="2" t="s">
        <v>104</v>
      </c>
      <c r="D22" s="2">
        <v>1</v>
      </c>
      <c r="E22" s="1">
        <v>44695</v>
      </c>
      <c r="F22" s="2">
        <v>4</v>
      </c>
      <c r="G22" s="2"/>
      <c r="H22" s="2">
        <f t="shared" si="0"/>
        <v>0</v>
      </c>
      <c r="I22" s="2"/>
      <c r="J22" s="2"/>
      <c r="K22" s="2">
        <f t="shared" si="1"/>
        <v>0</v>
      </c>
      <c r="L22" s="2"/>
      <c r="M22" s="2"/>
      <c r="N22" s="2"/>
      <c r="O22" s="23" t="str">
        <f t="shared" si="6"/>
        <v/>
      </c>
      <c r="P22" s="2"/>
      <c r="Q22" s="2"/>
      <c r="R22" s="4" t="str">
        <f t="shared" si="2"/>
        <v/>
      </c>
      <c r="S22" s="2"/>
      <c r="T22" s="2"/>
      <c r="U22" s="4" t="str">
        <f t="shared" si="3"/>
        <v/>
      </c>
      <c r="V22" s="2"/>
      <c r="W22" s="2"/>
      <c r="X22" s="2"/>
      <c r="Y22" s="2"/>
      <c r="Z22" s="2"/>
      <c r="AA22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2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2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3" spans="1:30" x14ac:dyDescent="0.3">
      <c r="A23" s="2" t="s">
        <v>199</v>
      </c>
      <c r="B23" s="2" t="s">
        <v>175</v>
      </c>
      <c r="C23" s="2" t="s">
        <v>103</v>
      </c>
      <c r="D23" s="2">
        <v>1</v>
      </c>
      <c r="E23" s="1">
        <v>44709</v>
      </c>
      <c r="F23" s="2">
        <v>5</v>
      </c>
      <c r="G23" s="2" t="s">
        <v>91</v>
      </c>
      <c r="H23" s="2">
        <f>(Q23*2)+(N23*3)+(T23)</f>
        <v>2</v>
      </c>
      <c r="I23" s="2">
        <v>2</v>
      </c>
      <c r="J23" s="2">
        <v>1</v>
      </c>
      <c r="K23" s="2">
        <f>I23+J23</f>
        <v>3</v>
      </c>
      <c r="L23" s="2">
        <v>4</v>
      </c>
      <c r="M23" s="2">
        <v>2</v>
      </c>
      <c r="N23" s="2">
        <v>0</v>
      </c>
      <c r="O23" s="23">
        <f t="shared" si="6"/>
        <v>0</v>
      </c>
      <c r="P23" s="2">
        <v>3</v>
      </c>
      <c r="Q23" s="2">
        <v>1</v>
      </c>
      <c r="R23" s="4">
        <f t="shared" si="2"/>
        <v>0.33333333333333331</v>
      </c>
      <c r="S23" s="2">
        <v>0</v>
      </c>
      <c r="T23" s="2">
        <v>0</v>
      </c>
      <c r="U23" s="4" t="str">
        <f t="shared" si="3"/>
        <v/>
      </c>
      <c r="V23" s="2">
        <v>1</v>
      </c>
      <c r="W23" s="2">
        <v>1</v>
      </c>
      <c r="X23" s="2">
        <v>3</v>
      </c>
      <c r="Y23" s="2">
        <v>2</v>
      </c>
      <c r="Z23" s="2">
        <v>1</v>
      </c>
      <c r="AA23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</v>
      </c>
      <c r="AB23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</v>
      </c>
      <c r="AC23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0.2</v>
      </c>
      <c r="AD2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4</v>
      </c>
    </row>
    <row r="24" spans="1:30" x14ac:dyDescent="0.3">
      <c r="A24" s="2" t="s">
        <v>200</v>
      </c>
      <c r="B24" s="2" t="s">
        <v>175</v>
      </c>
      <c r="C24" s="2" t="s">
        <v>103</v>
      </c>
      <c r="D24" s="2">
        <v>1</v>
      </c>
      <c r="E24" s="1">
        <v>44709</v>
      </c>
      <c r="F24" s="2">
        <v>5</v>
      </c>
      <c r="G24" s="2"/>
      <c r="H24" s="2">
        <f t="shared" ref="H24:H45" si="7">(Q24*2)+(N24*3)+(T24)</f>
        <v>0</v>
      </c>
      <c r="I24" s="2"/>
      <c r="J24" s="2"/>
      <c r="K24" s="2">
        <f t="shared" ref="K24:K45" si="8">I24+J24</f>
        <v>0</v>
      </c>
      <c r="L24" s="2"/>
      <c r="M24" s="2"/>
      <c r="N24" s="2"/>
      <c r="O24" s="23" t="str">
        <f t="shared" si="6"/>
        <v/>
      </c>
      <c r="P24" s="2"/>
      <c r="Q24" s="2"/>
      <c r="R24" s="4" t="str">
        <f t="shared" si="2"/>
        <v/>
      </c>
      <c r="S24" s="2"/>
      <c r="T24" s="2"/>
      <c r="U24" s="4" t="str">
        <f t="shared" si="3"/>
        <v/>
      </c>
      <c r="V24" s="2"/>
      <c r="W24" s="2"/>
      <c r="X24" s="2"/>
      <c r="Y24" s="2"/>
      <c r="Z24" s="2"/>
      <c r="AA24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4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4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5" spans="1:30" x14ac:dyDescent="0.3">
      <c r="A25" s="2" t="s">
        <v>201</v>
      </c>
      <c r="B25" s="2" t="s">
        <v>175</v>
      </c>
      <c r="C25" s="2" t="s">
        <v>103</v>
      </c>
      <c r="D25" s="2">
        <v>1</v>
      </c>
      <c r="E25" s="1">
        <v>44709</v>
      </c>
      <c r="F25" s="2">
        <v>5</v>
      </c>
      <c r="G25" s="2" t="s">
        <v>91</v>
      </c>
      <c r="H25" s="2">
        <f t="shared" si="7"/>
        <v>3</v>
      </c>
      <c r="I25" s="2">
        <v>0</v>
      </c>
      <c r="J25" s="2">
        <v>0</v>
      </c>
      <c r="K25" s="2">
        <f t="shared" si="8"/>
        <v>0</v>
      </c>
      <c r="L25" s="2">
        <v>0</v>
      </c>
      <c r="M25" s="2">
        <v>1</v>
      </c>
      <c r="N25" s="2">
        <v>1</v>
      </c>
      <c r="O25" s="23">
        <f t="shared" si="6"/>
        <v>1</v>
      </c>
      <c r="P25" s="2">
        <v>3</v>
      </c>
      <c r="Q25" s="2">
        <v>0</v>
      </c>
      <c r="R25" s="4">
        <f t="shared" si="2"/>
        <v>0</v>
      </c>
      <c r="S25" s="2">
        <v>0</v>
      </c>
      <c r="T25" s="2">
        <v>0</v>
      </c>
      <c r="U25" s="4" t="str">
        <f t="shared" si="3"/>
        <v/>
      </c>
      <c r="V25" s="2">
        <v>0</v>
      </c>
      <c r="W25" s="2">
        <v>0</v>
      </c>
      <c r="X25" s="2">
        <v>4</v>
      </c>
      <c r="Y25" s="2">
        <v>0</v>
      </c>
      <c r="Z25" s="2">
        <v>1</v>
      </c>
      <c r="AA25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0.25</v>
      </c>
      <c r="AB25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0.375</v>
      </c>
      <c r="AC25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0.375</v>
      </c>
      <c r="AD2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-4</v>
      </c>
    </row>
    <row r="26" spans="1:30" x14ac:dyDescent="0.3">
      <c r="A26" s="2" t="s">
        <v>202</v>
      </c>
      <c r="B26" s="2" t="s">
        <v>175</v>
      </c>
      <c r="C26" s="2" t="s">
        <v>103</v>
      </c>
      <c r="D26" s="2">
        <v>1</v>
      </c>
      <c r="E26" s="1">
        <v>44709</v>
      </c>
      <c r="F26" s="2">
        <v>5</v>
      </c>
      <c r="G26" s="2" t="s">
        <v>91</v>
      </c>
      <c r="H26" s="2">
        <f t="shared" si="7"/>
        <v>5</v>
      </c>
      <c r="I26" s="2">
        <v>1</v>
      </c>
      <c r="J26" s="2">
        <v>0</v>
      </c>
      <c r="K26" s="2">
        <f t="shared" si="8"/>
        <v>1</v>
      </c>
      <c r="L26" s="2">
        <v>2</v>
      </c>
      <c r="M26" s="2">
        <v>8</v>
      </c>
      <c r="N26" s="2">
        <v>1</v>
      </c>
      <c r="O26" s="23">
        <f t="shared" si="6"/>
        <v>0.125</v>
      </c>
      <c r="P26" s="2">
        <v>9</v>
      </c>
      <c r="Q26" s="2">
        <v>1</v>
      </c>
      <c r="R26" s="4">
        <f t="shared" si="2"/>
        <v>0.1111111111111111</v>
      </c>
      <c r="S26" s="2">
        <v>0</v>
      </c>
      <c r="T26" s="2">
        <v>0</v>
      </c>
      <c r="U26" s="4" t="str">
        <f t="shared" si="3"/>
        <v/>
      </c>
      <c r="V26" s="2">
        <v>3</v>
      </c>
      <c r="W26" s="2">
        <v>0</v>
      </c>
      <c r="X26" s="2">
        <v>4</v>
      </c>
      <c r="Y26" s="2">
        <v>1</v>
      </c>
      <c r="Z26" s="2">
        <v>1</v>
      </c>
      <c r="AA26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0.11764705882352941</v>
      </c>
      <c r="AB26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0.14705882352941177</v>
      </c>
      <c r="AC26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0.14705882352941177</v>
      </c>
      <c r="AD2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-8</v>
      </c>
    </row>
    <row r="27" spans="1:30" x14ac:dyDescent="0.3">
      <c r="A27" s="2" t="s">
        <v>203</v>
      </c>
      <c r="B27" s="2" t="s">
        <v>175</v>
      </c>
      <c r="C27" s="2" t="s">
        <v>103</v>
      </c>
      <c r="D27" s="2">
        <v>1</v>
      </c>
      <c r="E27" s="1">
        <v>44709</v>
      </c>
      <c r="F27" s="2">
        <v>5</v>
      </c>
      <c r="G27" s="2"/>
      <c r="H27" s="2">
        <f t="shared" si="7"/>
        <v>0</v>
      </c>
      <c r="I27" s="2"/>
      <c r="J27" s="2"/>
      <c r="K27" s="2">
        <f t="shared" si="8"/>
        <v>0</v>
      </c>
      <c r="L27" s="2"/>
      <c r="M27" s="2"/>
      <c r="N27" s="2"/>
      <c r="O27" s="23" t="str">
        <f t="shared" si="6"/>
        <v/>
      </c>
      <c r="P27" s="2"/>
      <c r="Q27" s="2"/>
      <c r="R27" s="4" t="str">
        <f t="shared" si="2"/>
        <v/>
      </c>
      <c r="S27" s="2"/>
      <c r="T27" s="2"/>
      <c r="U27" s="4" t="str">
        <f t="shared" si="3"/>
        <v/>
      </c>
      <c r="V27" s="2"/>
      <c r="W27" s="2"/>
      <c r="X27" s="2"/>
      <c r="Y27" s="2"/>
      <c r="Z27" s="2"/>
      <c r="AA27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7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7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8" spans="1:30" x14ac:dyDescent="0.3">
      <c r="A28" s="2" t="s">
        <v>204</v>
      </c>
      <c r="B28" s="2" t="s">
        <v>175</v>
      </c>
      <c r="C28" s="2" t="s">
        <v>103</v>
      </c>
      <c r="D28" s="2">
        <v>1</v>
      </c>
      <c r="E28" s="1">
        <v>44709</v>
      </c>
      <c r="F28" s="2">
        <v>5</v>
      </c>
      <c r="G28" s="2" t="s">
        <v>91</v>
      </c>
      <c r="H28" s="2">
        <f t="shared" si="7"/>
        <v>4</v>
      </c>
      <c r="I28" s="2">
        <v>0</v>
      </c>
      <c r="J28" s="2">
        <v>0</v>
      </c>
      <c r="K28" s="2">
        <f t="shared" si="8"/>
        <v>0</v>
      </c>
      <c r="L28" s="2">
        <v>0</v>
      </c>
      <c r="M28" s="2">
        <v>1</v>
      </c>
      <c r="N28" s="2">
        <v>0</v>
      </c>
      <c r="O28" s="23">
        <f t="shared" si="6"/>
        <v>0</v>
      </c>
      <c r="P28" s="2">
        <v>6</v>
      </c>
      <c r="Q28" s="2">
        <v>2</v>
      </c>
      <c r="R28" s="4">
        <f t="shared" si="2"/>
        <v>0.33333333333333331</v>
      </c>
      <c r="S28" s="2">
        <v>0</v>
      </c>
      <c r="T28" s="2">
        <v>0</v>
      </c>
      <c r="U28" s="4" t="str">
        <f t="shared" si="3"/>
        <v/>
      </c>
      <c r="V28" s="2">
        <v>0</v>
      </c>
      <c r="W28" s="2">
        <v>0</v>
      </c>
      <c r="X28" s="2">
        <v>3</v>
      </c>
      <c r="Y28" s="2">
        <v>4</v>
      </c>
      <c r="Z28" s="2">
        <v>1</v>
      </c>
      <c r="AA28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0.2857142857142857</v>
      </c>
      <c r="AB28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0.2857142857142857</v>
      </c>
      <c r="AC28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0.2857142857142857</v>
      </c>
      <c r="AD2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-4</v>
      </c>
    </row>
    <row r="29" spans="1:30" x14ac:dyDescent="0.3">
      <c r="A29" s="2" t="s">
        <v>205</v>
      </c>
      <c r="B29" s="2" t="s">
        <v>175</v>
      </c>
      <c r="C29" s="2" t="s">
        <v>103</v>
      </c>
      <c r="D29" s="2">
        <v>1</v>
      </c>
      <c r="E29" s="1">
        <v>44709</v>
      </c>
      <c r="F29" s="2">
        <v>5</v>
      </c>
      <c r="G29" s="2" t="s">
        <v>91</v>
      </c>
      <c r="H29" s="2">
        <f t="shared" si="7"/>
        <v>2</v>
      </c>
      <c r="I29" s="2">
        <v>0</v>
      </c>
      <c r="J29" s="2">
        <v>1</v>
      </c>
      <c r="K29" s="2">
        <f t="shared" si="8"/>
        <v>1</v>
      </c>
      <c r="L29" s="2">
        <v>1</v>
      </c>
      <c r="M29" s="2">
        <v>0</v>
      </c>
      <c r="N29" s="2">
        <v>0</v>
      </c>
      <c r="O29" s="23" t="str">
        <f t="shared" si="6"/>
        <v/>
      </c>
      <c r="P29" s="2">
        <v>3</v>
      </c>
      <c r="Q29" s="2">
        <v>1</v>
      </c>
      <c r="R29" s="4">
        <f t="shared" si="2"/>
        <v>0.33333333333333331</v>
      </c>
      <c r="S29" s="2">
        <v>0</v>
      </c>
      <c r="T29" s="2">
        <v>0</v>
      </c>
      <c r="U29" s="4" t="str">
        <f t="shared" si="3"/>
        <v/>
      </c>
      <c r="V29" s="2">
        <v>0</v>
      </c>
      <c r="W29" s="2">
        <v>0</v>
      </c>
      <c r="X29" s="2">
        <v>0</v>
      </c>
      <c r="Y29" s="2">
        <v>3</v>
      </c>
      <c r="Z29" s="2">
        <v>0</v>
      </c>
      <c r="AA29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0.33333333333333331</v>
      </c>
      <c r="AB29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0.33333333333333331</v>
      </c>
      <c r="AC29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0.33333333333333331</v>
      </c>
      <c r="AD2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2</v>
      </c>
    </row>
    <row r="30" spans="1:30" x14ac:dyDescent="0.3">
      <c r="A30" s="2" t="s">
        <v>206</v>
      </c>
      <c r="B30" s="2" t="s">
        <v>175</v>
      </c>
      <c r="C30" s="2" t="s">
        <v>103</v>
      </c>
      <c r="D30" s="2">
        <v>1</v>
      </c>
      <c r="E30" s="1">
        <v>44709</v>
      </c>
      <c r="F30" s="2">
        <v>5</v>
      </c>
      <c r="G30" s="2" t="s">
        <v>91</v>
      </c>
      <c r="H30" s="2">
        <f t="shared" si="7"/>
        <v>0</v>
      </c>
      <c r="I30" s="2">
        <v>2</v>
      </c>
      <c r="J30" s="2">
        <v>1</v>
      </c>
      <c r="K30" s="2">
        <f t="shared" si="8"/>
        <v>3</v>
      </c>
      <c r="L30" s="2">
        <v>0</v>
      </c>
      <c r="M30" s="2">
        <v>0</v>
      </c>
      <c r="N30" s="2">
        <v>0</v>
      </c>
      <c r="O30" s="23" t="str">
        <f t="shared" si="6"/>
        <v/>
      </c>
      <c r="P30" s="2">
        <v>1</v>
      </c>
      <c r="Q30" s="2">
        <v>0</v>
      </c>
      <c r="R30" s="4">
        <f t="shared" si="2"/>
        <v>0</v>
      </c>
      <c r="S30" s="2">
        <v>0</v>
      </c>
      <c r="T30" s="2">
        <v>0</v>
      </c>
      <c r="U30" s="4" t="str">
        <f t="shared" si="3"/>
        <v/>
      </c>
      <c r="V30" s="2">
        <v>0</v>
      </c>
      <c r="W30" s="2">
        <v>0</v>
      </c>
      <c r="X30" s="2">
        <v>3</v>
      </c>
      <c r="Y30" s="2">
        <v>0</v>
      </c>
      <c r="Z30" s="2">
        <v>0</v>
      </c>
      <c r="AA30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30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30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3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</v>
      </c>
    </row>
    <row r="31" spans="1:30" x14ac:dyDescent="0.3">
      <c r="A31" s="2" t="s">
        <v>207</v>
      </c>
      <c r="B31" s="2" t="s">
        <v>175</v>
      </c>
      <c r="C31" s="2" t="s">
        <v>103</v>
      </c>
      <c r="D31" s="2">
        <v>1</v>
      </c>
      <c r="E31" s="1">
        <v>44709</v>
      </c>
      <c r="F31" s="2">
        <v>5</v>
      </c>
      <c r="G31" s="2"/>
      <c r="H31" s="2">
        <f t="shared" si="7"/>
        <v>0</v>
      </c>
      <c r="I31" s="2"/>
      <c r="J31" s="2"/>
      <c r="K31" s="2">
        <f t="shared" si="8"/>
        <v>0</v>
      </c>
      <c r="L31" s="2"/>
      <c r="M31" s="2"/>
      <c r="N31" s="2"/>
      <c r="O31" s="23" t="str">
        <f t="shared" si="6"/>
        <v/>
      </c>
      <c r="P31" s="2"/>
      <c r="Q31" s="2"/>
      <c r="R31" s="4" t="str">
        <f t="shared" si="2"/>
        <v/>
      </c>
      <c r="S31" s="2"/>
      <c r="T31" s="2"/>
      <c r="U31" s="4" t="str">
        <f t="shared" si="3"/>
        <v/>
      </c>
      <c r="V31" s="2"/>
      <c r="W31" s="2"/>
      <c r="X31" s="2"/>
      <c r="Y31" s="2"/>
      <c r="Z31" s="2"/>
      <c r="AA3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3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3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3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32" spans="1:30" x14ac:dyDescent="0.3">
      <c r="A32" s="2" t="s">
        <v>208</v>
      </c>
      <c r="B32" s="2" t="s">
        <v>175</v>
      </c>
      <c r="C32" s="2" t="s">
        <v>103</v>
      </c>
      <c r="D32" s="2">
        <v>1</v>
      </c>
      <c r="E32" s="1">
        <v>44709</v>
      </c>
      <c r="F32" s="2">
        <v>5</v>
      </c>
      <c r="G32" s="2" t="s">
        <v>91</v>
      </c>
      <c r="H32" s="2">
        <f t="shared" si="7"/>
        <v>0</v>
      </c>
      <c r="I32" s="2">
        <v>3</v>
      </c>
      <c r="J32" s="2">
        <v>0</v>
      </c>
      <c r="K32" s="2">
        <f t="shared" si="8"/>
        <v>3</v>
      </c>
      <c r="L32" s="2">
        <v>0</v>
      </c>
      <c r="M32" s="2">
        <v>0</v>
      </c>
      <c r="N32" s="2">
        <v>0</v>
      </c>
      <c r="O32" s="23" t="str">
        <f t="shared" si="6"/>
        <v/>
      </c>
      <c r="P32" s="2">
        <v>1</v>
      </c>
      <c r="Q32" s="2">
        <v>0</v>
      </c>
      <c r="R32" s="4">
        <f t="shared" si="2"/>
        <v>0</v>
      </c>
      <c r="S32" s="2">
        <v>0</v>
      </c>
      <c r="T32" s="2">
        <v>0</v>
      </c>
      <c r="U32" s="4" t="str">
        <f t="shared" si="3"/>
        <v/>
      </c>
      <c r="V32" s="2">
        <v>1</v>
      </c>
      <c r="W32" s="2">
        <v>0</v>
      </c>
      <c r="X32" s="2">
        <v>5</v>
      </c>
      <c r="Y32" s="2">
        <v>0</v>
      </c>
      <c r="Z32" s="2">
        <v>0</v>
      </c>
      <c r="AA32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32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32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3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-2</v>
      </c>
    </row>
    <row r="33" spans="1:30" x14ac:dyDescent="0.3">
      <c r="A33" s="2" t="s">
        <v>209</v>
      </c>
      <c r="B33" s="2" t="s">
        <v>175</v>
      </c>
      <c r="C33" s="2" t="s">
        <v>103</v>
      </c>
      <c r="D33" s="2">
        <v>1</v>
      </c>
      <c r="E33" s="1">
        <v>44709</v>
      </c>
      <c r="F33" s="2">
        <v>5</v>
      </c>
      <c r="G33" s="2"/>
      <c r="H33" s="2">
        <f t="shared" si="7"/>
        <v>0</v>
      </c>
      <c r="I33" s="2"/>
      <c r="J33" s="2"/>
      <c r="K33" s="2">
        <f t="shared" si="8"/>
        <v>0</v>
      </c>
      <c r="L33" s="2"/>
      <c r="M33" s="2"/>
      <c r="N33" s="2"/>
      <c r="O33" s="23" t="str">
        <f t="shared" si="6"/>
        <v/>
      </c>
      <c r="P33" s="2"/>
      <c r="Q33" s="2"/>
      <c r="R33" s="4" t="str">
        <f t="shared" si="2"/>
        <v/>
      </c>
      <c r="S33" s="2"/>
      <c r="T33" s="2"/>
      <c r="U33" s="4" t="str">
        <f t="shared" si="3"/>
        <v/>
      </c>
      <c r="V33" s="2"/>
      <c r="W33" s="2"/>
      <c r="X33" s="2"/>
      <c r="Y33" s="2"/>
      <c r="Z33" s="2"/>
      <c r="AA33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33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33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3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34" spans="1:30" x14ac:dyDescent="0.3">
      <c r="A34" s="2" t="s">
        <v>210</v>
      </c>
      <c r="B34" s="2" t="s">
        <v>175</v>
      </c>
      <c r="C34" s="2" t="s">
        <v>103</v>
      </c>
      <c r="D34" s="2">
        <v>1</v>
      </c>
      <c r="E34" s="1">
        <v>44709</v>
      </c>
      <c r="F34" s="2">
        <v>5</v>
      </c>
      <c r="G34" s="2" t="s">
        <v>91</v>
      </c>
      <c r="H34" s="2">
        <f t="shared" si="7"/>
        <v>9</v>
      </c>
      <c r="I34" s="2">
        <v>5</v>
      </c>
      <c r="J34" s="2">
        <v>0</v>
      </c>
      <c r="K34" s="2">
        <f t="shared" si="8"/>
        <v>5</v>
      </c>
      <c r="L34" s="2">
        <v>0</v>
      </c>
      <c r="M34" s="2">
        <v>5</v>
      </c>
      <c r="N34" s="2">
        <v>1</v>
      </c>
      <c r="O34" s="23">
        <f t="shared" si="6"/>
        <v>0.2</v>
      </c>
      <c r="P34" s="2">
        <v>7</v>
      </c>
      <c r="Q34" s="2">
        <v>2</v>
      </c>
      <c r="R34" s="4">
        <f t="shared" si="2"/>
        <v>0.2857142857142857</v>
      </c>
      <c r="S34" s="2">
        <v>5</v>
      </c>
      <c r="T34" s="2">
        <v>2</v>
      </c>
      <c r="U34" s="4">
        <f t="shared" si="3"/>
        <v>0.4</v>
      </c>
      <c r="V34" s="2">
        <v>1</v>
      </c>
      <c r="W34" s="2">
        <v>0</v>
      </c>
      <c r="X34" s="2">
        <v>2</v>
      </c>
      <c r="Y34" s="2">
        <v>3</v>
      </c>
      <c r="Z34" s="2">
        <v>4</v>
      </c>
      <c r="AA34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0.25</v>
      </c>
      <c r="AB34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0.31690140845070425</v>
      </c>
      <c r="AC34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0.29166666666666669</v>
      </c>
      <c r="AD3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1</v>
      </c>
    </row>
    <row r="35" spans="1:30" x14ac:dyDescent="0.3">
      <c r="A35" s="2" t="s">
        <v>211</v>
      </c>
      <c r="B35" s="2" t="s">
        <v>175</v>
      </c>
      <c r="C35" s="2" t="s">
        <v>103</v>
      </c>
      <c r="D35" s="2">
        <v>1</v>
      </c>
      <c r="E35" s="1">
        <v>44709</v>
      </c>
      <c r="F35" s="2">
        <v>5</v>
      </c>
      <c r="G35" s="2"/>
      <c r="H35" s="2">
        <f t="shared" si="7"/>
        <v>0</v>
      </c>
      <c r="I35" s="2"/>
      <c r="J35" s="2"/>
      <c r="K35" s="2">
        <f t="shared" si="8"/>
        <v>0</v>
      </c>
      <c r="L35" s="2"/>
      <c r="M35" s="2"/>
      <c r="N35" s="2"/>
      <c r="O35" s="23" t="str">
        <f t="shared" si="6"/>
        <v/>
      </c>
      <c r="P35" s="2"/>
      <c r="Q35" s="2"/>
      <c r="R35" s="4" t="str">
        <f t="shared" si="2"/>
        <v/>
      </c>
      <c r="S35" s="2"/>
      <c r="T35" s="2"/>
      <c r="U35" s="4" t="str">
        <f t="shared" si="3"/>
        <v/>
      </c>
      <c r="V35" s="2"/>
      <c r="W35" s="2"/>
      <c r="X35" s="2"/>
      <c r="Y35" s="2"/>
      <c r="Z35" s="2"/>
      <c r="AA35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35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35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3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36" spans="1:30" x14ac:dyDescent="0.3">
      <c r="A36" s="2" t="s">
        <v>212</v>
      </c>
      <c r="B36" s="2" t="s">
        <v>175</v>
      </c>
      <c r="C36" s="2" t="s">
        <v>103</v>
      </c>
      <c r="D36" s="2">
        <v>1</v>
      </c>
      <c r="E36" s="1">
        <v>44709</v>
      </c>
      <c r="F36" s="2">
        <v>5</v>
      </c>
      <c r="G36" s="2"/>
      <c r="H36" s="2">
        <f t="shared" si="7"/>
        <v>0</v>
      </c>
      <c r="I36" s="2"/>
      <c r="J36" s="2"/>
      <c r="K36" s="2">
        <f t="shared" si="8"/>
        <v>0</v>
      </c>
      <c r="L36" s="2"/>
      <c r="M36" s="2"/>
      <c r="N36" s="2"/>
      <c r="O36" s="23" t="str">
        <f t="shared" si="6"/>
        <v/>
      </c>
      <c r="P36" s="2"/>
      <c r="Q36" s="2"/>
      <c r="R36" s="4" t="str">
        <f t="shared" si="2"/>
        <v/>
      </c>
      <c r="S36" s="2"/>
      <c r="T36" s="2"/>
      <c r="U36" s="4" t="str">
        <f t="shared" si="3"/>
        <v/>
      </c>
      <c r="V36" s="2"/>
      <c r="W36" s="2"/>
      <c r="X36" s="2"/>
      <c r="Y36" s="2"/>
      <c r="Z36" s="2"/>
      <c r="AA36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36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36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3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37" spans="1:30" x14ac:dyDescent="0.3">
      <c r="A37" s="2" t="s">
        <v>213</v>
      </c>
      <c r="B37" s="2" t="s">
        <v>175</v>
      </c>
      <c r="C37" s="2" t="s">
        <v>103</v>
      </c>
      <c r="D37" s="2">
        <v>1</v>
      </c>
      <c r="E37" s="1">
        <v>44709</v>
      </c>
      <c r="F37" s="2">
        <v>5</v>
      </c>
      <c r="G37" s="2"/>
      <c r="H37" s="2">
        <f t="shared" si="7"/>
        <v>0</v>
      </c>
      <c r="I37" s="2"/>
      <c r="J37" s="2"/>
      <c r="K37" s="2">
        <f t="shared" si="8"/>
        <v>0</v>
      </c>
      <c r="L37" s="2"/>
      <c r="M37" s="2"/>
      <c r="N37" s="2"/>
      <c r="O37" s="23" t="str">
        <f t="shared" si="6"/>
        <v/>
      </c>
      <c r="P37" s="2"/>
      <c r="Q37" s="2"/>
      <c r="R37" s="4" t="str">
        <f t="shared" si="2"/>
        <v/>
      </c>
      <c r="S37" s="2"/>
      <c r="T37" s="2"/>
      <c r="U37" s="4" t="str">
        <f t="shared" si="3"/>
        <v/>
      </c>
      <c r="V37" s="2"/>
      <c r="W37" s="2"/>
      <c r="X37" s="2"/>
      <c r="Y37" s="2"/>
      <c r="Z37" s="2"/>
      <c r="AA37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37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37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3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38" spans="1:30" x14ac:dyDescent="0.3">
      <c r="A38" s="2" t="s">
        <v>214</v>
      </c>
      <c r="B38" s="2" t="s">
        <v>175</v>
      </c>
      <c r="C38" s="2" t="s">
        <v>103</v>
      </c>
      <c r="D38" s="2">
        <v>1</v>
      </c>
      <c r="E38" s="1">
        <v>44709</v>
      </c>
      <c r="F38" s="2">
        <v>5</v>
      </c>
      <c r="G38" s="2"/>
      <c r="H38" s="2">
        <f t="shared" si="7"/>
        <v>0</v>
      </c>
      <c r="I38" s="2"/>
      <c r="J38" s="2"/>
      <c r="K38" s="2">
        <f t="shared" si="8"/>
        <v>0</v>
      </c>
      <c r="L38" s="2"/>
      <c r="M38" s="2"/>
      <c r="N38" s="2"/>
      <c r="O38" s="23" t="str">
        <f t="shared" si="6"/>
        <v/>
      </c>
      <c r="P38" s="2"/>
      <c r="Q38" s="2"/>
      <c r="R38" s="4" t="str">
        <f t="shared" si="2"/>
        <v/>
      </c>
      <c r="S38" s="2"/>
      <c r="T38" s="2"/>
      <c r="U38" s="4" t="str">
        <f t="shared" si="3"/>
        <v/>
      </c>
      <c r="V38" s="2"/>
      <c r="W38" s="2"/>
      <c r="X38" s="2"/>
      <c r="Y38" s="2"/>
      <c r="Z38" s="2"/>
      <c r="AA38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38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38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3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39" spans="1:30" x14ac:dyDescent="0.3">
      <c r="A39" s="2" t="e">
        <v>#N/A</v>
      </c>
      <c r="B39" s="2" t="s">
        <v>175</v>
      </c>
      <c r="C39" s="2" t="s">
        <v>103</v>
      </c>
      <c r="D39" s="2">
        <v>1</v>
      </c>
      <c r="E39" s="1">
        <v>44709</v>
      </c>
      <c r="F39" s="2">
        <v>5</v>
      </c>
      <c r="G39" s="2"/>
      <c r="H39" s="2">
        <f t="shared" si="7"/>
        <v>0</v>
      </c>
      <c r="I39" s="2"/>
      <c r="J39" s="2"/>
      <c r="K39" s="2">
        <f t="shared" si="8"/>
        <v>0</v>
      </c>
      <c r="L39" s="2"/>
      <c r="M39" s="2"/>
      <c r="N39" s="2"/>
      <c r="O39" s="23" t="str">
        <f t="shared" si="6"/>
        <v/>
      </c>
      <c r="P39" s="2"/>
      <c r="Q39" s="2"/>
      <c r="R39" s="4" t="str">
        <f t="shared" si="2"/>
        <v/>
      </c>
      <c r="S39" s="2"/>
      <c r="T39" s="2"/>
      <c r="U39" s="4" t="str">
        <f t="shared" si="3"/>
        <v/>
      </c>
      <c r="V39" s="2"/>
      <c r="W39" s="2"/>
      <c r="X39" s="2"/>
      <c r="Y39" s="2"/>
      <c r="Z39" s="2"/>
      <c r="AA39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39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39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3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40" spans="1:30" x14ac:dyDescent="0.3">
      <c r="A40" s="11" t="s">
        <v>215</v>
      </c>
      <c r="B40" s="2" t="s">
        <v>175</v>
      </c>
      <c r="C40" s="2" t="s">
        <v>103</v>
      </c>
      <c r="D40" s="2">
        <v>1</v>
      </c>
      <c r="E40" s="1">
        <v>44709</v>
      </c>
      <c r="F40" s="2">
        <v>5</v>
      </c>
      <c r="G40" s="2" t="s">
        <v>91</v>
      </c>
      <c r="H40" s="2">
        <f t="shared" si="7"/>
        <v>2</v>
      </c>
      <c r="I40" s="2">
        <v>1</v>
      </c>
      <c r="J40" s="2">
        <v>0</v>
      </c>
      <c r="K40" s="2">
        <f t="shared" si="8"/>
        <v>1</v>
      </c>
      <c r="L40" s="2">
        <v>0</v>
      </c>
      <c r="M40" s="2">
        <v>0</v>
      </c>
      <c r="N40" s="2">
        <v>0</v>
      </c>
      <c r="O40" s="23" t="str">
        <f t="shared" si="6"/>
        <v/>
      </c>
      <c r="P40" s="2">
        <v>4</v>
      </c>
      <c r="Q40" s="2">
        <v>1</v>
      </c>
      <c r="R40" s="4">
        <f t="shared" si="2"/>
        <v>0.25</v>
      </c>
      <c r="S40" s="2">
        <v>2</v>
      </c>
      <c r="T40" s="2">
        <v>0</v>
      </c>
      <c r="U40" s="4">
        <f t="shared" si="3"/>
        <v>0</v>
      </c>
      <c r="V40" s="2">
        <v>2</v>
      </c>
      <c r="W40" s="2">
        <v>2</v>
      </c>
      <c r="X40" s="2">
        <v>3</v>
      </c>
      <c r="Y40" s="2">
        <v>2</v>
      </c>
      <c r="Z40" s="2">
        <v>1</v>
      </c>
      <c r="AA40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0.25</v>
      </c>
      <c r="AB40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0.20491803278688525</v>
      </c>
      <c r="AC40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0.25</v>
      </c>
      <c r="AD4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</v>
      </c>
    </row>
    <row r="41" spans="1:30" x14ac:dyDescent="0.3">
      <c r="A41" s="2" t="s">
        <v>216</v>
      </c>
      <c r="B41" s="2" t="s">
        <v>175</v>
      </c>
      <c r="C41" s="2" t="s">
        <v>103</v>
      </c>
      <c r="D41" s="2">
        <v>1</v>
      </c>
      <c r="E41" s="1">
        <v>44709</v>
      </c>
      <c r="F41" s="2">
        <v>5</v>
      </c>
      <c r="G41" s="2"/>
      <c r="H41" s="2">
        <f t="shared" si="7"/>
        <v>0</v>
      </c>
      <c r="I41" s="2"/>
      <c r="J41" s="2"/>
      <c r="K41" s="2">
        <f t="shared" si="8"/>
        <v>0</v>
      </c>
      <c r="L41" s="2"/>
      <c r="M41" s="2"/>
      <c r="N41" s="2"/>
      <c r="O41" s="23" t="str">
        <f t="shared" si="6"/>
        <v/>
      </c>
      <c r="P41" s="2"/>
      <c r="Q41" s="2"/>
      <c r="R41" s="4" t="str">
        <f t="shared" si="2"/>
        <v/>
      </c>
      <c r="S41" s="2"/>
      <c r="T41" s="2"/>
      <c r="U41" s="4" t="str">
        <f t="shared" si="3"/>
        <v/>
      </c>
      <c r="V41" s="2"/>
      <c r="W41" s="2"/>
      <c r="X41" s="2"/>
      <c r="Y41" s="2"/>
      <c r="Z41" s="2"/>
      <c r="AA4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4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4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4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42" spans="1:30" x14ac:dyDescent="0.3">
      <c r="A42" s="2" t="s">
        <v>217</v>
      </c>
      <c r="B42" s="2" t="s">
        <v>175</v>
      </c>
      <c r="C42" s="2" t="s">
        <v>103</v>
      </c>
      <c r="D42" s="2">
        <v>1</v>
      </c>
      <c r="E42" s="1">
        <v>44709</v>
      </c>
      <c r="F42" s="2">
        <v>5</v>
      </c>
      <c r="G42" s="2" t="s">
        <v>91</v>
      </c>
      <c r="H42" s="2">
        <f t="shared" si="7"/>
        <v>5</v>
      </c>
      <c r="I42" s="2">
        <v>0</v>
      </c>
      <c r="J42" s="2">
        <v>0</v>
      </c>
      <c r="K42" s="2">
        <f t="shared" si="8"/>
        <v>0</v>
      </c>
      <c r="L42" s="2">
        <v>1</v>
      </c>
      <c r="M42" s="2">
        <v>1</v>
      </c>
      <c r="N42" s="2">
        <v>1</v>
      </c>
      <c r="O42" s="23">
        <f t="shared" si="6"/>
        <v>1</v>
      </c>
      <c r="P42" s="2">
        <v>2</v>
      </c>
      <c r="Q42" s="2">
        <v>0</v>
      </c>
      <c r="R42" s="4">
        <f t="shared" si="2"/>
        <v>0</v>
      </c>
      <c r="S42" s="2">
        <v>2</v>
      </c>
      <c r="T42" s="2">
        <v>2</v>
      </c>
      <c r="U42" s="4">
        <f t="shared" si="3"/>
        <v>1</v>
      </c>
      <c r="V42" s="2">
        <v>0</v>
      </c>
      <c r="W42" s="2">
        <v>0</v>
      </c>
      <c r="X42" s="2">
        <v>4</v>
      </c>
      <c r="Y42" s="2">
        <v>0</v>
      </c>
      <c r="Z42" s="2">
        <v>1</v>
      </c>
      <c r="AA42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0.33333333333333331</v>
      </c>
      <c r="AB42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0.64432989690721654</v>
      </c>
      <c r="AC42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0.5</v>
      </c>
      <c r="AD4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43" spans="1:30" x14ac:dyDescent="0.3">
      <c r="A43" s="2" t="s">
        <v>218</v>
      </c>
      <c r="B43" s="2" t="s">
        <v>175</v>
      </c>
      <c r="C43" s="2" t="s">
        <v>103</v>
      </c>
      <c r="D43" s="2">
        <v>1</v>
      </c>
      <c r="E43" s="1">
        <v>44709</v>
      </c>
      <c r="F43" s="2">
        <v>5</v>
      </c>
      <c r="G43" s="2"/>
      <c r="H43" s="2">
        <f t="shared" si="7"/>
        <v>0</v>
      </c>
      <c r="I43" s="2"/>
      <c r="J43" s="2"/>
      <c r="K43" s="2">
        <f t="shared" si="8"/>
        <v>0</v>
      </c>
      <c r="L43" s="2"/>
      <c r="M43" s="2"/>
      <c r="N43" s="2"/>
      <c r="O43" s="23" t="str">
        <f t="shared" si="6"/>
        <v/>
      </c>
      <c r="P43" s="2"/>
      <c r="Q43" s="2"/>
      <c r="R43" s="4" t="str">
        <f t="shared" si="2"/>
        <v/>
      </c>
      <c r="S43" s="2"/>
      <c r="T43" s="2"/>
      <c r="U43" s="4" t="str">
        <f t="shared" si="3"/>
        <v/>
      </c>
      <c r="V43" s="2"/>
      <c r="W43" s="2"/>
      <c r="X43" s="2"/>
      <c r="Y43" s="2"/>
      <c r="Z43" s="2"/>
      <c r="AA43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43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43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4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44" spans="1:30" x14ac:dyDescent="0.3">
      <c r="A44" s="2" t="s">
        <v>220</v>
      </c>
      <c r="B44" s="2" t="s">
        <v>175</v>
      </c>
      <c r="C44" s="2" t="s">
        <v>103</v>
      </c>
      <c r="D44" s="2">
        <v>1</v>
      </c>
      <c r="E44" s="1">
        <v>44709</v>
      </c>
      <c r="F44" s="2">
        <v>5</v>
      </c>
      <c r="G44" s="2" t="s">
        <v>91</v>
      </c>
      <c r="H44" s="2">
        <f t="shared" si="7"/>
        <v>2</v>
      </c>
      <c r="I44" s="2">
        <v>3</v>
      </c>
      <c r="J44" s="2">
        <v>0</v>
      </c>
      <c r="K44" s="2">
        <f t="shared" si="8"/>
        <v>3</v>
      </c>
      <c r="L44" s="2">
        <v>0</v>
      </c>
      <c r="M44" s="2">
        <v>0</v>
      </c>
      <c r="N44" s="2">
        <v>0</v>
      </c>
      <c r="O44" s="23" t="str">
        <f t="shared" si="6"/>
        <v/>
      </c>
      <c r="P44" s="2">
        <v>1</v>
      </c>
      <c r="Q44" s="2">
        <v>1</v>
      </c>
      <c r="R44" s="4">
        <f t="shared" si="2"/>
        <v>1</v>
      </c>
      <c r="S44" s="2">
        <v>0</v>
      </c>
      <c r="T44" s="2">
        <v>0</v>
      </c>
      <c r="U44" s="4" t="str">
        <f t="shared" si="3"/>
        <v/>
      </c>
      <c r="V44" s="2">
        <v>1</v>
      </c>
      <c r="W44" s="2">
        <v>0</v>
      </c>
      <c r="X44" s="2">
        <v>1</v>
      </c>
      <c r="Y44" s="2">
        <v>0</v>
      </c>
      <c r="Z44" s="2">
        <v>0</v>
      </c>
      <c r="AA44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1</v>
      </c>
      <c r="AB44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1</v>
      </c>
      <c r="AC44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1</v>
      </c>
      <c r="AD4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5</v>
      </c>
    </row>
    <row r="45" spans="1:30" x14ac:dyDescent="0.3">
      <c r="A45" s="2" t="s">
        <v>219</v>
      </c>
      <c r="B45" s="2" t="s">
        <v>175</v>
      </c>
      <c r="C45" s="2" t="s">
        <v>103</v>
      </c>
      <c r="D45" s="2">
        <v>1</v>
      </c>
      <c r="E45" s="1">
        <v>44709</v>
      </c>
      <c r="F45" s="2">
        <v>5</v>
      </c>
      <c r="G45" s="2" t="s">
        <v>91</v>
      </c>
      <c r="H45" s="2">
        <f t="shared" si="7"/>
        <v>4</v>
      </c>
      <c r="I45" s="2">
        <v>5</v>
      </c>
      <c r="J45" s="2">
        <v>0</v>
      </c>
      <c r="K45" s="2">
        <f t="shared" si="8"/>
        <v>5</v>
      </c>
      <c r="L45" s="2">
        <v>1</v>
      </c>
      <c r="M45" s="2">
        <v>1</v>
      </c>
      <c r="N45" s="2">
        <v>0</v>
      </c>
      <c r="O45" s="23">
        <f t="shared" si="6"/>
        <v>0</v>
      </c>
      <c r="P45" s="2">
        <v>2</v>
      </c>
      <c r="Q45" s="2">
        <v>1</v>
      </c>
      <c r="R45" s="4">
        <f t="shared" si="2"/>
        <v>0.5</v>
      </c>
      <c r="S45" s="2">
        <v>4</v>
      </c>
      <c r="T45" s="2">
        <v>2</v>
      </c>
      <c r="U45" s="4">
        <f t="shared" si="3"/>
        <v>0.5</v>
      </c>
      <c r="V45" s="2">
        <v>1</v>
      </c>
      <c r="W45" s="2">
        <v>0</v>
      </c>
      <c r="X45" s="2">
        <v>1</v>
      </c>
      <c r="Y45" s="2">
        <v>0</v>
      </c>
      <c r="Z45" s="2">
        <v>2</v>
      </c>
      <c r="AA45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0.33333333333333331</v>
      </c>
      <c r="AB45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0.42016806722689076</v>
      </c>
      <c r="AC45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0.33333333333333331</v>
      </c>
      <c r="AD4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6</v>
      </c>
    </row>
    <row r="46" spans="1:30" x14ac:dyDescent="0.3">
      <c r="A46" s="2" t="s">
        <v>199</v>
      </c>
      <c r="B46" s="2" t="s">
        <v>175</v>
      </c>
      <c r="C46" s="2" t="s">
        <v>105</v>
      </c>
      <c r="D46" s="2">
        <v>1</v>
      </c>
      <c r="E46" s="1">
        <v>44716</v>
      </c>
      <c r="F46" s="2">
        <v>6</v>
      </c>
      <c r="G46" s="2" t="s">
        <v>91</v>
      </c>
      <c r="H46" s="2">
        <f>(Q46*2)+(N46*3)+(T46)</f>
        <v>5</v>
      </c>
      <c r="I46" s="2">
        <v>7</v>
      </c>
      <c r="J46" s="2">
        <v>3</v>
      </c>
      <c r="K46" s="2">
        <f>I46+J46</f>
        <v>10</v>
      </c>
      <c r="L46" s="2">
        <v>0</v>
      </c>
      <c r="M46" s="2">
        <v>1</v>
      </c>
      <c r="N46" s="2">
        <v>0</v>
      </c>
      <c r="O46" s="23">
        <f t="shared" si="6"/>
        <v>0</v>
      </c>
      <c r="P46" s="2">
        <v>4</v>
      </c>
      <c r="Q46" s="2">
        <v>2</v>
      </c>
      <c r="R46" s="4">
        <f t="shared" si="2"/>
        <v>0.5</v>
      </c>
      <c r="S46" s="2">
        <v>4</v>
      </c>
      <c r="T46" s="2">
        <v>1</v>
      </c>
      <c r="U46" s="4">
        <f t="shared" si="3"/>
        <v>0.25</v>
      </c>
      <c r="V46" s="2">
        <v>1</v>
      </c>
      <c r="W46" s="2">
        <v>0</v>
      </c>
      <c r="X46" s="2">
        <v>10</v>
      </c>
      <c r="Y46" s="2">
        <v>2</v>
      </c>
      <c r="Z46" s="2">
        <v>3</v>
      </c>
      <c r="AA46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0.4</v>
      </c>
      <c r="AB46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0.36982248520710059</v>
      </c>
      <c r="AC46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0.4</v>
      </c>
      <c r="AD4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47" spans="1:30" x14ac:dyDescent="0.3">
      <c r="A47" s="2" t="s">
        <v>200</v>
      </c>
      <c r="B47" s="2" t="s">
        <v>175</v>
      </c>
      <c r="C47" s="2" t="s">
        <v>105</v>
      </c>
      <c r="D47" s="2">
        <v>1</v>
      </c>
      <c r="E47" s="1">
        <v>44716</v>
      </c>
      <c r="F47" s="2">
        <v>6</v>
      </c>
      <c r="G47" s="2"/>
      <c r="H47" s="2">
        <f t="shared" ref="H47:H66" si="9">(Q47*2)+(N47*3)+(T47)</f>
        <v>0</v>
      </c>
      <c r="I47" s="2"/>
      <c r="J47" s="2"/>
      <c r="K47" s="2">
        <f t="shared" ref="K47:K66" si="10">I47+J47</f>
        <v>0</v>
      </c>
      <c r="L47" s="2"/>
      <c r="M47" s="2"/>
      <c r="N47" s="2"/>
      <c r="O47" s="23" t="str">
        <f t="shared" si="6"/>
        <v/>
      </c>
      <c r="P47" s="2"/>
      <c r="Q47" s="2"/>
      <c r="R47" s="4" t="str">
        <f t="shared" si="2"/>
        <v/>
      </c>
      <c r="S47" s="2"/>
      <c r="T47" s="2"/>
      <c r="U47" s="4" t="str">
        <f t="shared" si="3"/>
        <v/>
      </c>
      <c r="V47" s="2"/>
      <c r="W47" s="2"/>
      <c r="X47" s="2"/>
      <c r="Y47" s="2"/>
      <c r="Z47" s="2"/>
      <c r="AA47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47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47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4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48" spans="1:30" x14ac:dyDescent="0.3">
      <c r="A48" s="2" t="s">
        <v>201</v>
      </c>
      <c r="B48" s="2" t="s">
        <v>175</v>
      </c>
      <c r="C48" s="2" t="s">
        <v>105</v>
      </c>
      <c r="D48" s="2">
        <v>1</v>
      </c>
      <c r="E48" s="1">
        <v>44716</v>
      </c>
      <c r="F48" s="2">
        <v>6</v>
      </c>
      <c r="G48" s="2" t="s">
        <v>91</v>
      </c>
      <c r="H48" s="2">
        <f t="shared" si="9"/>
        <v>4</v>
      </c>
      <c r="I48" s="2">
        <v>3</v>
      </c>
      <c r="J48" s="2">
        <v>0</v>
      </c>
      <c r="K48" s="2">
        <f t="shared" si="10"/>
        <v>3</v>
      </c>
      <c r="L48" s="2">
        <v>1</v>
      </c>
      <c r="M48" s="2">
        <v>1</v>
      </c>
      <c r="N48" s="2">
        <v>0</v>
      </c>
      <c r="O48" s="23">
        <f t="shared" si="6"/>
        <v>0</v>
      </c>
      <c r="P48" s="2">
        <v>2</v>
      </c>
      <c r="Q48" s="2">
        <v>1</v>
      </c>
      <c r="R48" s="4">
        <f t="shared" si="2"/>
        <v>0.5</v>
      </c>
      <c r="S48" s="2">
        <v>2</v>
      </c>
      <c r="T48" s="2">
        <v>2</v>
      </c>
      <c r="U48" s="4">
        <f t="shared" si="3"/>
        <v>1</v>
      </c>
      <c r="V48" s="2">
        <v>0</v>
      </c>
      <c r="W48" s="2">
        <v>0</v>
      </c>
      <c r="X48" s="2">
        <v>4</v>
      </c>
      <c r="Y48" s="2">
        <v>2</v>
      </c>
      <c r="Z48" s="2">
        <v>2</v>
      </c>
      <c r="AA48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0.33333333333333331</v>
      </c>
      <c r="AB48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0.51546391752577325</v>
      </c>
      <c r="AC48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0.33333333333333331</v>
      </c>
      <c r="AD4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2</v>
      </c>
    </row>
    <row r="49" spans="1:30" x14ac:dyDescent="0.3">
      <c r="A49" s="2" t="s">
        <v>202</v>
      </c>
      <c r="B49" s="2" t="s">
        <v>175</v>
      </c>
      <c r="C49" s="2" t="s">
        <v>105</v>
      </c>
      <c r="D49" s="2">
        <v>1</v>
      </c>
      <c r="E49" s="1">
        <v>44716</v>
      </c>
      <c r="F49" s="2">
        <v>6</v>
      </c>
      <c r="G49" s="2" t="s">
        <v>91</v>
      </c>
      <c r="H49" s="2">
        <f t="shared" si="9"/>
        <v>7</v>
      </c>
      <c r="I49" s="2">
        <v>0</v>
      </c>
      <c r="J49" s="2">
        <v>0</v>
      </c>
      <c r="K49" s="2">
        <f t="shared" si="10"/>
        <v>0</v>
      </c>
      <c r="L49" s="2">
        <v>2</v>
      </c>
      <c r="M49" s="2">
        <v>2</v>
      </c>
      <c r="N49" s="2">
        <v>0</v>
      </c>
      <c r="O49" s="23">
        <f t="shared" si="6"/>
        <v>0</v>
      </c>
      <c r="P49" s="2">
        <v>6</v>
      </c>
      <c r="Q49" s="2">
        <v>2</v>
      </c>
      <c r="R49" s="4">
        <f t="shared" si="2"/>
        <v>0.33333333333333331</v>
      </c>
      <c r="S49" s="2">
        <v>3</v>
      </c>
      <c r="T49" s="2">
        <v>3</v>
      </c>
      <c r="U49" s="4">
        <f t="shared" si="3"/>
        <v>1</v>
      </c>
      <c r="V49" s="2">
        <v>0</v>
      </c>
      <c r="W49" s="2">
        <v>0</v>
      </c>
      <c r="X49" s="2">
        <v>6</v>
      </c>
      <c r="Y49" s="2">
        <v>1</v>
      </c>
      <c r="Z49" s="2">
        <v>2</v>
      </c>
      <c r="AA49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0.25</v>
      </c>
      <c r="AB49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0.37553648068669526</v>
      </c>
      <c r="AC49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0.25</v>
      </c>
      <c r="AD4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-3</v>
      </c>
    </row>
    <row r="50" spans="1:30" x14ac:dyDescent="0.3">
      <c r="A50" s="2" t="s">
        <v>203</v>
      </c>
      <c r="B50" s="2" t="s">
        <v>175</v>
      </c>
      <c r="C50" s="2" t="s">
        <v>105</v>
      </c>
      <c r="D50" s="2">
        <v>1</v>
      </c>
      <c r="E50" s="1">
        <v>44716</v>
      </c>
      <c r="F50" s="2">
        <v>6</v>
      </c>
      <c r="G50" s="2" t="s">
        <v>91</v>
      </c>
      <c r="H50" s="2">
        <f t="shared" si="9"/>
        <v>2</v>
      </c>
      <c r="I50" s="2">
        <v>2</v>
      </c>
      <c r="J50" s="2">
        <v>0</v>
      </c>
      <c r="K50" s="2">
        <f t="shared" si="10"/>
        <v>2</v>
      </c>
      <c r="L50" s="2">
        <v>2</v>
      </c>
      <c r="M50" s="2">
        <v>7</v>
      </c>
      <c r="N50" s="2">
        <v>0</v>
      </c>
      <c r="O50" s="23">
        <f t="shared" si="6"/>
        <v>0</v>
      </c>
      <c r="P50" s="2">
        <v>2</v>
      </c>
      <c r="Q50" s="2">
        <v>0</v>
      </c>
      <c r="R50" s="4">
        <f t="shared" si="2"/>
        <v>0</v>
      </c>
      <c r="S50" s="2">
        <v>2</v>
      </c>
      <c r="T50" s="2">
        <v>2</v>
      </c>
      <c r="U50" s="4">
        <f t="shared" si="3"/>
        <v>1</v>
      </c>
      <c r="V50" s="2">
        <v>1</v>
      </c>
      <c r="W50" s="2">
        <v>0</v>
      </c>
      <c r="X50" s="2">
        <v>2</v>
      </c>
      <c r="Y50" s="2">
        <v>0</v>
      </c>
      <c r="Z50" s="2">
        <v>2</v>
      </c>
      <c r="AA50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50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0.10121457489878542</v>
      </c>
      <c r="AC50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5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-4</v>
      </c>
    </row>
    <row r="51" spans="1:30" x14ac:dyDescent="0.3">
      <c r="A51" s="2" t="s">
        <v>204</v>
      </c>
      <c r="B51" s="2" t="s">
        <v>175</v>
      </c>
      <c r="C51" s="2" t="s">
        <v>105</v>
      </c>
      <c r="D51" s="2">
        <v>1</v>
      </c>
      <c r="E51" s="1">
        <v>44716</v>
      </c>
      <c r="F51" s="2">
        <v>6</v>
      </c>
      <c r="G51" s="2"/>
      <c r="H51" s="2">
        <f t="shared" si="9"/>
        <v>0</v>
      </c>
      <c r="I51" s="2"/>
      <c r="J51" s="2"/>
      <c r="K51" s="2">
        <f t="shared" si="10"/>
        <v>0</v>
      </c>
      <c r="L51" s="2"/>
      <c r="M51" s="2"/>
      <c r="N51" s="2"/>
      <c r="O51" s="23" t="str">
        <f t="shared" si="6"/>
        <v/>
      </c>
      <c r="P51" s="2"/>
      <c r="Q51" s="2"/>
      <c r="R51" s="4" t="str">
        <f t="shared" si="2"/>
        <v/>
      </c>
      <c r="S51" s="2"/>
      <c r="T51" s="2"/>
      <c r="U51" s="4" t="str">
        <f t="shared" si="3"/>
        <v/>
      </c>
      <c r="V51" s="2"/>
      <c r="W51" s="2"/>
      <c r="X51" s="2"/>
      <c r="Y51" s="2"/>
      <c r="Z51" s="2"/>
      <c r="AA5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5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5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5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52" spans="1:30" x14ac:dyDescent="0.3">
      <c r="A52" s="2" t="s">
        <v>205</v>
      </c>
      <c r="B52" s="2" t="s">
        <v>175</v>
      </c>
      <c r="C52" s="2" t="s">
        <v>105</v>
      </c>
      <c r="D52" s="2">
        <v>1</v>
      </c>
      <c r="E52" s="1">
        <v>44716</v>
      </c>
      <c r="F52" s="2">
        <v>6</v>
      </c>
      <c r="G52" s="2"/>
      <c r="H52" s="2">
        <f t="shared" si="9"/>
        <v>0</v>
      </c>
      <c r="I52" s="2"/>
      <c r="J52" s="2"/>
      <c r="K52" s="2">
        <f t="shared" si="10"/>
        <v>0</v>
      </c>
      <c r="L52" s="2"/>
      <c r="M52" s="2"/>
      <c r="N52" s="2"/>
      <c r="O52" s="23" t="str">
        <f t="shared" si="6"/>
        <v/>
      </c>
      <c r="P52" s="2"/>
      <c r="Q52" s="2"/>
      <c r="R52" s="4" t="str">
        <f t="shared" si="2"/>
        <v/>
      </c>
      <c r="S52" s="2"/>
      <c r="T52" s="2"/>
      <c r="U52" s="4" t="str">
        <f t="shared" si="3"/>
        <v/>
      </c>
      <c r="V52" s="2"/>
      <c r="W52" s="2"/>
      <c r="X52" s="2"/>
      <c r="Y52" s="2"/>
      <c r="Z52" s="2"/>
      <c r="AA52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52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52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5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53" spans="1:30" x14ac:dyDescent="0.3">
      <c r="A53" s="2" t="s">
        <v>206</v>
      </c>
      <c r="B53" s="2" t="s">
        <v>175</v>
      </c>
      <c r="C53" s="2" t="s">
        <v>105</v>
      </c>
      <c r="D53" s="2">
        <v>1</v>
      </c>
      <c r="E53" s="1">
        <v>44716</v>
      </c>
      <c r="F53" s="2">
        <v>6</v>
      </c>
      <c r="G53" s="2" t="s">
        <v>91</v>
      </c>
      <c r="H53" s="2">
        <f t="shared" si="9"/>
        <v>0</v>
      </c>
      <c r="I53" s="2">
        <v>1</v>
      </c>
      <c r="J53" s="2">
        <v>0</v>
      </c>
      <c r="K53" s="2">
        <f t="shared" si="10"/>
        <v>1</v>
      </c>
      <c r="L53" s="2">
        <v>0</v>
      </c>
      <c r="M53" s="2">
        <v>0</v>
      </c>
      <c r="N53" s="2">
        <v>0</v>
      </c>
      <c r="O53" s="23" t="str">
        <f t="shared" si="6"/>
        <v/>
      </c>
      <c r="P53" s="2">
        <v>1</v>
      </c>
      <c r="Q53" s="2">
        <v>0</v>
      </c>
      <c r="R53" s="4">
        <f t="shared" si="2"/>
        <v>0</v>
      </c>
      <c r="S53" s="2">
        <v>0</v>
      </c>
      <c r="T53" s="2">
        <v>0</v>
      </c>
      <c r="U53" s="4" t="str">
        <f t="shared" si="3"/>
        <v/>
      </c>
      <c r="V53" s="2">
        <v>0</v>
      </c>
      <c r="W53" s="2">
        <v>0</v>
      </c>
      <c r="X53" s="2">
        <v>5</v>
      </c>
      <c r="Y53" s="2">
        <v>2</v>
      </c>
      <c r="Z53" s="2">
        <v>0</v>
      </c>
      <c r="AA53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53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53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5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-5</v>
      </c>
    </row>
    <row r="54" spans="1:30" x14ac:dyDescent="0.3">
      <c r="A54" s="2" t="s">
        <v>207</v>
      </c>
      <c r="B54" s="2" t="s">
        <v>175</v>
      </c>
      <c r="C54" s="2" t="s">
        <v>105</v>
      </c>
      <c r="D54" s="2">
        <v>1</v>
      </c>
      <c r="E54" s="1">
        <v>44716</v>
      </c>
      <c r="F54" s="2">
        <v>6</v>
      </c>
      <c r="G54" s="2"/>
      <c r="H54" s="2">
        <f t="shared" si="9"/>
        <v>0</v>
      </c>
      <c r="I54" s="2"/>
      <c r="J54" s="2"/>
      <c r="K54" s="2">
        <f t="shared" si="10"/>
        <v>0</v>
      </c>
      <c r="L54" s="2"/>
      <c r="M54" s="2"/>
      <c r="N54" s="2"/>
      <c r="O54" s="23" t="str">
        <f t="shared" si="6"/>
        <v/>
      </c>
      <c r="P54" s="2"/>
      <c r="Q54" s="2"/>
      <c r="R54" s="4" t="str">
        <f t="shared" si="2"/>
        <v/>
      </c>
      <c r="S54" s="2"/>
      <c r="T54" s="2"/>
      <c r="U54" s="4" t="str">
        <f t="shared" si="3"/>
        <v/>
      </c>
      <c r="V54" s="2"/>
      <c r="W54" s="2"/>
      <c r="X54" s="2"/>
      <c r="Y54" s="2"/>
      <c r="Z54" s="2"/>
      <c r="AA54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54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54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5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55" spans="1:30" x14ac:dyDescent="0.3">
      <c r="A55" s="2" t="s">
        <v>208</v>
      </c>
      <c r="B55" s="2" t="s">
        <v>175</v>
      </c>
      <c r="C55" s="2" t="s">
        <v>105</v>
      </c>
      <c r="D55" s="2">
        <v>1</v>
      </c>
      <c r="E55" s="1">
        <v>44716</v>
      </c>
      <c r="F55" s="2">
        <v>6</v>
      </c>
      <c r="G55" s="2" t="s">
        <v>91</v>
      </c>
      <c r="H55" s="2">
        <f t="shared" si="9"/>
        <v>2</v>
      </c>
      <c r="I55" s="2">
        <v>1</v>
      </c>
      <c r="J55" s="2">
        <v>0</v>
      </c>
      <c r="K55" s="2">
        <f t="shared" si="10"/>
        <v>1</v>
      </c>
      <c r="L55" s="2">
        <v>0</v>
      </c>
      <c r="M55" s="2">
        <v>2</v>
      </c>
      <c r="N55" s="2">
        <v>0</v>
      </c>
      <c r="O55" s="23">
        <f t="shared" si="6"/>
        <v>0</v>
      </c>
      <c r="P55" s="2">
        <v>1</v>
      </c>
      <c r="Q55" s="2">
        <v>1</v>
      </c>
      <c r="R55" s="4">
        <f t="shared" si="2"/>
        <v>1</v>
      </c>
      <c r="S55" s="2">
        <v>0</v>
      </c>
      <c r="T55" s="2">
        <v>0</v>
      </c>
      <c r="U55" s="4" t="str">
        <f t="shared" si="3"/>
        <v/>
      </c>
      <c r="V55" s="2">
        <v>1</v>
      </c>
      <c r="W55" s="2">
        <v>0</v>
      </c>
      <c r="X55" s="2">
        <v>0</v>
      </c>
      <c r="Y55" s="2">
        <v>2</v>
      </c>
      <c r="Z55" s="2">
        <v>2</v>
      </c>
      <c r="AA55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0.33333333333333331</v>
      </c>
      <c r="AB55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0.33333333333333331</v>
      </c>
      <c r="AC55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0.33333333333333331</v>
      </c>
      <c r="AD5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2</v>
      </c>
    </row>
    <row r="56" spans="1:30" x14ac:dyDescent="0.3">
      <c r="A56" s="2" t="s">
        <v>209</v>
      </c>
      <c r="B56" s="2" t="s">
        <v>175</v>
      </c>
      <c r="C56" s="2" t="s">
        <v>105</v>
      </c>
      <c r="D56" s="2">
        <v>1</v>
      </c>
      <c r="E56" s="1">
        <v>44716</v>
      </c>
      <c r="F56" s="2">
        <v>6</v>
      </c>
      <c r="G56" s="2"/>
      <c r="H56" s="2">
        <f t="shared" si="9"/>
        <v>0</v>
      </c>
      <c r="I56" s="2"/>
      <c r="J56" s="2"/>
      <c r="K56" s="2">
        <f t="shared" si="10"/>
        <v>0</v>
      </c>
      <c r="L56" s="2"/>
      <c r="M56" s="2"/>
      <c r="N56" s="2"/>
      <c r="O56" s="23" t="str">
        <f t="shared" si="6"/>
        <v/>
      </c>
      <c r="P56" s="2"/>
      <c r="Q56" s="2"/>
      <c r="R56" s="4" t="str">
        <f t="shared" si="2"/>
        <v/>
      </c>
      <c r="S56" s="2"/>
      <c r="T56" s="2"/>
      <c r="U56" s="4" t="str">
        <f t="shared" si="3"/>
        <v/>
      </c>
      <c r="V56" s="2"/>
      <c r="W56" s="2"/>
      <c r="X56" s="2"/>
      <c r="Y56" s="2"/>
      <c r="Z56" s="2"/>
      <c r="AA56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56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56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5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57" spans="1:30" x14ac:dyDescent="0.3">
      <c r="A57" s="2" t="s">
        <v>210</v>
      </c>
      <c r="B57" s="2" t="s">
        <v>175</v>
      </c>
      <c r="C57" s="2" t="s">
        <v>105</v>
      </c>
      <c r="D57" s="2">
        <v>1</v>
      </c>
      <c r="E57" s="1">
        <v>44716</v>
      </c>
      <c r="F57" s="2">
        <v>6</v>
      </c>
      <c r="G57" s="2" t="s">
        <v>91</v>
      </c>
      <c r="H57" s="2">
        <f t="shared" si="9"/>
        <v>6</v>
      </c>
      <c r="I57" s="2">
        <v>3</v>
      </c>
      <c r="J57" s="2">
        <v>1</v>
      </c>
      <c r="K57" s="2">
        <f t="shared" si="10"/>
        <v>4</v>
      </c>
      <c r="L57" s="2">
        <v>0</v>
      </c>
      <c r="M57" s="2">
        <v>3</v>
      </c>
      <c r="N57" s="2">
        <v>0</v>
      </c>
      <c r="O57" s="23">
        <f t="shared" si="6"/>
        <v>0</v>
      </c>
      <c r="P57" s="2">
        <v>7</v>
      </c>
      <c r="Q57" s="2">
        <v>2</v>
      </c>
      <c r="R57" s="4">
        <f t="shared" si="2"/>
        <v>0.2857142857142857</v>
      </c>
      <c r="S57" s="2">
        <v>6</v>
      </c>
      <c r="T57" s="2">
        <v>2</v>
      </c>
      <c r="U57" s="4">
        <f t="shared" si="3"/>
        <v>0.33333333333333331</v>
      </c>
      <c r="V57" s="2">
        <v>5</v>
      </c>
      <c r="W57" s="2">
        <v>0</v>
      </c>
      <c r="X57" s="2">
        <v>4</v>
      </c>
      <c r="Y57" s="2">
        <v>1</v>
      </c>
      <c r="Z57" s="2">
        <v>3</v>
      </c>
      <c r="AA57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</v>
      </c>
      <c r="AB57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0.23734177215189872</v>
      </c>
      <c r="AC57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0.2</v>
      </c>
      <c r="AD5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</v>
      </c>
    </row>
    <row r="58" spans="1:30" x14ac:dyDescent="0.3">
      <c r="A58" s="2" t="s">
        <v>211</v>
      </c>
      <c r="B58" s="2" t="s">
        <v>175</v>
      </c>
      <c r="C58" s="2" t="s">
        <v>105</v>
      </c>
      <c r="D58" s="2">
        <v>1</v>
      </c>
      <c r="E58" s="1">
        <v>44716</v>
      </c>
      <c r="F58" s="2">
        <v>6</v>
      </c>
      <c r="G58" s="2"/>
      <c r="H58" s="2">
        <f t="shared" si="9"/>
        <v>0</v>
      </c>
      <c r="I58" s="2"/>
      <c r="J58" s="2"/>
      <c r="K58" s="2">
        <f t="shared" si="10"/>
        <v>0</v>
      </c>
      <c r="L58" s="2"/>
      <c r="M58" s="2"/>
      <c r="N58" s="2"/>
      <c r="O58" s="23" t="str">
        <f t="shared" si="6"/>
        <v/>
      </c>
      <c r="P58" s="2"/>
      <c r="Q58" s="2"/>
      <c r="R58" s="4" t="str">
        <f t="shared" si="2"/>
        <v/>
      </c>
      <c r="S58" s="2"/>
      <c r="T58" s="2"/>
      <c r="U58" s="4" t="str">
        <f t="shared" si="3"/>
        <v/>
      </c>
      <c r="V58" s="2"/>
      <c r="W58" s="2"/>
      <c r="X58" s="2"/>
      <c r="Y58" s="2"/>
      <c r="Z58" s="2"/>
      <c r="AA58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58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58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5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59" spans="1:30" x14ac:dyDescent="0.3">
      <c r="A59" s="2" t="s">
        <v>212</v>
      </c>
      <c r="B59" s="2" t="s">
        <v>175</v>
      </c>
      <c r="C59" s="2" t="s">
        <v>105</v>
      </c>
      <c r="D59" s="2">
        <v>1</v>
      </c>
      <c r="E59" s="1">
        <v>44716</v>
      </c>
      <c r="F59" s="2">
        <v>6</v>
      </c>
      <c r="G59" s="2"/>
      <c r="H59" s="2">
        <f t="shared" si="9"/>
        <v>0</v>
      </c>
      <c r="I59" s="2"/>
      <c r="J59" s="2"/>
      <c r="K59" s="2">
        <f t="shared" si="10"/>
        <v>0</v>
      </c>
      <c r="L59" s="2"/>
      <c r="M59" s="2"/>
      <c r="N59" s="2"/>
      <c r="O59" s="23" t="str">
        <f t="shared" si="6"/>
        <v/>
      </c>
      <c r="P59" s="2"/>
      <c r="Q59" s="2"/>
      <c r="R59" s="4" t="str">
        <f t="shared" si="2"/>
        <v/>
      </c>
      <c r="S59" s="2"/>
      <c r="T59" s="2"/>
      <c r="U59" s="4" t="str">
        <f t="shared" si="3"/>
        <v/>
      </c>
      <c r="V59" s="2"/>
      <c r="W59" s="2"/>
      <c r="X59" s="2"/>
      <c r="Y59" s="2"/>
      <c r="Z59" s="2"/>
      <c r="AA59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59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59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5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60" spans="1:30" x14ac:dyDescent="0.3">
      <c r="A60" s="2" t="s">
        <v>213</v>
      </c>
      <c r="B60" s="2" t="s">
        <v>175</v>
      </c>
      <c r="C60" s="2" t="s">
        <v>105</v>
      </c>
      <c r="D60" s="2">
        <v>1</v>
      </c>
      <c r="E60" s="1">
        <v>44716</v>
      </c>
      <c r="F60" s="2">
        <v>6</v>
      </c>
      <c r="G60" s="2"/>
      <c r="H60" s="2">
        <f t="shared" si="9"/>
        <v>0</v>
      </c>
      <c r="I60" s="2"/>
      <c r="J60" s="2"/>
      <c r="K60" s="2">
        <f t="shared" si="10"/>
        <v>0</v>
      </c>
      <c r="L60" s="2"/>
      <c r="M60" s="2"/>
      <c r="N60" s="2"/>
      <c r="O60" s="23" t="str">
        <f t="shared" si="6"/>
        <v/>
      </c>
      <c r="P60" s="2"/>
      <c r="Q60" s="2"/>
      <c r="R60" s="4" t="str">
        <f t="shared" si="2"/>
        <v/>
      </c>
      <c r="S60" s="2"/>
      <c r="T60" s="2"/>
      <c r="U60" s="4" t="str">
        <f t="shared" si="3"/>
        <v/>
      </c>
      <c r="V60" s="2"/>
      <c r="W60" s="2"/>
      <c r="X60" s="2"/>
      <c r="Y60" s="2"/>
      <c r="Z60" s="2"/>
      <c r="AA60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60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60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6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61" spans="1:30" x14ac:dyDescent="0.3">
      <c r="A61" s="2" t="s">
        <v>214</v>
      </c>
      <c r="B61" s="2" t="s">
        <v>175</v>
      </c>
      <c r="C61" s="2" t="s">
        <v>105</v>
      </c>
      <c r="D61" s="2">
        <v>1</v>
      </c>
      <c r="E61" s="1">
        <v>44716</v>
      </c>
      <c r="F61" s="2">
        <v>6</v>
      </c>
      <c r="G61" s="2"/>
      <c r="H61" s="2">
        <f t="shared" si="9"/>
        <v>0</v>
      </c>
      <c r="I61" s="2"/>
      <c r="J61" s="2"/>
      <c r="K61" s="2">
        <f t="shared" si="10"/>
        <v>0</v>
      </c>
      <c r="L61" s="2"/>
      <c r="M61" s="2"/>
      <c r="N61" s="2"/>
      <c r="O61" s="23" t="str">
        <f t="shared" si="6"/>
        <v/>
      </c>
      <c r="P61" s="2"/>
      <c r="Q61" s="2"/>
      <c r="R61" s="4" t="str">
        <f t="shared" si="2"/>
        <v/>
      </c>
      <c r="S61" s="2"/>
      <c r="T61" s="2"/>
      <c r="U61" s="4" t="str">
        <f t="shared" si="3"/>
        <v/>
      </c>
      <c r="V61" s="2"/>
      <c r="W61" s="2"/>
      <c r="X61" s="2"/>
      <c r="Y61" s="2"/>
      <c r="Z61" s="2"/>
      <c r="AA6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6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6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6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62" spans="1:30" x14ac:dyDescent="0.3">
      <c r="A62" s="11" t="s">
        <v>215</v>
      </c>
      <c r="B62" s="2" t="s">
        <v>175</v>
      </c>
      <c r="C62" s="2" t="s">
        <v>105</v>
      </c>
      <c r="D62" s="2">
        <v>1</v>
      </c>
      <c r="E62" s="1">
        <v>44716</v>
      </c>
      <c r="F62" s="2">
        <v>6</v>
      </c>
      <c r="G62" s="2" t="s">
        <v>91</v>
      </c>
      <c r="H62" s="2">
        <f t="shared" si="9"/>
        <v>0</v>
      </c>
      <c r="I62" s="2">
        <v>2</v>
      </c>
      <c r="J62" s="2">
        <v>1</v>
      </c>
      <c r="K62" s="2">
        <f t="shared" si="10"/>
        <v>3</v>
      </c>
      <c r="L62" s="2">
        <v>1</v>
      </c>
      <c r="M62" s="2">
        <v>0</v>
      </c>
      <c r="N62" s="2">
        <v>0</v>
      </c>
      <c r="O62" s="23" t="str">
        <f t="shared" si="6"/>
        <v/>
      </c>
      <c r="P62" s="2">
        <v>0</v>
      </c>
      <c r="Q62" s="2">
        <v>0</v>
      </c>
      <c r="R62" s="4" t="str">
        <f t="shared" si="2"/>
        <v/>
      </c>
      <c r="S62" s="2">
        <v>0</v>
      </c>
      <c r="T62" s="2">
        <v>0</v>
      </c>
      <c r="U62" s="4" t="str">
        <f t="shared" si="3"/>
        <v/>
      </c>
      <c r="V62" s="2">
        <v>1</v>
      </c>
      <c r="W62" s="2">
        <v>3</v>
      </c>
      <c r="X62" s="2">
        <v>2</v>
      </c>
      <c r="Y62" s="2">
        <v>4</v>
      </c>
      <c r="Z62" s="2">
        <v>2</v>
      </c>
      <c r="AA62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62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62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6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6</v>
      </c>
    </row>
    <row r="63" spans="1:30" x14ac:dyDescent="0.3">
      <c r="A63" s="2" t="s">
        <v>216</v>
      </c>
      <c r="B63" s="2" t="s">
        <v>175</v>
      </c>
      <c r="C63" s="2" t="s">
        <v>105</v>
      </c>
      <c r="D63" s="2">
        <v>1</v>
      </c>
      <c r="E63" s="1">
        <v>44716</v>
      </c>
      <c r="F63" s="2">
        <v>6</v>
      </c>
      <c r="G63" s="2"/>
      <c r="H63" s="2">
        <f t="shared" si="9"/>
        <v>0</v>
      </c>
      <c r="I63" s="2"/>
      <c r="J63" s="2"/>
      <c r="K63" s="2">
        <f t="shared" si="10"/>
        <v>0</v>
      </c>
      <c r="L63" s="2"/>
      <c r="M63" s="2"/>
      <c r="N63" s="2"/>
      <c r="O63" s="23" t="str">
        <f t="shared" si="6"/>
        <v/>
      </c>
      <c r="P63" s="2"/>
      <c r="Q63" s="2"/>
      <c r="R63" s="4" t="str">
        <f t="shared" si="2"/>
        <v/>
      </c>
      <c r="S63" s="2"/>
      <c r="T63" s="2"/>
      <c r="U63" s="4" t="str">
        <f t="shared" si="3"/>
        <v/>
      </c>
      <c r="V63" s="2"/>
      <c r="W63" s="2"/>
      <c r="X63" s="2"/>
      <c r="Y63" s="2"/>
      <c r="Z63" s="2"/>
      <c r="AA63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63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63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6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64" spans="1:30" x14ac:dyDescent="0.3">
      <c r="A64" s="2" t="s">
        <v>217</v>
      </c>
      <c r="B64" s="2" t="s">
        <v>175</v>
      </c>
      <c r="C64" s="2" t="s">
        <v>105</v>
      </c>
      <c r="D64" s="2">
        <v>1</v>
      </c>
      <c r="E64" s="1">
        <v>44716</v>
      </c>
      <c r="F64" s="2">
        <v>6</v>
      </c>
      <c r="G64" s="2" t="s">
        <v>91</v>
      </c>
      <c r="H64" s="2">
        <f t="shared" si="9"/>
        <v>2</v>
      </c>
      <c r="I64" s="2">
        <v>0</v>
      </c>
      <c r="J64" s="2">
        <v>0</v>
      </c>
      <c r="K64" s="2">
        <f t="shared" si="10"/>
        <v>0</v>
      </c>
      <c r="L64" s="2">
        <v>1</v>
      </c>
      <c r="M64" s="2">
        <v>0</v>
      </c>
      <c r="N64" s="2">
        <v>0</v>
      </c>
      <c r="O64" s="23" t="str">
        <f t="shared" si="6"/>
        <v/>
      </c>
      <c r="P64" s="2">
        <v>1</v>
      </c>
      <c r="Q64" s="2">
        <v>1</v>
      </c>
      <c r="R64" s="4">
        <f t="shared" si="2"/>
        <v>1</v>
      </c>
      <c r="S64" s="2">
        <v>0</v>
      </c>
      <c r="T64" s="2">
        <v>0</v>
      </c>
      <c r="U64" s="4" t="str">
        <f t="shared" si="3"/>
        <v/>
      </c>
      <c r="V64" s="2">
        <v>0</v>
      </c>
      <c r="W64" s="2">
        <v>0</v>
      </c>
      <c r="X64" s="2">
        <v>3</v>
      </c>
      <c r="Y64" s="2">
        <v>0</v>
      </c>
      <c r="Z64" s="2">
        <v>0</v>
      </c>
      <c r="AA64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1</v>
      </c>
      <c r="AB64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1</v>
      </c>
      <c r="AC64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1</v>
      </c>
      <c r="AD6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65" spans="1:30" x14ac:dyDescent="0.3">
      <c r="A65" s="2" t="s">
        <v>218</v>
      </c>
      <c r="B65" s="2" t="s">
        <v>175</v>
      </c>
      <c r="C65" s="2" t="s">
        <v>105</v>
      </c>
      <c r="D65" s="2">
        <v>1</v>
      </c>
      <c r="E65" s="1">
        <v>44716</v>
      </c>
      <c r="F65" s="2">
        <v>6</v>
      </c>
      <c r="G65" s="2" t="s">
        <v>91</v>
      </c>
      <c r="H65" s="2">
        <f t="shared" si="9"/>
        <v>0</v>
      </c>
      <c r="I65" s="2">
        <v>0</v>
      </c>
      <c r="J65" s="2">
        <v>0</v>
      </c>
      <c r="K65" s="2">
        <f t="shared" si="10"/>
        <v>0</v>
      </c>
      <c r="L65" s="2">
        <v>1</v>
      </c>
      <c r="M65" s="2">
        <v>3</v>
      </c>
      <c r="N65" s="2">
        <v>0</v>
      </c>
      <c r="O65" s="23">
        <f t="shared" si="6"/>
        <v>0</v>
      </c>
      <c r="P65" s="2">
        <v>0</v>
      </c>
      <c r="Q65" s="2">
        <v>0</v>
      </c>
      <c r="R65" s="4" t="str">
        <f t="shared" ref="R65:R125" si="11">IF(Q65+P65&gt;0,Q65/P65,"")</f>
        <v/>
      </c>
      <c r="S65" s="2">
        <v>0</v>
      </c>
      <c r="T65" s="2">
        <v>0</v>
      </c>
      <c r="U65" s="4" t="str">
        <f t="shared" ref="U65:U125" si="12">IF(T65+S65&gt;0,T65/S65,"")</f>
        <v/>
      </c>
      <c r="V65" s="2">
        <v>0</v>
      </c>
      <c r="W65" s="2">
        <v>0</v>
      </c>
      <c r="X65" s="2">
        <v>2</v>
      </c>
      <c r="Y65" s="2">
        <v>2</v>
      </c>
      <c r="Z65" s="2">
        <v>0</v>
      </c>
      <c r="AA65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65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65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6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-4</v>
      </c>
    </row>
    <row r="66" spans="1:30" x14ac:dyDescent="0.3">
      <c r="A66" s="2" t="s">
        <v>219</v>
      </c>
      <c r="B66" s="2" t="s">
        <v>175</v>
      </c>
      <c r="C66" s="2" t="s">
        <v>105</v>
      </c>
      <c r="D66" s="2">
        <v>1</v>
      </c>
      <c r="E66" s="1">
        <v>44716</v>
      </c>
      <c r="F66" s="2">
        <v>6</v>
      </c>
      <c r="G66" s="2" t="s">
        <v>91</v>
      </c>
      <c r="H66" s="2">
        <f t="shared" si="9"/>
        <v>0</v>
      </c>
      <c r="I66" s="2">
        <v>0</v>
      </c>
      <c r="J66" s="2">
        <v>0</v>
      </c>
      <c r="K66" s="2">
        <f t="shared" si="10"/>
        <v>0</v>
      </c>
      <c r="L66" s="2">
        <v>1</v>
      </c>
      <c r="M66" s="2">
        <v>1</v>
      </c>
      <c r="N66" s="2">
        <v>0</v>
      </c>
      <c r="O66" s="23">
        <f t="shared" si="6"/>
        <v>0</v>
      </c>
      <c r="P66" s="2">
        <v>0</v>
      </c>
      <c r="Q66" s="2">
        <v>0</v>
      </c>
      <c r="R66" s="4" t="str">
        <f t="shared" si="11"/>
        <v/>
      </c>
      <c r="S66" s="2">
        <v>0</v>
      </c>
      <c r="T66" s="2">
        <v>0</v>
      </c>
      <c r="U66" s="4" t="str">
        <f t="shared" si="12"/>
        <v/>
      </c>
      <c r="V66" s="2">
        <v>0</v>
      </c>
      <c r="W66" s="2">
        <v>0</v>
      </c>
      <c r="X66" s="2">
        <v>5</v>
      </c>
      <c r="Y66" s="2">
        <v>0</v>
      </c>
      <c r="Z66" s="2">
        <v>0</v>
      </c>
      <c r="AA66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66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66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6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-5</v>
      </c>
    </row>
    <row r="67" spans="1:30" x14ac:dyDescent="0.3">
      <c r="A67" s="2" t="s">
        <v>199</v>
      </c>
      <c r="B67" s="2" t="s">
        <v>175</v>
      </c>
      <c r="C67" s="2" t="s">
        <v>106</v>
      </c>
      <c r="D67" s="2">
        <v>1</v>
      </c>
      <c r="E67" s="1">
        <v>44723</v>
      </c>
      <c r="F67" s="2">
        <v>7</v>
      </c>
      <c r="G67" s="2" t="s">
        <v>91</v>
      </c>
      <c r="H67" s="2">
        <f>(Q67*2)+(N67*3)+(T67)</f>
        <v>10</v>
      </c>
      <c r="I67" s="2">
        <v>8</v>
      </c>
      <c r="J67" s="2">
        <v>5</v>
      </c>
      <c r="K67" s="2">
        <f>I67+J67</f>
        <v>13</v>
      </c>
      <c r="L67" s="2">
        <v>1</v>
      </c>
      <c r="M67" s="2">
        <v>0</v>
      </c>
      <c r="N67" s="2">
        <v>0</v>
      </c>
      <c r="O67" s="23" t="str">
        <f t="shared" si="6"/>
        <v/>
      </c>
      <c r="P67" s="2">
        <v>7</v>
      </c>
      <c r="Q67" s="2">
        <v>5</v>
      </c>
      <c r="R67" s="4">
        <f t="shared" si="11"/>
        <v>0.7142857142857143</v>
      </c>
      <c r="S67" s="2">
        <v>2</v>
      </c>
      <c r="T67" s="2">
        <v>0</v>
      </c>
      <c r="U67" s="4">
        <f t="shared" si="12"/>
        <v>0</v>
      </c>
      <c r="V67" s="2">
        <v>4</v>
      </c>
      <c r="W67" s="2">
        <v>4</v>
      </c>
      <c r="X67" s="2">
        <v>2</v>
      </c>
      <c r="Y67" s="2">
        <v>3</v>
      </c>
      <c r="Z67" s="2">
        <v>2</v>
      </c>
      <c r="AA67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0.7142857142857143</v>
      </c>
      <c r="AB67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0.63451776649746194</v>
      </c>
      <c r="AC67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0.7142857142857143</v>
      </c>
      <c r="AD6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26</v>
      </c>
    </row>
    <row r="68" spans="1:30" x14ac:dyDescent="0.3">
      <c r="A68" s="2" t="s">
        <v>200</v>
      </c>
      <c r="B68" s="2" t="s">
        <v>175</v>
      </c>
      <c r="C68" s="2" t="s">
        <v>106</v>
      </c>
      <c r="D68" s="2">
        <v>1</v>
      </c>
      <c r="E68" s="1">
        <v>44723</v>
      </c>
      <c r="F68" s="2">
        <v>7</v>
      </c>
      <c r="G68" s="2" t="s">
        <v>91</v>
      </c>
      <c r="H68" s="2">
        <f t="shared" ref="H68:H87" si="13">(Q68*2)+(N68*3)+(T68)</f>
        <v>0</v>
      </c>
      <c r="I68" s="2">
        <v>0</v>
      </c>
      <c r="J68" s="2">
        <v>0</v>
      </c>
      <c r="K68" s="2">
        <f t="shared" ref="K68:K87" si="14">I68+J68</f>
        <v>0</v>
      </c>
      <c r="L68" s="2">
        <v>0</v>
      </c>
      <c r="M68" s="2">
        <v>2</v>
      </c>
      <c r="N68" s="2">
        <v>0</v>
      </c>
      <c r="O68" s="23">
        <f t="shared" si="6"/>
        <v>0</v>
      </c>
      <c r="P68" s="2">
        <v>1</v>
      </c>
      <c r="Q68" s="2">
        <v>0</v>
      </c>
      <c r="R68" s="4">
        <f t="shared" si="11"/>
        <v>0</v>
      </c>
      <c r="S68" s="2">
        <v>0</v>
      </c>
      <c r="T68" s="2">
        <v>0</v>
      </c>
      <c r="U68" s="4" t="str">
        <f t="shared" si="12"/>
        <v/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68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68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6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-3</v>
      </c>
    </row>
    <row r="69" spans="1:30" x14ac:dyDescent="0.3">
      <c r="A69" s="2" t="s">
        <v>201</v>
      </c>
      <c r="B69" s="2" t="s">
        <v>175</v>
      </c>
      <c r="C69" s="2" t="s">
        <v>106</v>
      </c>
      <c r="D69" s="2">
        <v>1</v>
      </c>
      <c r="E69" s="1">
        <v>44723</v>
      </c>
      <c r="F69" s="2">
        <v>7</v>
      </c>
      <c r="G69" s="2" t="s">
        <v>91</v>
      </c>
      <c r="H69" s="2">
        <f t="shared" si="13"/>
        <v>6</v>
      </c>
      <c r="I69" s="2">
        <v>3</v>
      </c>
      <c r="J69" s="2">
        <v>2</v>
      </c>
      <c r="K69" s="2">
        <f t="shared" si="14"/>
        <v>5</v>
      </c>
      <c r="L69" s="2">
        <v>2</v>
      </c>
      <c r="M69" s="2">
        <v>2</v>
      </c>
      <c r="N69" s="2">
        <v>0</v>
      </c>
      <c r="O69" s="23">
        <f t="shared" si="6"/>
        <v>0</v>
      </c>
      <c r="P69" s="2">
        <v>6</v>
      </c>
      <c r="Q69" s="2">
        <v>2</v>
      </c>
      <c r="R69" s="4">
        <f t="shared" si="11"/>
        <v>0.33333333333333331</v>
      </c>
      <c r="S69" s="2">
        <v>6</v>
      </c>
      <c r="T69" s="2">
        <v>2</v>
      </c>
      <c r="U69" s="4">
        <f t="shared" si="12"/>
        <v>0.33333333333333331</v>
      </c>
      <c r="V69" s="2">
        <v>0</v>
      </c>
      <c r="W69" s="2">
        <v>0</v>
      </c>
      <c r="X69" s="2">
        <v>3</v>
      </c>
      <c r="Y69" s="2">
        <v>1</v>
      </c>
      <c r="Z69" s="2">
        <v>3</v>
      </c>
      <c r="AA69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0.25</v>
      </c>
      <c r="AB69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0.28195488721804512</v>
      </c>
      <c r="AC69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0.25</v>
      </c>
      <c r="AD6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70" spans="1:30" x14ac:dyDescent="0.3">
      <c r="A70" s="2" t="s">
        <v>202</v>
      </c>
      <c r="B70" s="2" t="s">
        <v>175</v>
      </c>
      <c r="C70" s="2" t="s">
        <v>106</v>
      </c>
      <c r="D70" s="2">
        <v>1</v>
      </c>
      <c r="E70" s="1">
        <v>44723</v>
      </c>
      <c r="F70" s="2">
        <v>7</v>
      </c>
      <c r="G70" s="2" t="s">
        <v>91</v>
      </c>
      <c r="H70" s="2">
        <f t="shared" si="13"/>
        <v>11</v>
      </c>
      <c r="I70" s="2">
        <v>1</v>
      </c>
      <c r="J70" s="2">
        <v>2</v>
      </c>
      <c r="K70" s="2">
        <f t="shared" si="14"/>
        <v>3</v>
      </c>
      <c r="L70" s="2">
        <v>2</v>
      </c>
      <c r="M70" s="2">
        <v>3</v>
      </c>
      <c r="N70" s="2">
        <v>3</v>
      </c>
      <c r="O70" s="23">
        <f t="shared" si="6"/>
        <v>1</v>
      </c>
      <c r="P70" s="2">
        <v>5</v>
      </c>
      <c r="Q70" s="2">
        <v>0</v>
      </c>
      <c r="R70" s="4">
        <f t="shared" si="11"/>
        <v>0</v>
      </c>
      <c r="S70" s="2">
        <v>4</v>
      </c>
      <c r="T70" s="2">
        <v>2</v>
      </c>
      <c r="U70" s="4">
        <f t="shared" si="12"/>
        <v>0.5</v>
      </c>
      <c r="V70" s="2">
        <v>3</v>
      </c>
      <c r="W70" s="2">
        <v>0</v>
      </c>
      <c r="X70" s="2">
        <v>1</v>
      </c>
      <c r="Y70" s="2">
        <v>0</v>
      </c>
      <c r="Z70" s="2">
        <v>4</v>
      </c>
      <c r="AA70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0.375</v>
      </c>
      <c r="AB70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0.56352459016393441</v>
      </c>
      <c r="AC70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0.5625</v>
      </c>
      <c r="AD7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11</v>
      </c>
    </row>
    <row r="71" spans="1:30" x14ac:dyDescent="0.3">
      <c r="A71" s="2" t="s">
        <v>203</v>
      </c>
      <c r="B71" s="2" t="s">
        <v>175</v>
      </c>
      <c r="C71" s="2" t="s">
        <v>106</v>
      </c>
      <c r="D71" s="2">
        <v>1</v>
      </c>
      <c r="E71" s="1">
        <v>44723</v>
      </c>
      <c r="F71" s="2">
        <v>7</v>
      </c>
      <c r="G71" s="2" t="s">
        <v>91</v>
      </c>
      <c r="H71" s="2">
        <f t="shared" si="13"/>
        <v>12</v>
      </c>
      <c r="I71" s="2">
        <v>3</v>
      </c>
      <c r="J71" s="2">
        <v>1</v>
      </c>
      <c r="K71" s="2">
        <f t="shared" si="14"/>
        <v>4</v>
      </c>
      <c r="L71" s="2">
        <v>3</v>
      </c>
      <c r="M71" s="2">
        <v>9</v>
      </c>
      <c r="N71" s="2">
        <v>3</v>
      </c>
      <c r="O71" s="23">
        <f t="shared" si="6"/>
        <v>0.33333333333333331</v>
      </c>
      <c r="P71" s="2">
        <v>1</v>
      </c>
      <c r="Q71" s="2">
        <v>1</v>
      </c>
      <c r="R71" s="4">
        <f t="shared" si="11"/>
        <v>1</v>
      </c>
      <c r="S71" s="2">
        <v>2</v>
      </c>
      <c r="T71" s="2">
        <v>1</v>
      </c>
      <c r="U71" s="4">
        <f t="shared" si="12"/>
        <v>0.5</v>
      </c>
      <c r="V71" s="2">
        <v>4</v>
      </c>
      <c r="W71" s="2">
        <v>0</v>
      </c>
      <c r="X71" s="2">
        <v>7</v>
      </c>
      <c r="Y71" s="2">
        <v>3</v>
      </c>
      <c r="Z71" s="2">
        <v>2</v>
      </c>
      <c r="AA71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0.4</v>
      </c>
      <c r="AB71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0.55147058823529405</v>
      </c>
      <c r="AC71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0.55000000000000004</v>
      </c>
      <c r="AD7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9</v>
      </c>
    </row>
    <row r="72" spans="1:30" x14ac:dyDescent="0.3">
      <c r="A72" s="2" t="s">
        <v>204</v>
      </c>
      <c r="B72" s="2" t="s">
        <v>175</v>
      </c>
      <c r="C72" s="2" t="s">
        <v>106</v>
      </c>
      <c r="D72" s="2">
        <v>1</v>
      </c>
      <c r="E72" s="1">
        <v>44723</v>
      </c>
      <c r="F72" s="2">
        <v>7</v>
      </c>
      <c r="G72" s="2" t="s">
        <v>91</v>
      </c>
      <c r="H72" s="2">
        <f t="shared" si="13"/>
        <v>1</v>
      </c>
      <c r="I72" s="2">
        <v>0</v>
      </c>
      <c r="J72" s="2">
        <v>0</v>
      </c>
      <c r="K72" s="2">
        <f t="shared" si="14"/>
        <v>0</v>
      </c>
      <c r="L72" s="2">
        <v>1</v>
      </c>
      <c r="M72" s="2">
        <v>2</v>
      </c>
      <c r="N72" s="2">
        <v>0</v>
      </c>
      <c r="O72" s="23">
        <f t="shared" si="6"/>
        <v>0</v>
      </c>
      <c r="P72" s="2">
        <v>3</v>
      </c>
      <c r="Q72" s="2">
        <v>0</v>
      </c>
      <c r="R72" s="4">
        <f t="shared" si="11"/>
        <v>0</v>
      </c>
      <c r="S72" s="2">
        <v>2</v>
      </c>
      <c r="T72" s="2">
        <v>1</v>
      </c>
      <c r="U72" s="4">
        <f t="shared" si="12"/>
        <v>0.5</v>
      </c>
      <c r="V72" s="2">
        <v>1</v>
      </c>
      <c r="W72" s="2">
        <v>0</v>
      </c>
      <c r="X72" s="2">
        <v>3</v>
      </c>
      <c r="Y72" s="2">
        <v>3</v>
      </c>
      <c r="Z72" s="2">
        <v>2</v>
      </c>
      <c r="AA72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72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8.5034013605442174E-2</v>
      </c>
      <c r="AC72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7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-6</v>
      </c>
    </row>
    <row r="73" spans="1:30" x14ac:dyDescent="0.3">
      <c r="A73" s="2" t="s">
        <v>205</v>
      </c>
      <c r="B73" s="2" t="s">
        <v>175</v>
      </c>
      <c r="C73" s="2" t="s">
        <v>106</v>
      </c>
      <c r="D73" s="2">
        <v>1</v>
      </c>
      <c r="E73" s="1">
        <v>44723</v>
      </c>
      <c r="F73" s="2">
        <v>7</v>
      </c>
      <c r="G73" s="2"/>
      <c r="H73" s="2">
        <f t="shared" si="13"/>
        <v>0</v>
      </c>
      <c r="I73" s="2"/>
      <c r="J73" s="2"/>
      <c r="K73" s="2">
        <f t="shared" si="14"/>
        <v>0</v>
      </c>
      <c r="L73" s="2"/>
      <c r="M73" s="2"/>
      <c r="N73" s="2"/>
      <c r="O73" s="23" t="str">
        <f t="shared" si="6"/>
        <v/>
      </c>
      <c r="P73" s="2"/>
      <c r="Q73" s="2"/>
      <c r="R73" s="4" t="str">
        <f t="shared" si="11"/>
        <v/>
      </c>
      <c r="S73" s="2"/>
      <c r="T73" s="2"/>
      <c r="U73" s="4" t="str">
        <f t="shared" si="12"/>
        <v/>
      </c>
      <c r="V73" s="2"/>
      <c r="W73" s="2"/>
      <c r="X73" s="2"/>
      <c r="Y73" s="2"/>
      <c r="Z73" s="2"/>
      <c r="AA73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73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73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7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74" spans="1:30" x14ac:dyDescent="0.3">
      <c r="A74" s="2" t="s">
        <v>206</v>
      </c>
      <c r="B74" s="2" t="s">
        <v>175</v>
      </c>
      <c r="C74" s="2" t="s">
        <v>106</v>
      </c>
      <c r="D74" s="2">
        <v>1</v>
      </c>
      <c r="E74" s="1">
        <v>44723</v>
      </c>
      <c r="F74" s="2">
        <v>7</v>
      </c>
      <c r="G74" s="2"/>
      <c r="H74" s="2">
        <f t="shared" si="13"/>
        <v>0</v>
      </c>
      <c r="I74" s="2"/>
      <c r="J74" s="2"/>
      <c r="K74" s="2">
        <f t="shared" si="14"/>
        <v>0</v>
      </c>
      <c r="L74" s="2"/>
      <c r="M74" s="2"/>
      <c r="N74" s="2"/>
      <c r="O74" s="23" t="str">
        <f t="shared" ref="O74:O134" si="15">IF(N74+M74&gt;0,N74/M74,"")</f>
        <v/>
      </c>
      <c r="P74" s="2"/>
      <c r="Q74" s="2"/>
      <c r="R74" s="4" t="str">
        <f t="shared" si="11"/>
        <v/>
      </c>
      <c r="S74" s="2"/>
      <c r="T74" s="2"/>
      <c r="U74" s="4" t="str">
        <f t="shared" si="12"/>
        <v/>
      </c>
      <c r="V74" s="2"/>
      <c r="W74" s="2"/>
      <c r="X74" s="2"/>
      <c r="Y74" s="2"/>
      <c r="Z74" s="2"/>
      <c r="AA74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74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74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7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75" spans="1:30" x14ac:dyDescent="0.3">
      <c r="A75" s="2" t="s">
        <v>207</v>
      </c>
      <c r="B75" s="2" t="s">
        <v>175</v>
      </c>
      <c r="C75" s="2" t="s">
        <v>106</v>
      </c>
      <c r="D75" s="2">
        <v>1</v>
      </c>
      <c r="E75" s="1">
        <v>44723</v>
      </c>
      <c r="F75" s="2">
        <v>7</v>
      </c>
      <c r="G75" s="2" t="s">
        <v>91</v>
      </c>
      <c r="H75" s="2">
        <f t="shared" si="13"/>
        <v>0</v>
      </c>
      <c r="I75" s="2">
        <v>0</v>
      </c>
      <c r="J75" s="2">
        <v>0</v>
      </c>
      <c r="K75" s="2">
        <f t="shared" si="14"/>
        <v>0</v>
      </c>
      <c r="L75" s="2">
        <v>0</v>
      </c>
      <c r="M75" s="2">
        <v>0</v>
      </c>
      <c r="N75" s="2">
        <v>0</v>
      </c>
      <c r="O75" s="23" t="str">
        <f t="shared" si="15"/>
        <v/>
      </c>
      <c r="P75" s="2">
        <v>0</v>
      </c>
      <c r="Q75" s="2">
        <v>0</v>
      </c>
      <c r="R75" s="4" t="str">
        <f t="shared" si="11"/>
        <v/>
      </c>
      <c r="S75" s="2">
        <v>0</v>
      </c>
      <c r="T75" s="2">
        <v>0</v>
      </c>
      <c r="U75" s="4" t="str">
        <f t="shared" si="12"/>
        <v/>
      </c>
      <c r="V75" s="2">
        <v>0</v>
      </c>
      <c r="W75" s="2">
        <v>0</v>
      </c>
      <c r="X75" s="2">
        <v>0</v>
      </c>
      <c r="Y75" s="2">
        <v>2</v>
      </c>
      <c r="Z75" s="2">
        <v>0</v>
      </c>
      <c r="AA75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75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75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7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76" spans="1:30" x14ac:dyDescent="0.3">
      <c r="A76" s="2" t="s">
        <v>208</v>
      </c>
      <c r="B76" s="2" t="s">
        <v>175</v>
      </c>
      <c r="C76" s="2" t="s">
        <v>106</v>
      </c>
      <c r="D76" s="2">
        <v>1</v>
      </c>
      <c r="E76" s="1">
        <v>44723</v>
      </c>
      <c r="F76" s="2">
        <v>7</v>
      </c>
      <c r="G76" s="2" t="s">
        <v>91</v>
      </c>
      <c r="H76" s="2">
        <f t="shared" si="13"/>
        <v>2</v>
      </c>
      <c r="I76" s="2">
        <v>2</v>
      </c>
      <c r="J76" s="2">
        <v>0</v>
      </c>
      <c r="K76" s="2">
        <f t="shared" si="14"/>
        <v>2</v>
      </c>
      <c r="L76" s="2">
        <v>0</v>
      </c>
      <c r="M76" s="2">
        <v>4</v>
      </c>
      <c r="N76" s="2">
        <v>0</v>
      </c>
      <c r="O76" s="23">
        <f t="shared" si="15"/>
        <v>0</v>
      </c>
      <c r="P76" s="2">
        <v>0</v>
      </c>
      <c r="Q76" s="2">
        <v>0</v>
      </c>
      <c r="R76" s="4" t="str">
        <f t="shared" si="11"/>
        <v/>
      </c>
      <c r="S76" s="2">
        <v>2</v>
      </c>
      <c r="T76" s="2">
        <v>2</v>
      </c>
      <c r="U76" s="4">
        <f t="shared" si="12"/>
        <v>1</v>
      </c>
      <c r="V76" s="2">
        <v>1</v>
      </c>
      <c r="W76" s="2">
        <v>0</v>
      </c>
      <c r="X76" s="2">
        <v>0</v>
      </c>
      <c r="Y76" s="2">
        <v>2</v>
      </c>
      <c r="Z76" s="2">
        <v>1</v>
      </c>
      <c r="AA76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76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0.20491803278688525</v>
      </c>
      <c r="AC76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7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1</v>
      </c>
    </row>
    <row r="77" spans="1:30" x14ac:dyDescent="0.3">
      <c r="A77" s="2" t="s">
        <v>209</v>
      </c>
      <c r="B77" s="2" t="s">
        <v>175</v>
      </c>
      <c r="C77" s="2" t="s">
        <v>106</v>
      </c>
      <c r="D77" s="2">
        <v>1</v>
      </c>
      <c r="E77" s="1">
        <v>44723</v>
      </c>
      <c r="F77" s="2">
        <v>7</v>
      </c>
      <c r="G77" s="2"/>
      <c r="H77" s="2">
        <f t="shared" si="13"/>
        <v>0</v>
      </c>
      <c r="I77" s="2"/>
      <c r="J77" s="2"/>
      <c r="K77" s="2">
        <f t="shared" si="14"/>
        <v>0</v>
      </c>
      <c r="L77" s="2"/>
      <c r="M77" s="2"/>
      <c r="N77" s="2"/>
      <c r="O77" s="23" t="str">
        <f t="shared" si="15"/>
        <v/>
      </c>
      <c r="P77" s="2"/>
      <c r="Q77" s="2"/>
      <c r="R77" s="4" t="str">
        <f t="shared" si="11"/>
        <v/>
      </c>
      <c r="S77" s="2"/>
      <c r="T77" s="2"/>
      <c r="U77" s="4" t="str">
        <f t="shared" si="12"/>
        <v/>
      </c>
      <c r="V77" s="2"/>
      <c r="W77" s="2"/>
      <c r="X77" s="2"/>
      <c r="Y77" s="2"/>
      <c r="Z77" s="2"/>
      <c r="AA77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77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77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7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78" spans="1:30" x14ac:dyDescent="0.3">
      <c r="A78" s="2" t="s">
        <v>210</v>
      </c>
      <c r="B78" s="2" t="s">
        <v>175</v>
      </c>
      <c r="C78" s="2" t="s">
        <v>106</v>
      </c>
      <c r="D78" s="2">
        <v>1</v>
      </c>
      <c r="E78" s="1">
        <v>44723</v>
      </c>
      <c r="F78" s="2">
        <v>7</v>
      </c>
      <c r="G78" s="2" t="s">
        <v>91</v>
      </c>
      <c r="H78" s="2">
        <f t="shared" si="13"/>
        <v>9</v>
      </c>
      <c r="I78" s="2">
        <v>2</v>
      </c>
      <c r="J78" s="2">
        <v>2</v>
      </c>
      <c r="K78" s="2">
        <f t="shared" si="14"/>
        <v>4</v>
      </c>
      <c r="L78" s="2">
        <v>2</v>
      </c>
      <c r="M78" s="2">
        <v>7</v>
      </c>
      <c r="N78" s="2">
        <v>1</v>
      </c>
      <c r="O78" s="23">
        <f t="shared" si="15"/>
        <v>0.14285714285714285</v>
      </c>
      <c r="P78" s="2">
        <v>7</v>
      </c>
      <c r="Q78" s="2">
        <v>2</v>
      </c>
      <c r="R78" s="4">
        <f t="shared" si="11"/>
        <v>0.2857142857142857</v>
      </c>
      <c r="S78" s="2">
        <v>8</v>
      </c>
      <c r="T78" s="2">
        <v>2</v>
      </c>
      <c r="U78" s="4">
        <f t="shared" si="12"/>
        <v>0.25</v>
      </c>
      <c r="V78" s="2">
        <v>3</v>
      </c>
      <c r="W78" s="2">
        <v>0</v>
      </c>
      <c r="X78" s="2">
        <v>3</v>
      </c>
      <c r="Y78" s="2">
        <v>4</v>
      </c>
      <c r="Z78" s="2">
        <v>5</v>
      </c>
      <c r="AA78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0.21428571428571427</v>
      </c>
      <c r="AB78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0.25684931506849318</v>
      </c>
      <c r="AC78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0.25</v>
      </c>
      <c r="AD7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-2</v>
      </c>
    </row>
    <row r="79" spans="1:30" x14ac:dyDescent="0.3">
      <c r="A79" s="2" t="s">
        <v>211</v>
      </c>
      <c r="B79" s="2" t="s">
        <v>175</v>
      </c>
      <c r="C79" s="2" t="s">
        <v>106</v>
      </c>
      <c r="D79" s="2">
        <v>1</v>
      </c>
      <c r="E79" s="1">
        <v>44723</v>
      </c>
      <c r="F79" s="2">
        <v>7</v>
      </c>
      <c r="G79" s="2"/>
      <c r="H79" s="2">
        <f t="shared" si="13"/>
        <v>0</v>
      </c>
      <c r="I79" s="2"/>
      <c r="J79" s="2"/>
      <c r="K79" s="2">
        <f t="shared" si="14"/>
        <v>0</v>
      </c>
      <c r="L79" s="2"/>
      <c r="M79" s="2"/>
      <c r="N79" s="2"/>
      <c r="O79" s="23" t="str">
        <f t="shared" si="15"/>
        <v/>
      </c>
      <c r="P79" s="2"/>
      <c r="Q79" s="2"/>
      <c r="R79" s="4" t="str">
        <f t="shared" si="11"/>
        <v/>
      </c>
      <c r="S79" s="2"/>
      <c r="T79" s="2"/>
      <c r="U79" s="4" t="str">
        <f t="shared" si="12"/>
        <v/>
      </c>
      <c r="V79" s="2"/>
      <c r="W79" s="2"/>
      <c r="X79" s="2"/>
      <c r="Y79" s="2"/>
      <c r="Z79" s="2"/>
      <c r="AA79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79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79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7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80" spans="1:30" x14ac:dyDescent="0.3">
      <c r="A80" s="2" t="s">
        <v>212</v>
      </c>
      <c r="B80" s="2" t="s">
        <v>175</v>
      </c>
      <c r="C80" s="2" t="s">
        <v>106</v>
      </c>
      <c r="D80" s="2">
        <v>1</v>
      </c>
      <c r="E80" s="1">
        <v>44723</v>
      </c>
      <c r="F80" s="2">
        <v>7</v>
      </c>
      <c r="G80" s="2"/>
      <c r="H80" s="2">
        <f t="shared" si="13"/>
        <v>0</v>
      </c>
      <c r="I80" s="2"/>
      <c r="J80" s="2"/>
      <c r="K80" s="2">
        <f t="shared" si="14"/>
        <v>0</v>
      </c>
      <c r="L80" s="2"/>
      <c r="M80" s="2"/>
      <c r="N80" s="2"/>
      <c r="O80" s="23" t="str">
        <f t="shared" si="15"/>
        <v/>
      </c>
      <c r="P80" s="2"/>
      <c r="Q80" s="2"/>
      <c r="R80" s="4" t="str">
        <f t="shared" si="11"/>
        <v/>
      </c>
      <c r="S80" s="2"/>
      <c r="T80" s="2"/>
      <c r="U80" s="4" t="str">
        <f t="shared" si="12"/>
        <v/>
      </c>
      <c r="V80" s="2"/>
      <c r="W80" s="2"/>
      <c r="X80" s="2"/>
      <c r="Y80" s="2"/>
      <c r="Z80" s="2"/>
      <c r="AA80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80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80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8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81" spans="1:30" x14ac:dyDescent="0.3">
      <c r="A81" s="2" t="s">
        <v>213</v>
      </c>
      <c r="B81" s="2" t="s">
        <v>175</v>
      </c>
      <c r="C81" s="2" t="s">
        <v>106</v>
      </c>
      <c r="D81" s="2">
        <v>1</v>
      </c>
      <c r="E81" s="1">
        <v>44723</v>
      </c>
      <c r="F81" s="2">
        <v>7</v>
      </c>
      <c r="G81" s="2"/>
      <c r="H81" s="2">
        <f t="shared" si="13"/>
        <v>0</v>
      </c>
      <c r="I81" s="2"/>
      <c r="J81" s="2"/>
      <c r="K81" s="2">
        <f t="shared" si="14"/>
        <v>0</v>
      </c>
      <c r="L81" s="2"/>
      <c r="M81" s="2"/>
      <c r="N81" s="2"/>
      <c r="O81" s="23" t="str">
        <f t="shared" si="15"/>
        <v/>
      </c>
      <c r="P81" s="2"/>
      <c r="Q81" s="2"/>
      <c r="R81" s="4" t="str">
        <f t="shared" si="11"/>
        <v/>
      </c>
      <c r="S81" s="2"/>
      <c r="T81" s="2"/>
      <c r="U81" s="4" t="str">
        <f t="shared" si="12"/>
        <v/>
      </c>
      <c r="V81" s="2"/>
      <c r="W81" s="2"/>
      <c r="X81" s="2"/>
      <c r="Y81" s="2"/>
      <c r="Z81" s="2"/>
      <c r="AA8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8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8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8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82" spans="1:30" x14ac:dyDescent="0.3">
      <c r="A82" s="2" t="s">
        <v>214</v>
      </c>
      <c r="B82" s="2" t="s">
        <v>175</v>
      </c>
      <c r="C82" s="2" t="s">
        <v>106</v>
      </c>
      <c r="D82" s="2">
        <v>1</v>
      </c>
      <c r="E82" s="1">
        <v>44723</v>
      </c>
      <c r="F82" s="2">
        <v>7</v>
      </c>
      <c r="G82" s="2"/>
      <c r="H82" s="2">
        <f t="shared" si="13"/>
        <v>0</v>
      </c>
      <c r="I82" s="2"/>
      <c r="J82" s="2"/>
      <c r="K82" s="2">
        <f t="shared" si="14"/>
        <v>0</v>
      </c>
      <c r="L82" s="2"/>
      <c r="M82" s="2"/>
      <c r="N82" s="2"/>
      <c r="O82" s="23" t="str">
        <f t="shared" si="15"/>
        <v/>
      </c>
      <c r="P82" s="2"/>
      <c r="Q82" s="2"/>
      <c r="R82" s="4" t="str">
        <f t="shared" si="11"/>
        <v/>
      </c>
      <c r="S82" s="2"/>
      <c r="T82" s="2"/>
      <c r="U82" s="4" t="str">
        <f t="shared" si="12"/>
        <v/>
      </c>
      <c r="V82" s="2"/>
      <c r="W82" s="2"/>
      <c r="X82" s="2"/>
      <c r="Y82" s="2"/>
      <c r="Z82" s="2"/>
      <c r="AA82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82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82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8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83" spans="1:30" x14ac:dyDescent="0.3">
      <c r="A83" s="11" t="s">
        <v>215</v>
      </c>
      <c r="B83" s="2" t="s">
        <v>175</v>
      </c>
      <c r="C83" s="2" t="s">
        <v>106</v>
      </c>
      <c r="D83" s="2">
        <v>1</v>
      </c>
      <c r="E83" s="1">
        <v>44723</v>
      </c>
      <c r="F83" s="2">
        <v>7</v>
      </c>
      <c r="G83" s="2" t="s">
        <v>91</v>
      </c>
      <c r="H83" s="2">
        <f t="shared" si="13"/>
        <v>1</v>
      </c>
      <c r="I83" s="2">
        <v>6</v>
      </c>
      <c r="J83" s="2">
        <v>2</v>
      </c>
      <c r="K83" s="2">
        <f t="shared" si="14"/>
        <v>8</v>
      </c>
      <c r="L83" s="2">
        <v>0</v>
      </c>
      <c r="M83" s="2">
        <v>1</v>
      </c>
      <c r="N83" s="2">
        <v>0</v>
      </c>
      <c r="O83" s="23">
        <f t="shared" si="15"/>
        <v>0</v>
      </c>
      <c r="P83" s="2">
        <v>2</v>
      </c>
      <c r="Q83" s="2">
        <v>0</v>
      </c>
      <c r="R83" s="4">
        <f t="shared" si="11"/>
        <v>0</v>
      </c>
      <c r="S83" s="2">
        <v>2</v>
      </c>
      <c r="T83" s="2">
        <v>1</v>
      </c>
      <c r="U83" s="4">
        <f t="shared" si="12"/>
        <v>0.5</v>
      </c>
      <c r="V83" s="2">
        <v>0</v>
      </c>
      <c r="W83" s="2">
        <v>1</v>
      </c>
      <c r="X83" s="2">
        <v>1</v>
      </c>
      <c r="Y83" s="2">
        <v>1</v>
      </c>
      <c r="Z83" s="2">
        <v>1</v>
      </c>
      <c r="AA83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83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0.12886597938144331</v>
      </c>
      <c r="AC83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8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5</v>
      </c>
    </row>
    <row r="84" spans="1:30" x14ac:dyDescent="0.3">
      <c r="A84" s="2" t="s">
        <v>216</v>
      </c>
      <c r="B84" s="2" t="s">
        <v>175</v>
      </c>
      <c r="C84" s="2" t="s">
        <v>106</v>
      </c>
      <c r="D84" s="2">
        <v>1</v>
      </c>
      <c r="E84" s="1">
        <v>44723</v>
      </c>
      <c r="F84" s="2">
        <v>7</v>
      </c>
      <c r="G84" s="2"/>
      <c r="H84" s="2">
        <f t="shared" si="13"/>
        <v>0</v>
      </c>
      <c r="I84" s="2"/>
      <c r="J84" s="2"/>
      <c r="K84" s="2">
        <f t="shared" si="14"/>
        <v>0</v>
      </c>
      <c r="L84" s="2"/>
      <c r="M84" s="2"/>
      <c r="N84" s="2"/>
      <c r="O84" s="23" t="str">
        <f t="shared" si="15"/>
        <v/>
      </c>
      <c r="P84" s="2"/>
      <c r="Q84" s="2"/>
      <c r="R84" s="4" t="str">
        <f t="shared" si="11"/>
        <v/>
      </c>
      <c r="S84" s="2"/>
      <c r="T84" s="2"/>
      <c r="U84" s="4" t="str">
        <f t="shared" si="12"/>
        <v/>
      </c>
      <c r="V84" s="2"/>
      <c r="W84" s="2"/>
      <c r="X84" s="2"/>
      <c r="Y84" s="2"/>
      <c r="Z84" s="2"/>
      <c r="AA84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84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84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8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85" spans="1:30" x14ac:dyDescent="0.3">
      <c r="A85" s="2" t="s">
        <v>217</v>
      </c>
      <c r="B85" s="2" t="s">
        <v>175</v>
      </c>
      <c r="C85" s="2" t="s">
        <v>106</v>
      </c>
      <c r="D85" s="2">
        <v>1</v>
      </c>
      <c r="E85" s="1">
        <v>44723</v>
      </c>
      <c r="F85" s="2">
        <v>7</v>
      </c>
      <c r="G85" s="2"/>
      <c r="H85" s="2">
        <f t="shared" si="13"/>
        <v>0</v>
      </c>
      <c r="I85" s="2"/>
      <c r="J85" s="2"/>
      <c r="K85" s="2">
        <f t="shared" si="14"/>
        <v>0</v>
      </c>
      <c r="L85" s="2"/>
      <c r="M85" s="2"/>
      <c r="N85" s="2"/>
      <c r="O85" s="23" t="str">
        <f t="shared" si="15"/>
        <v/>
      </c>
      <c r="P85" s="2"/>
      <c r="Q85" s="2"/>
      <c r="R85" s="4" t="str">
        <f t="shared" si="11"/>
        <v/>
      </c>
      <c r="S85" s="2"/>
      <c r="T85" s="2"/>
      <c r="U85" s="4" t="str">
        <f t="shared" si="12"/>
        <v/>
      </c>
      <c r="V85" s="2"/>
      <c r="W85" s="2"/>
      <c r="X85" s="2"/>
      <c r="Y85" s="2"/>
      <c r="Z85" s="2"/>
      <c r="AA85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85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85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8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86" spans="1:30" x14ac:dyDescent="0.3">
      <c r="A86" s="2" t="s">
        <v>218</v>
      </c>
      <c r="B86" s="2" t="s">
        <v>175</v>
      </c>
      <c r="C86" s="2" t="s">
        <v>106</v>
      </c>
      <c r="D86" s="2">
        <v>1</v>
      </c>
      <c r="E86" s="1">
        <v>44723</v>
      </c>
      <c r="F86" s="2">
        <v>7</v>
      </c>
      <c r="G86" s="2" t="s">
        <v>91</v>
      </c>
      <c r="H86" s="2">
        <f t="shared" si="13"/>
        <v>0</v>
      </c>
      <c r="I86" s="2">
        <v>0</v>
      </c>
      <c r="J86" s="2">
        <v>0</v>
      </c>
      <c r="K86" s="2">
        <f t="shared" si="14"/>
        <v>0</v>
      </c>
      <c r="L86" s="2">
        <v>0</v>
      </c>
      <c r="M86" s="2">
        <v>0</v>
      </c>
      <c r="N86" s="2">
        <v>0</v>
      </c>
      <c r="O86" s="23" t="str">
        <f t="shared" si="15"/>
        <v/>
      </c>
      <c r="P86" s="2">
        <v>1</v>
      </c>
      <c r="Q86" s="2">
        <v>0</v>
      </c>
      <c r="R86" s="4">
        <f t="shared" si="11"/>
        <v>0</v>
      </c>
      <c r="S86" s="2">
        <v>0</v>
      </c>
      <c r="T86" s="2">
        <v>0</v>
      </c>
      <c r="U86" s="4" t="str">
        <f t="shared" si="12"/>
        <v/>
      </c>
      <c r="V86" s="2">
        <v>0</v>
      </c>
      <c r="W86" s="2">
        <v>0</v>
      </c>
      <c r="X86" s="2">
        <v>2</v>
      </c>
      <c r="Y86" s="2">
        <v>1</v>
      </c>
      <c r="Z86" s="2">
        <v>0</v>
      </c>
      <c r="AA86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86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86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8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-3</v>
      </c>
    </row>
    <row r="87" spans="1:30" x14ac:dyDescent="0.3">
      <c r="A87" s="2" t="s">
        <v>219</v>
      </c>
      <c r="B87" s="2" t="s">
        <v>175</v>
      </c>
      <c r="C87" s="2" t="s">
        <v>106</v>
      </c>
      <c r="D87" s="2">
        <v>1</v>
      </c>
      <c r="E87" s="1">
        <v>44723</v>
      </c>
      <c r="F87" s="2">
        <v>7</v>
      </c>
      <c r="G87" s="2" t="s">
        <v>91</v>
      </c>
      <c r="H87" s="2">
        <f t="shared" si="13"/>
        <v>0</v>
      </c>
      <c r="I87" s="2">
        <v>0</v>
      </c>
      <c r="J87" s="2">
        <v>0</v>
      </c>
      <c r="K87" s="2">
        <f t="shared" si="14"/>
        <v>0</v>
      </c>
      <c r="L87" s="2">
        <v>0</v>
      </c>
      <c r="M87" s="2">
        <v>2</v>
      </c>
      <c r="N87" s="2">
        <v>0</v>
      </c>
      <c r="O87" s="23">
        <f t="shared" si="15"/>
        <v>0</v>
      </c>
      <c r="P87" s="2">
        <v>1</v>
      </c>
      <c r="Q87" s="2">
        <v>0</v>
      </c>
      <c r="R87" s="4">
        <f t="shared" si="11"/>
        <v>0</v>
      </c>
      <c r="S87" s="2">
        <v>0</v>
      </c>
      <c r="T87" s="2">
        <v>0</v>
      </c>
      <c r="U87" s="4" t="str">
        <f t="shared" si="12"/>
        <v/>
      </c>
      <c r="V87" s="2">
        <v>0</v>
      </c>
      <c r="W87" s="2">
        <v>0</v>
      </c>
      <c r="X87" s="2">
        <v>1</v>
      </c>
      <c r="Y87" s="2">
        <v>0</v>
      </c>
      <c r="Z87" s="2">
        <v>0</v>
      </c>
      <c r="AA87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87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87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8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-4</v>
      </c>
    </row>
    <row r="88" spans="1:30" x14ac:dyDescent="0.3">
      <c r="A88" s="2" t="s">
        <v>199</v>
      </c>
      <c r="B88" s="2" t="s">
        <v>175</v>
      </c>
      <c r="C88" s="2" t="s">
        <v>38</v>
      </c>
      <c r="D88" s="2">
        <v>1</v>
      </c>
      <c r="E88" s="1">
        <v>44744</v>
      </c>
      <c r="F88" s="2">
        <v>8</v>
      </c>
      <c r="G88" s="2" t="s">
        <v>91</v>
      </c>
      <c r="H88" s="2">
        <f t="shared" ref="H88:H109" si="16">(Q88*2)+(N88*3)+(T88)</f>
        <v>2</v>
      </c>
      <c r="I88" s="2">
        <v>2</v>
      </c>
      <c r="J88" s="2">
        <v>0</v>
      </c>
      <c r="K88" s="2">
        <f t="shared" ref="K88:K109" si="17">I88+J88</f>
        <v>2</v>
      </c>
      <c r="L88" s="2">
        <v>2</v>
      </c>
      <c r="M88" s="2">
        <v>0</v>
      </c>
      <c r="N88" s="2">
        <v>0</v>
      </c>
      <c r="O88" s="23" t="str">
        <f t="shared" si="15"/>
        <v/>
      </c>
      <c r="P88" s="2">
        <v>3</v>
      </c>
      <c r="Q88" s="2">
        <v>0</v>
      </c>
      <c r="R88" s="4">
        <f t="shared" si="11"/>
        <v>0</v>
      </c>
      <c r="S88" s="2">
        <v>2</v>
      </c>
      <c r="T88" s="2">
        <v>2</v>
      </c>
      <c r="U88" s="4">
        <f t="shared" si="12"/>
        <v>1</v>
      </c>
      <c r="V88" s="2">
        <v>0</v>
      </c>
      <c r="W88" s="2">
        <v>2</v>
      </c>
      <c r="X88" s="2">
        <v>1</v>
      </c>
      <c r="Y88" s="2">
        <v>5</v>
      </c>
      <c r="Z88" s="2">
        <v>1</v>
      </c>
      <c r="AA88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88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0.25773195876288663</v>
      </c>
      <c r="AC88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8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4</v>
      </c>
    </row>
    <row r="89" spans="1:30" x14ac:dyDescent="0.3">
      <c r="A89" s="2" t="s">
        <v>200</v>
      </c>
      <c r="B89" s="2" t="s">
        <v>175</v>
      </c>
      <c r="C89" s="2" t="s">
        <v>38</v>
      </c>
      <c r="D89" s="2">
        <v>1</v>
      </c>
      <c r="E89" s="1">
        <v>44744</v>
      </c>
      <c r="F89" s="2">
        <v>8</v>
      </c>
      <c r="G89" s="2"/>
      <c r="H89" s="2">
        <f t="shared" si="16"/>
        <v>0</v>
      </c>
      <c r="I89" s="2"/>
      <c r="J89" s="2"/>
      <c r="K89" s="2">
        <f t="shared" si="17"/>
        <v>0</v>
      </c>
      <c r="L89" s="2"/>
      <c r="M89" s="2"/>
      <c r="N89" s="2"/>
      <c r="O89" s="23" t="str">
        <f t="shared" si="15"/>
        <v/>
      </c>
      <c r="P89" s="2"/>
      <c r="Q89" s="2"/>
      <c r="R89" s="4" t="str">
        <f t="shared" si="11"/>
        <v/>
      </c>
      <c r="S89" s="2"/>
      <c r="T89" s="2"/>
      <c r="U89" s="4" t="str">
        <f t="shared" si="12"/>
        <v/>
      </c>
      <c r="V89" s="2"/>
      <c r="W89" s="2"/>
      <c r="X89" s="2"/>
      <c r="Y89" s="2"/>
      <c r="Z89" s="2"/>
      <c r="AA89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89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89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8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90" spans="1:30" x14ac:dyDescent="0.3">
      <c r="A90" s="2" t="s">
        <v>201</v>
      </c>
      <c r="B90" s="2" t="s">
        <v>175</v>
      </c>
      <c r="C90" s="2" t="s">
        <v>38</v>
      </c>
      <c r="D90" s="2">
        <v>1</v>
      </c>
      <c r="E90" s="1">
        <v>44744</v>
      </c>
      <c r="F90" s="2">
        <v>8</v>
      </c>
      <c r="G90" s="2"/>
      <c r="H90" s="2">
        <f t="shared" si="16"/>
        <v>0</v>
      </c>
      <c r="I90" s="2"/>
      <c r="J90" s="2"/>
      <c r="K90" s="2">
        <f t="shared" si="17"/>
        <v>0</v>
      </c>
      <c r="L90" s="2"/>
      <c r="M90" s="2"/>
      <c r="N90" s="2"/>
      <c r="O90" s="23" t="str">
        <f t="shared" si="15"/>
        <v/>
      </c>
      <c r="P90" s="2"/>
      <c r="Q90" s="2"/>
      <c r="R90" s="4" t="str">
        <f t="shared" si="11"/>
        <v/>
      </c>
      <c r="S90" s="2"/>
      <c r="T90" s="2"/>
      <c r="U90" s="4" t="str">
        <f t="shared" si="12"/>
        <v/>
      </c>
      <c r="V90" s="2"/>
      <c r="W90" s="2"/>
      <c r="X90" s="2"/>
      <c r="Y90" s="2"/>
      <c r="Z90" s="2"/>
      <c r="AA90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90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90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9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91" spans="1:30" x14ac:dyDescent="0.3">
      <c r="A91" s="2" t="s">
        <v>202</v>
      </c>
      <c r="B91" s="2" t="s">
        <v>175</v>
      </c>
      <c r="C91" s="2" t="s">
        <v>38</v>
      </c>
      <c r="D91" s="2">
        <v>1</v>
      </c>
      <c r="E91" s="1">
        <v>44744</v>
      </c>
      <c r="F91" s="2">
        <v>8</v>
      </c>
      <c r="G91" s="2" t="s">
        <v>91</v>
      </c>
      <c r="H91" s="2">
        <f t="shared" si="16"/>
        <v>0</v>
      </c>
      <c r="I91" s="2">
        <v>1</v>
      </c>
      <c r="J91" s="2">
        <v>0</v>
      </c>
      <c r="K91" s="2">
        <f t="shared" si="17"/>
        <v>1</v>
      </c>
      <c r="L91" s="2">
        <v>1</v>
      </c>
      <c r="M91" s="2">
        <v>1</v>
      </c>
      <c r="N91" s="2">
        <v>0</v>
      </c>
      <c r="O91" s="23">
        <f t="shared" si="15"/>
        <v>0</v>
      </c>
      <c r="P91" s="2">
        <v>5</v>
      </c>
      <c r="Q91" s="2">
        <v>0</v>
      </c>
      <c r="R91" s="4">
        <f t="shared" si="11"/>
        <v>0</v>
      </c>
      <c r="S91" s="2">
        <v>0</v>
      </c>
      <c r="T91" s="2">
        <v>0</v>
      </c>
      <c r="U91" s="4" t="str">
        <f t="shared" si="12"/>
        <v/>
      </c>
      <c r="V91" s="2">
        <v>2</v>
      </c>
      <c r="W91" s="2">
        <v>0</v>
      </c>
      <c r="X91" s="2">
        <v>3</v>
      </c>
      <c r="Y91" s="2">
        <v>2</v>
      </c>
      <c r="Z91" s="2">
        <v>1</v>
      </c>
      <c r="AA91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91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91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9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-5</v>
      </c>
    </row>
    <row r="92" spans="1:30" x14ac:dyDescent="0.3">
      <c r="A92" s="2" t="s">
        <v>203</v>
      </c>
      <c r="B92" s="2" t="s">
        <v>175</v>
      </c>
      <c r="C92" s="2" t="s">
        <v>38</v>
      </c>
      <c r="D92" s="2">
        <v>1</v>
      </c>
      <c r="E92" s="1">
        <v>44744</v>
      </c>
      <c r="F92" s="2">
        <v>8</v>
      </c>
      <c r="G92" s="2"/>
      <c r="H92" s="2">
        <f t="shared" si="16"/>
        <v>0</v>
      </c>
      <c r="I92" s="2"/>
      <c r="J92" s="2"/>
      <c r="K92" s="2">
        <f t="shared" si="17"/>
        <v>0</v>
      </c>
      <c r="L92" s="2"/>
      <c r="M92" s="2"/>
      <c r="N92" s="2"/>
      <c r="O92" s="23" t="str">
        <f t="shared" si="15"/>
        <v/>
      </c>
      <c r="P92" s="2"/>
      <c r="Q92" s="2"/>
      <c r="R92" s="4" t="str">
        <f t="shared" si="11"/>
        <v/>
      </c>
      <c r="S92" s="2"/>
      <c r="T92" s="2"/>
      <c r="U92" s="4" t="str">
        <f t="shared" si="12"/>
        <v/>
      </c>
      <c r="V92" s="2"/>
      <c r="W92" s="2"/>
      <c r="X92" s="2"/>
      <c r="Y92" s="2"/>
      <c r="Z92" s="2"/>
      <c r="AA92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92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92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9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93" spans="1:30" x14ac:dyDescent="0.3">
      <c r="A93" s="2" t="s">
        <v>204</v>
      </c>
      <c r="B93" s="2" t="s">
        <v>175</v>
      </c>
      <c r="C93" s="2" t="s">
        <v>38</v>
      </c>
      <c r="D93" s="2">
        <v>1</v>
      </c>
      <c r="E93" s="1">
        <v>44744</v>
      </c>
      <c r="F93" s="2">
        <v>8</v>
      </c>
      <c r="G93" s="2" t="s">
        <v>91</v>
      </c>
      <c r="H93" s="2">
        <f t="shared" si="16"/>
        <v>6</v>
      </c>
      <c r="I93" s="2">
        <v>2</v>
      </c>
      <c r="J93" s="2">
        <v>0</v>
      </c>
      <c r="K93" s="2">
        <f t="shared" si="17"/>
        <v>2</v>
      </c>
      <c r="L93" s="2">
        <v>3</v>
      </c>
      <c r="M93" s="2">
        <v>7</v>
      </c>
      <c r="N93" s="2">
        <v>1</v>
      </c>
      <c r="O93" s="23">
        <f t="shared" si="15"/>
        <v>0.14285714285714285</v>
      </c>
      <c r="P93" s="2">
        <v>3</v>
      </c>
      <c r="Q93" s="2">
        <v>1</v>
      </c>
      <c r="R93" s="4">
        <f t="shared" si="11"/>
        <v>0.33333333333333331</v>
      </c>
      <c r="S93" s="2">
        <v>3</v>
      </c>
      <c r="T93" s="2">
        <v>1</v>
      </c>
      <c r="U93" s="4">
        <f t="shared" si="12"/>
        <v>0.33333333333333331</v>
      </c>
      <c r="V93" s="2">
        <v>0</v>
      </c>
      <c r="W93" s="2">
        <v>1</v>
      </c>
      <c r="X93" s="2">
        <v>4</v>
      </c>
      <c r="Y93" s="2">
        <v>2</v>
      </c>
      <c r="Z93" s="2">
        <v>4</v>
      </c>
      <c r="AA93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</v>
      </c>
      <c r="AB93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0.26501766784452296</v>
      </c>
      <c r="AC93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0.25</v>
      </c>
      <c r="AD9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-2</v>
      </c>
    </row>
    <row r="94" spans="1:30" x14ac:dyDescent="0.3">
      <c r="A94" s="2" t="s">
        <v>205</v>
      </c>
      <c r="B94" s="2" t="s">
        <v>175</v>
      </c>
      <c r="C94" s="2" t="s">
        <v>38</v>
      </c>
      <c r="D94" s="2">
        <v>1</v>
      </c>
      <c r="E94" s="1">
        <v>44744</v>
      </c>
      <c r="F94" s="2">
        <v>8</v>
      </c>
      <c r="G94" s="2" t="s">
        <v>91</v>
      </c>
      <c r="H94" s="2">
        <f t="shared" si="16"/>
        <v>0</v>
      </c>
      <c r="I94" s="2">
        <v>5</v>
      </c>
      <c r="J94" s="2">
        <v>3</v>
      </c>
      <c r="K94" s="2">
        <f t="shared" si="17"/>
        <v>8</v>
      </c>
      <c r="L94" s="2">
        <v>0</v>
      </c>
      <c r="M94" s="2">
        <v>1</v>
      </c>
      <c r="N94" s="2">
        <v>0</v>
      </c>
      <c r="O94" s="23">
        <f t="shared" si="15"/>
        <v>0</v>
      </c>
      <c r="P94" s="2">
        <v>2</v>
      </c>
      <c r="Q94" s="2">
        <v>0</v>
      </c>
      <c r="R94" s="4">
        <f t="shared" si="11"/>
        <v>0</v>
      </c>
      <c r="S94" s="2">
        <v>0</v>
      </c>
      <c r="T94" s="2">
        <v>0</v>
      </c>
      <c r="U94" s="4" t="str">
        <f t="shared" si="12"/>
        <v/>
      </c>
      <c r="V94" s="2">
        <v>0</v>
      </c>
      <c r="W94" s="2">
        <v>0</v>
      </c>
      <c r="X94" s="2">
        <v>2</v>
      </c>
      <c r="Y94" s="2">
        <v>4</v>
      </c>
      <c r="Z94" s="2">
        <v>0</v>
      </c>
      <c r="AA94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94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94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9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3</v>
      </c>
    </row>
    <row r="95" spans="1:30" x14ac:dyDescent="0.3">
      <c r="A95" s="2" t="s">
        <v>206</v>
      </c>
      <c r="B95" s="2" t="s">
        <v>175</v>
      </c>
      <c r="C95" s="2" t="s">
        <v>38</v>
      </c>
      <c r="D95" s="2">
        <v>1</v>
      </c>
      <c r="E95" s="1">
        <v>44744</v>
      </c>
      <c r="F95" s="2">
        <v>8</v>
      </c>
      <c r="G95" s="2" t="s">
        <v>91</v>
      </c>
      <c r="H95" s="2">
        <f t="shared" si="16"/>
        <v>0</v>
      </c>
      <c r="I95" s="2">
        <v>0</v>
      </c>
      <c r="J95" s="2">
        <v>0</v>
      </c>
      <c r="K95" s="2">
        <f t="shared" si="17"/>
        <v>0</v>
      </c>
      <c r="L95" s="2">
        <v>0</v>
      </c>
      <c r="M95" s="2">
        <v>0</v>
      </c>
      <c r="N95" s="2">
        <v>0</v>
      </c>
      <c r="O95" s="23" t="str">
        <f t="shared" si="15"/>
        <v/>
      </c>
      <c r="P95" s="2">
        <v>0</v>
      </c>
      <c r="Q95" s="2">
        <v>0</v>
      </c>
      <c r="R95" s="4" t="str">
        <f t="shared" si="11"/>
        <v/>
      </c>
      <c r="S95" s="2">
        <v>0</v>
      </c>
      <c r="T95" s="2">
        <v>0</v>
      </c>
      <c r="U95" s="4" t="str">
        <f t="shared" si="12"/>
        <v/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95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95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9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96" spans="1:30" x14ac:dyDescent="0.3">
      <c r="A96" s="2" t="s">
        <v>207</v>
      </c>
      <c r="B96" s="2" t="s">
        <v>175</v>
      </c>
      <c r="C96" s="2" t="s">
        <v>38</v>
      </c>
      <c r="D96" s="2">
        <v>1</v>
      </c>
      <c r="E96" s="1">
        <v>44744</v>
      </c>
      <c r="F96" s="2">
        <v>8</v>
      </c>
      <c r="G96" s="2" t="s">
        <v>91</v>
      </c>
      <c r="H96" s="2">
        <f t="shared" si="16"/>
        <v>2</v>
      </c>
      <c r="I96" s="2">
        <v>3</v>
      </c>
      <c r="J96" s="2">
        <v>1</v>
      </c>
      <c r="K96" s="2">
        <f t="shared" si="17"/>
        <v>4</v>
      </c>
      <c r="L96" s="2">
        <v>0</v>
      </c>
      <c r="M96" s="2">
        <v>0</v>
      </c>
      <c r="N96" s="2">
        <v>0</v>
      </c>
      <c r="O96" s="23" t="str">
        <f t="shared" si="15"/>
        <v/>
      </c>
      <c r="P96" s="2">
        <v>3</v>
      </c>
      <c r="Q96" s="2">
        <v>1</v>
      </c>
      <c r="R96" s="4">
        <f t="shared" si="11"/>
        <v>0.33333333333333331</v>
      </c>
      <c r="S96" s="2">
        <v>0</v>
      </c>
      <c r="T96" s="2">
        <v>0</v>
      </c>
      <c r="U96" s="4" t="str">
        <f t="shared" si="12"/>
        <v/>
      </c>
      <c r="V96" s="2">
        <v>0</v>
      </c>
      <c r="W96" s="2">
        <v>0</v>
      </c>
      <c r="X96" s="2">
        <v>1</v>
      </c>
      <c r="Y96" s="2">
        <v>0</v>
      </c>
      <c r="Z96" s="2">
        <v>0</v>
      </c>
      <c r="AA96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0.33333333333333331</v>
      </c>
      <c r="AB96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0.33333333333333331</v>
      </c>
      <c r="AC96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0.33333333333333331</v>
      </c>
      <c r="AD9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3</v>
      </c>
    </row>
    <row r="97" spans="1:30" x14ac:dyDescent="0.3">
      <c r="A97" s="2" t="s">
        <v>208</v>
      </c>
      <c r="B97" s="2" t="s">
        <v>175</v>
      </c>
      <c r="C97" s="2" t="s">
        <v>38</v>
      </c>
      <c r="D97" s="2">
        <v>1</v>
      </c>
      <c r="E97" s="1">
        <v>44744</v>
      </c>
      <c r="F97" s="2">
        <v>8</v>
      </c>
      <c r="G97" s="2" t="s">
        <v>91</v>
      </c>
      <c r="H97" s="2">
        <f t="shared" si="16"/>
        <v>0</v>
      </c>
      <c r="I97" s="2">
        <v>2</v>
      </c>
      <c r="J97" s="2">
        <v>1</v>
      </c>
      <c r="K97" s="2">
        <f t="shared" si="17"/>
        <v>3</v>
      </c>
      <c r="L97" s="2">
        <v>1</v>
      </c>
      <c r="M97" s="2">
        <v>0</v>
      </c>
      <c r="N97" s="2">
        <v>0</v>
      </c>
      <c r="O97" s="23" t="str">
        <f t="shared" si="15"/>
        <v/>
      </c>
      <c r="P97" s="2">
        <v>1</v>
      </c>
      <c r="Q97" s="2">
        <v>0</v>
      </c>
      <c r="R97" s="4">
        <f t="shared" si="11"/>
        <v>0</v>
      </c>
      <c r="S97" s="2">
        <v>2</v>
      </c>
      <c r="T97" s="2">
        <v>0</v>
      </c>
      <c r="U97" s="4">
        <f t="shared" si="12"/>
        <v>0</v>
      </c>
      <c r="V97" s="2">
        <v>0</v>
      </c>
      <c r="W97" s="2">
        <v>0</v>
      </c>
      <c r="X97" s="2">
        <v>0</v>
      </c>
      <c r="Y97" s="2">
        <v>0</v>
      </c>
      <c r="Z97" s="2">
        <v>1</v>
      </c>
      <c r="AA97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97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97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9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1</v>
      </c>
    </row>
    <row r="98" spans="1:30" x14ac:dyDescent="0.3">
      <c r="A98" s="2" t="s">
        <v>209</v>
      </c>
      <c r="B98" s="2" t="s">
        <v>175</v>
      </c>
      <c r="C98" s="2" t="s">
        <v>38</v>
      </c>
      <c r="D98" s="2">
        <v>1</v>
      </c>
      <c r="E98" s="1">
        <v>44744</v>
      </c>
      <c r="F98" s="2">
        <v>8</v>
      </c>
      <c r="G98" s="2"/>
      <c r="H98" s="2">
        <f t="shared" si="16"/>
        <v>0</v>
      </c>
      <c r="I98" s="2"/>
      <c r="J98" s="2"/>
      <c r="K98" s="2">
        <f t="shared" si="17"/>
        <v>0</v>
      </c>
      <c r="L98" s="2"/>
      <c r="M98" s="2"/>
      <c r="N98" s="2"/>
      <c r="O98" s="23" t="str">
        <f t="shared" si="15"/>
        <v/>
      </c>
      <c r="P98" s="2"/>
      <c r="Q98" s="2"/>
      <c r="R98" s="4" t="str">
        <f t="shared" si="11"/>
        <v/>
      </c>
      <c r="S98" s="2"/>
      <c r="T98" s="2"/>
      <c r="U98" s="4" t="str">
        <f t="shared" si="12"/>
        <v/>
      </c>
      <c r="V98" s="2"/>
      <c r="W98" s="2"/>
      <c r="X98" s="2"/>
      <c r="Y98" s="2"/>
      <c r="Z98" s="2"/>
      <c r="AA98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98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98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9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99" spans="1:30" x14ac:dyDescent="0.3">
      <c r="A99" s="2" t="s">
        <v>210</v>
      </c>
      <c r="B99" s="2" t="s">
        <v>175</v>
      </c>
      <c r="C99" s="2" t="s">
        <v>38</v>
      </c>
      <c r="D99" s="2">
        <v>1</v>
      </c>
      <c r="E99" s="1">
        <v>44744</v>
      </c>
      <c r="F99" s="2">
        <v>8</v>
      </c>
      <c r="G99" s="2" t="s">
        <v>91</v>
      </c>
      <c r="H99" s="2">
        <f t="shared" si="16"/>
        <v>10</v>
      </c>
      <c r="I99" s="2">
        <v>1</v>
      </c>
      <c r="J99" s="2">
        <v>1</v>
      </c>
      <c r="K99" s="2">
        <f t="shared" si="17"/>
        <v>2</v>
      </c>
      <c r="L99" s="2">
        <v>1</v>
      </c>
      <c r="M99" s="2">
        <v>4</v>
      </c>
      <c r="N99" s="2">
        <v>1</v>
      </c>
      <c r="O99" s="23">
        <f t="shared" si="15"/>
        <v>0.25</v>
      </c>
      <c r="P99" s="2">
        <v>9</v>
      </c>
      <c r="Q99" s="2">
        <v>3</v>
      </c>
      <c r="R99" s="4">
        <f t="shared" si="11"/>
        <v>0.33333333333333331</v>
      </c>
      <c r="S99" s="2">
        <v>2</v>
      </c>
      <c r="T99" s="2">
        <v>1</v>
      </c>
      <c r="U99" s="4">
        <f t="shared" si="12"/>
        <v>0.5</v>
      </c>
      <c r="V99" s="2">
        <v>3</v>
      </c>
      <c r="W99" s="2">
        <v>0</v>
      </c>
      <c r="X99" s="2">
        <v>1</v>
      </c>
      <c r="Y99" s="2">
        <v>2</v>
      </c>
      <c r="Z99" s="2">
        <v>2</v>
      </c>
      <c r="AA99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0.30769230769230771</v>
      </c>
      <c r="AB99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0.36023054755043227</v>
      </c>
      <c r="AC99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0.34615384615384615</v>
      </c>
      <c r="AD9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5</v>
      </c>
    </row>
    <row r="100" spans="1:30" x14ac:dyDescent="0.3">
      <c r="A100" s="2" t="s">
        <v>211</v>
      </c>
      <c r="B100" s="2" t="s">
        <v>175</v>
      </c>
      <c r="C100" s="2" t="s">
        <v>38</v>
      </c>
      <c r="D100" s="2">
        <v>1</v>
      </c>
      <c r="E100" s="1">
        <v>44744</v>
      </c>
      <c r="F100" s="2">
        <v>8</v>
      </c>
      <c r="G100" s="2"/>
      <c r="H100" s="2">
        <f t="shared" si="16"/>
        <v>0</v>
      </c>
      <c r="I100" s="2"/>
      <c r="J100" s="2"/>
      <c r="K100" s="2">
        <f t="shared" si="17"/>
        <v>0</v>
      </c>
      <c r="L100" s="2"/>
      <c r="M100" s="2"/>
      <c r="N100" s="2"/>
      <c r="O100" s="23" t="str">
        <f t="shared" si="15"/>
        <v/>
      </c>
      <c r="P100" s="2"/>
      <c r="Q100" s="2"/>
      <c r="R100" s="4" t="str">
        <f t="shared" si="11"/>
        <v/>
      </c>
      <c r="S100" s="2"/>
      <c r="T100" s="2"/>
      <c r="U100" s="4" t="str">
        <f t="shared" si="12"/>
        <v/>
      </c>
      <c r="V100" s="2"/>
      <c r="W100" s="2"/>
      <c r="X100" s="2"/>
      <c r="Y100" s="2"/>
      <c r="Z100" s="2"/>
      <c r="AA100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00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00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0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01" spans="1:30" x14ac:dyDescent="0.3">
      <c r="A101" s="2" t="s">
        <v>212</v>
      </c>
      <c r="B101" s="2" t="s">
        <v>175</v>
      </c>
      <c r="C101" s="2" t="s">
        <v>38</v>
      </c>
      <c r="D101" s="2">
        <v>1</v>
      </c>
      <c r="E101" s="1">
        <v>44744</v>
      </c>
      <c r="F101" s="2">
        <v>8</v>
      </c>
      <c r="G101" s="2"/>
      <c r="H101" s="2">
        <f t="shared" si="16"/>
        <v>0</v>
      </c>
      <c r="I101" s="2"/>
      <c r="J101" s="2"/>
      <c r="K101" s="2">
        <f t="shared" si="17"/>
        <v>0</v>
      </c>
      <c r="L101" s="2"/>
      <c r="M101" s="2"/>
      <c r="N101" s="2"/>
      <c r="O101" s="23" t="str">
        <f t="shared" si="15"/>
        <v/>
      </c>
      <c r="P101" s="2"/>
      <c r="Q101" s="2"/>
      <c r="R101" s="4" t="str">
        <f t="shared" si="11"/>
        <v/>
      </c>
      <c r="S101" s="2"/>
      <c r="T101" s="2"/>
      <c r="U101" s="4" t="str">
        <f t="shared" si="12"/>
        <v/>
      </c>
      <c r="V101" s="2"/>
      <c r="W101" s="2"/>
      <c r="X101" s="2"/>
      <c r="Y101" s="2"/>
      <c r="Z101" s="2"/>
      <c r="AA10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0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0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0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02" spans="1:30" x14ac:dyDescent="0.3">
      <c r="A102" s="2" t="s">
        <v>213</v>
      </c>
      <c r="B102" s="2" t="s">
        <v>175</v>
      </c>
      <c r="C102" s="2" t="s">
        <v>38</v>
      </c>
      <c r="D102" s="2">
        <v>1</v>
      </c>
      <c r="E102" s="1">
        <v>44744</v>
      </c>
      <c r="F102" s="2">
        <v>8</v>
      </c>
      <c r="G102" s="2" t="s">
        <v>91</v>
      </c>
      <c r="H102" s="2">
        <f t="shared" si="16"/>
        <v>18</v>
      </c>
      <c r="I102" s="2">
        <v>4</v>
      </c>
      <c r="J102" s="2">
        <v>3</v>
      </c>
      <c r="K102" s="2">
        <f t="shared" si="17"/>
        <v>7</v>
      </c>
      <c r="L102" s="2">
        <v>1</v>
      </c>
      <c r="M102" s="2">
        <v>7</v>
      </c>
      <c r="N102" s="2">
        <v>2</v>
      </c>
      <c r="O102" s="23">
        <f t="shared" si="15"/>
        <v>0.2857142857142857</v>
      </c>
      <c r="P102" s="2">
        <f>18-7</f>
        <v>11</v>
      </c>
      <c r="Q102" s="2">
        <v>5</v>
      </c>
      <c r="R102" s="4">
        <f t="shared" si="11"/>
        <v>0.45454545454545453</v>
      </c>
      <c r="S102" s="2">
        <v>3</v>
      </c>
      <c r="T102" s="2">
        <v>2</v>
      </c>
      <c r="U102" s="4">
        <f t="shared" si="12"/>
        <v>0.66666666666666663</v>
      </c>
      <c r="V102" s="2">
        <v>3</v>
      </c>
      <c r="W102" s="2">
        <v>0</v>
      </c>
      <c r="X102" s="2">
        <v>8</v>
      </c>
      <c r="Y102" s="2">
        <v>2</v>
      </c>
      <c r="Z102" s="2">
        <v>7</v>
      </c>
      <c r="AA102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0.3888888888888889</v>
      </c>
      <c r="AB102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0.46583850931677018</v>
      </c>
      <c r="AC102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0.44444444444444442</v>
      </c>
      <c r="AD10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9</v>
      </c>
    </row>
    <row r="103" spans="1:30" x14ac:dyDescent="0.3">
      <c r="A103" s="2" t="s">
        <v>214</v>
      </c>
      <c r="B103" s="2" t="s">
        <v>175</v>
      </c>
      <c r="C103" s="2" t="s">
        <v>38</v>
      </c>
      <c r="D103" s="2">
        <v>1</v>
      </c>
      <c r="E103" s="1">
        <v>44744</v>
      </c>
      <c r="F103" s="2">
        <v>8</v>
      </c>
      <c r="G103" s="2" t="s">
        <v>91</v>
      </c>
      <c r="H103" s="2">
        <f t="shared" si="16"/>
        <v>8</v>
      </c>
      <c r="I103" s="2">
        <v>5</v>
      </c>
      <c r="J103" s="2">
        <v>3</v>
      </c>
      <c r="K103" s="2">
        <f t="shared" si="17"/>
        <v>8</v>
      </c>
      <c r="L103" s="2">
        <v>1</v>
      </c>
      <c r="M103" s="2">
        <v>3</v>
      </c>
      <c r="N103" s="2">
        <v>0</v>
      </c>
      <c r="O103" s="23">
        <f t="shared" si="15"/>
        <v>0</v>
      </c>
      <c r="P103" s="2">
        <v>6</v>
      </c>
      <c r="Q103" s="2">
        <v>3</v>
      </c>
      <c r="R103" s="4">
        <f t="shared" si="11"/>
        <v>0.5</v>
      </c>
      <c r="S103" s="2">
        <v>2</v>
      </c>
      <c r="T103" s="2">
        <v>2</v>
      </c>
      <c r="U103" s="4">
        <f t="shared" si="12"/>
        <v>1</v>
      </c>
      <c r="V103" s="2">
        <v>4</v>
      </c>
      <c r="W103" s="2">
        <v>0</v>
      </c>
      <c r="X103" s="2">
        <v>2</v>
      </c>
      <c r="Y103" s="2">
        <v>5</v>
      </c>
      <c r="Z103" s="2">
        <v>1</v>
      </c>
      <c r="AA103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0.33333333333333331</v>
      </c>
      <c r="AB103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0.40485829959514169</v>
      </c>
      <c r="AC103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0.33333333333333331</v>
      </c>
      <c r="AD10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13</v>
      </c>
    </row>
    <row r="104" spans="1:30" x14ac:dyDescent="0.3">
      <c r="A104" s="11" t="s">
        <v>215</v>
      </c>
      <c r="B104" s="2" t="s">
        <v>175</v>
      </c>
      <c r="C104" s="2" t="s">
        <v>38</v>
      </c>
      <c r="D104" s="2">
        <v>1</v>
      </c>
      <c r="E104" s="1">
        <v>44744</v>
      </c>
      <c r="F104" s="2">
        <v>8</v>
      </c>
      <c r="G104" s="2" t="s">
        <v>91</v>
      </c>
      <c r="H104" s="2">
        <f t="shared" si="16"/>
        <v>0</v>
      </c>
      <c r="I104" s="2">
        <v>2</v>
      </c>
      <c r="J104" s="2">
        <v>1</v>
      </c>
      <c r="K104" s="2">
        <f t="shared" si="17"/>
        <v>3</v>
      </c>
      <c r="L104" s="2">
        <v>0</v>
      </c>
      <c r="M104" s="2">
        <v>0</v>
      </c>
      <c r="N104" s="2">
        <v>0</v>
      </c>
      <c r="O104" s="23" t="str">
        <f t="shared" si="15"/>
        <v/>
      </c>
      <c r="P104" s="2">
        <v>0</v>
      </c>
      <c r="Q104" s="2">
        <v>0</v>
      </c>
      <c r="R104" s="4" t="str">
        <f t="shared" si="11"/>
        <v/>
      </c>
      <c r="S104" s="2">
        <v>0</v>
      </c>
      <c r="T104" s="2">
        <v>0</v>
      </c>
      <c r="U104" s="4" t="str">
        <f t="shared" si="12"/>
        <v/>
      </c>
      <c r="V104" s="2">
        <v>0</v>
      </c>
      <c r="W104" s="2">
        <v>2</v>
      </c>
      <c r="X104" s="2">
        <v>1</v>
      </c>
      <c r="Y104" s="2">
        <v>1</v>
      </c>
      <c r="Z104" s="2">
        <v>0</v>
      </c>
      <c r="AA104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04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04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0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4</v>
      </c>
    </row>
    <row r="105" spans="1:30" x14ac:dyDescent="0.3">
      <c r="A105" s="2" t="s">
        <v>216</v>
      </c>
      <c r="B105" s="2" t="s">
        <v>175</v>
      </c>
      <c r="C105" s="2" t="s">
        <v>38</v>
      </c>
      <c r="D105" s="2">
        <v>1</v>
      </c>
      <c r="E105" s="1">
        <v>44744</v>
      </c>
      <c r="F105" s="2">
        <v>8</v>
      </c>
      <c r="G105" s="2" t="s">
        <v>91</v>
      </c>
      <c r="H105" s="2">
        <f t="shared" si="16"/>
        <v>0</v>
      </c>
      <c r="I105" s="2">
        <v>0</v>
      </c>
      <c r="J105" s="2">
        <v>0</v>
      </c>
      <c r="K105" s="2">
        <f t="shared" si="17"/>
        <v>0</v>
      </c>
      <c r="L105" s="2">
        <v>0</v>
      </c>
      <c r="M105" s="2">
        <v>1</v>
      </c>
      <c r="N105" s="2">
        <v>0</v>
      </c>
      <c r="O105" s="23">
        <f t="shared" si="15"/>
        <v>0</v>
      </c>
      <c r="P105" s="2">
        <v>1</v>
      </c>
      <c r="Q105" s="2">
        <v>0</v>
      </c>
      <c r="R105" s="4">
        <f t="shared" si="11"/>
        <v>0</v>
      </c>
      <c r="S105" s="2">
        <v>0</v>
      </c>
      <c r="T105" s="2">
        <v>0</v>
      </c>
      <c r="U105" s="4" t="str">
        <f t="shared" si="12"/>
        <v/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05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105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0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-2</v>
      </c>
    </row>
    <row r="106" spans="1:30" x14ac:dyDescent="0.3">
      <c r="A106" s="2" t="s">
        <v>217</v>
      </c>
      <c r="B106" s="2" t="s">
        <v>175</v>
      </c>
      <c r="C106" s="2" t="s">
        <v>38</v>
      </c>
      <c r="D106" s="2">
        <v>1</v>
      </c>
      <c r="E106" s="1">
        <v>44744</v>
      </c>
      <c r="F106" s="2">
        <v>8</v>
      </c>
      <c r="G106" s="2"/>
      <c r="H106" s="2">
        <f t="shared" si="16"/>
        <v>0</v>
      </c>
      <c r="I106" s="2"/>
      <c r="J106" s="2"/>
      <c r="K106" s="2">
        <f t="shared" si="17"/>
        <v>0</v>
      </c>
      <c r="L106" s="2"/>
      <c r="M106" s="2"/>
      <c r="N106" s="2"/>
      <c r="O106" s="23" t="str">
        <f t="shared" si="15"/>
        <v/>
      </c>
      <c r="P106" s="2"/>
      <c r="Q106" s="2"/>
      <c r="R106" s="4" t="str">
        <f t="shared" si="11"/>
        <v/>
      </c>
      <c r="S106" s="2"/>
      <c r="T106" s="2"/>
      <c r="U106" s="4" t="str">
        <f t="shared" si="12"/>
        <v/>
      </c>
      <c r="V106" s="2"/>
      <c r="W106" s="2"/>
      <c r="X106" s="2"/>
      <c r="Y106" s="2"/>
      <c r="Z106" s="2"/>
      <c r="AA106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06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06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0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07" spans="1:30" x14ac:dyDescent="0.3">
      <c r="A107" s="2" t="s">
        <v>218</v>
      </c>
      <c r="B107" s="2" t="s">
        <v>175</v>
      </c>
      <c r="C107" s="2" t="s">
        <v>38</v>
      </c>
      <c r="D107" s="2">
        <v>1</v>
      </c>
      <c r="E107" s="1">
        <v>44744</v>
      </c>
      <c r="F107" s="2">
        <v>8</v>
      </c>
      <c r="G107" s="2"/>
      <c r="H107" s="2">
        <f t="shared" si="16"/>
        <v>0</v>
      </c>
      <c r="I107" s="2"/>
      <c r="J107" s="2"/>
      <c r="K107" s="2">
        <f t="shared" si="17"/>
        <v>0</v>
      </c>
      <c r="L107" s="2"/>
      <c r="M107" s="2"/>
      <c r="N107" s="2"/>
      <c r="O107" s="23" t="str">
        <f t="shared" si="15"/>
        <v/>
      </c>
      <c r="P107" s="2"/>
      <c r="Q107" s="2"/>
      <c r="R107" s="4" t="str">
        <f t="shared" si="11"/>
        <v/>
      </c>
      <c r="S107" s="2"/>
      <c r="T107" s="2"/>
      <c r="U107" s="4" t="str">
        <f t="shared" si="12"/>
        <v/>
      </c>
      <c r="V107" s="2"/>
      <c r="W107" s="2"/>
      <c r="X107" s="2"/>
      <c r="Y107" s="2"/>
      <c r="Z107" s="2"/>
      <c r="AA107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07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07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0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08" spans="1:30" x14ac:dyDescent="0.3">
      <c r="A108" s="2" t="s">
        <v>219</v>
      </c>
      <c r="B108" s="2" t="s">
        <v>175</v>
      </c>
      <c r="C108" s="2" t="s">
        <v>38</v>
      </c>
      <c r="D108" s="2">
        <v>1</v>
      </c>
      <c r="E108" s="1">
        <v>44744</v>
      </c>
      <c r="F108" s="2">
        <v>8</v>
      </c>
      <c r="G108" s="2"/>
      <c r="H108" s="2">
        <f t="shared" si="16"/>
        <v>0</v>
      </c>
      <c r="I108" s="2"/>
      <c r="J108" s="2"/>
      <c r="K108" s="2">
        <f t="shared" si="17"/>
        <v>0</v>
      </c>
      <c r="L108" s="2"/>
      <c r="M108" s="2"/>
      <c r="N108" s="2"/>
      <c r="O108" s="23" t="str">
        <f t="shared" si="15"/>
        <v/>
      </c>
      <c r="P108" s="2"/>
      <c r="Q108" s="2"/>
      <c r="R108" s="4" t="str">
        <f t="shared" si="11"/>
        <v/>
      </c>
      <c r="S108" s="2"/>
      <c r="T108" s="2"/>
      <c r="U108" s="4" t="str">
        <f t="shared" si="12"/>
        <v/>
      </c>
      <c r="V108" s="2"/>
      <c r="W108" s="2"/>
      <c r="X108" s="2"/>
      <c r="Y108" s="2"/>
      <c r="Z108" s="2"/>
      <c r="AA108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08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08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0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09" spans="1:30" x14ac:dyDescent="0.3">
      <c r="A109" s="2" t="s">
        <v>199</v>
      </c>
      <c r="B109" s="2" t="s">
        <v>175</v>
      </c>
      <c r="C109" s="2" t="s">
        <v>92</v>
      </c>
      <c r="D109" s="2">
        <v>1</v>
      </c>
      <c r="E109" s="1">
        <v>44771</v>
      </c>
      <c r="F109" s="2">
        <v>9</v>
      </c>
      <c r="G109" s="2" t="s">
        <v>91</v>
      </c>
      <c r="H109" s="2">
        <f t="shared" si="16"/>
        <v>8</v>
      </c>
      <c r="I109" s="2">
        <v>4</v>
      </c>
      <c r="J109" s="2">
        <v>8</v>
      </c>
      <c r="K109" s="2">
        <f t="shared" si="17"/>
        <v>12</v>
      </c>
      <c r="L109" s="2">
        <v>2</v>
      </c>
      <c r="M109" s="2">
        <v>1</v>
      </c>
      <c r="N109" s="2">
        <v>0</v>
      </c>
      <c r="O109" s="23">
        <f t="shared" si="15"/>
        <v>0</v>
      </c>
      <c r="P109" s="2">
        <v>8</v>
      </c>
      <c r="Q109" s="2">
        <v>3</v>
      </c>
      <c r="R109" s="4">
        <f t="shared" si="11"/>
        <v>0.375</v>
      </c>
      <c r="S109" s="2">
        <v>4</v>
      </c>
      <c r="T109" s="2">
        <v>2</v>
      </c>
      <c r="U109" s="4">
        <f t="shared" si="12"/>
        <v>0.5</v>
      </c>
      <c r="V109" s="2">
        <v>0</v>
      </c>
      <c r="W109" s="2">
        <v>1</v>
      </c>
      <c r="X109" s="2">
        <v>3</v>
      </c>
      <c r="Y109" s="2">
        <v>3</v>
      </c>
      <c r="Z109" s="2">
        <v>2</v>
      </c>
      <c r="AA109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0.33333333333333331</v>
      </c>
      <c r="AB109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0.37174721189591081</v>
      </c>
      <c r="AC109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0.33333333333333331</v>
      </c>
      <c r="AD10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12</v>
      </c>
    </row>
    <row r="110" spans="1:30" x14ac:dyDescent="0.3">
      <c r="A110" s="2" t="s">
        <v>200</v>
      </c>
      <c r="B110" s="2" t="s">
        <v>175</v>
      </c>
      <c r="C110" s="2" t="s">
        <v>92</v>
      </c>
      <c r="D110" s="2">
        <v>1</v>
      </c>
      <c r="E110" s="1">
        <v>44771</v>
      </c>
      <c r="F110" s="2">
        <v>9</v>
      </c>
      <c r="G110" s="2" t="s">
        <v>91</v>
      </c>
      <c r="H110" s="2">
        <f t="shared" ref="H110:H129" si="18">(Q110*2)+(N110*3)+(T110)</f>
        <v>0</v>
      </c>
      <c r="I110" s="2">
        <v>0</v>
      </c>
      <c r="J110" s="2">
        <v>0</v>
      </c>
      <c r="K110" s="2">
        <f t="shared" ref="K110:K129" si="19">I110+J110</f>
        <v>0</v>
      </c>
      <c r="L110" s="2">
        <v>0</v>
      </c>
      <c r="M110" s="2">
        <v>0</v>
      </c>
      <c r="N110" s="2">
        <v>0</v>
      </c>
      <c r="O110" s="23" t="str">
        <f t="shared" si="15"/>
        <v/>
      </c>
      <c r="P110" s="2">
        <v>1</v>
      </c>
      <c r="Q110" s="2">
        <v>0</v>
      </c>
      <c r="R110" s="4">
        <f t="shared" si="11"/>
        <v>0</v>
      </c>
      <c r="S110" s="2">
        <v>0</v>
      </c>
      <c r="T110" s="2">
        <v>0</v>
      </c>
      <c r="U110" s="4" t="str">
        <f t="shared" si="12"/>
        <v/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10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110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1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</v>
      </c>
    </row>
    <row r="111" spans="1:30" x14ac:dyDescent="0.3">
      <c r="A111" s="2" t="s">
        <v>201</v>
      </c>
      <c r="B111" s="2" t="s">
        <v>175</v>
      </c>
      <c r="C111" s="2" t="s">
        <v>92</v>
      </c>
      <c r="D111" s="2">
        <v>1</v>
      </c>
      <c r="E111" s="1">
        <v>44771</v>
      </c>
      <c r="F111" s="2">
        <v>9</v>
      </c>
      <c r="G111" s="2"/>
      <c r="H111" s="2">
        <f t="shared" si="18"/>
        <v>0</v>
      </c>
      <c r="I111" s="2"/>
      <c r="J111" s="2"/>
      <c r="K111" s="2">
        <f t="shared" si="19"/>
        <v>0</v>
      </c>
      <c r="L111" s="2"/>
      <c r="M111" s="2"/>
      <c r="N111" s="2"/>
      <c r="O111" s="23" t="str">
        <f t="shared" si="15"/>
        <v/>
      </c>
      <c r="P111" s="2"/>
      <c r="Q111" s="2"/>
      <c r="R111" s="4" t="str">
        <f t="shared" si="11"/>
        <v/>
      </c>
      <c r="S111" s="2"/>
      <c r="T111" s="2"/>
      <c r="U111" s="4" t="str">
        <f t="shared" si="12"/>
        <v/>
      </c>
      <c r="V111" s="2"/>
      <c r="W111" s="2"/>
      <c r="X111" s="2"/>
      <c r="Y111" s="2"/>
      <c r="Z111" s="2"/>
      <c r="AA11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1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1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1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12" spans="1:30" x14ac:dyDescent="0.3">
      <c r="A112" s="2" t="s">
        <v>202</v>
      </c>
      <c r="B112" s="2" t="s">
        <v>175</v>
      </c>
      <c r="C112" s="2" t="s">
        <v>92</v>
      </c>
      <c r="D112" s="2">
        <v>1</v>
      </c>
      <c r="E112" s="1">
        <v>44771</v>
      </c>
      <c r="F112" s="2">
        <v>9</v>
      </c>
      <c r="G112" s="2" t="s">
        <v>91</v>
      </c>
      <c r="H112" s="2">
        <f t="shared" si="18"/>
        <v>3</v>
      </c>
      <c r="I112" s="2">
        <v>3</v>
      </c>
      <c r="J112" s="2">
        <v>1</v>
      </c>
      <c r="K112" s="2">
        <f t="shared" si="19"/>
        <v>4</v>
      </c>
      <c r="L112" s="2">
        <v>1</v>
      </c>
      <c r="M112" s="2">
        <v>3</v>
      </c>
      <c r="N112" s="2">
        <v>1</v>
      </c>
      <c r="O112" s="23">
        <f t="shared" si="15"/>
        <v>0.33333333333333331</v>
      </c>
      <c r="P112" s="2">
        <v>5</v>
      </c>
      <c r="Q112" s="2">
        <v>0</v>
      </c>
      <c r="R112" s="4">
        <f t="shared" si="11"/>
        <v>0</v>
      </c>
      <c r="S112" s="2">
        <v>0</v>
      </c>
      <c r="T112" s="2">
        <v>0</v>
      </c>
      <c r="U112" s="4" t="str">
        <f t="shared" si="12"/>
        <v/>
      </c>
      <c r="V112" s="2">
        <v>1</v>
      </c>
      <c r="W112" s="2">
        <v>0</v>
      </c>
      <c r="X112" s="2">
        <v>2</v>
      </c>
      <c r="Y112" s="2">
        <v>1</v>
      </c>
      <c r="Z112" s="2">
        <v>1</v>
      </c>
      <c r="AA112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0.125</v>
      </c>
      <c r="AB112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0.1875</v>
      </c>
      <c r="AC112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0.1875</v>
      </c>
      <c r="AD11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13" spans="1:30" x14ac:dyDescent="0.3">
      <c r="A113" s="2" t="s">
        <v>203</v>
      </c>
      <c r="B113" s="2" t="s">
        <v>175</v>
      </c>
      <c r="C113" s="2" t="s">
        <v>92</v>
      </c>
      <c r="D113" s="2">
        <v>1</v>
      </c>
      <c r="E113" s="1">
        <v>44771</v>
      </c>
      <c r="F113" s="2">
        <v>9</v>
      </c>
      <c r="G113" s="2" t="s">
        <v>91</v>
      </c>
      <c r="H113" s="2">
        <f t="shared" si="18"/>
        <v>0</v>
      </c>
      <c r="I113" s="2">
        <v>3</v>
      </c>
      <c r="J113" s="2">
        <v>0</v>
      </c>
      <c r="K113" s="2">
        <f t="shared" si="19"/>
        <v>3</v>
      </c>
      <c r="L113" s="2">
        <v>1</v>
      </c>
      <c r="M113" s="2">
        <v>2</v>
      </c>
      <c r="N113" s="2">
        <v>0</v>
      </c>
      <c r="O113" s="23">
        <f t="shared" si="15"/>
        <v>0</v>
      </c>
      <c r="P113" s="2">
        <v>1</v>
      </c>
      <c r="Q113" s="2">
        <v>0</v>
      </c>
      <c r="R113" s="4">
        <f t="shared" si="11"/>
        <v>0</v>
      </c>
      <c r="S113" s="2">
        <v>0</v>
      </c>
      <c r="T113" s="2">
        <v>0</v>
      </c>
      <c r="U113" s="4" t="str">
        <f t="shared" si="12"/>
        <v/>
      </c>
      <c r="V113" s="2">
        <v>1</v>
      </c>
      <c r="W113" s="2">
        <v>0</v>
      </c>
      <c r="X113" s="2">
        <v>2</v>
      </c>
      <c r="Y113" s="2">
        <v>2</v>
      </c>
      <c r="Z113" s="2">
        <v>1</v>
      </c>
      <c r="AA113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13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113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1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14" spans="1:30" x14ac:dyDescent="0.3">
      <c r="A114" s="2" t="s">
        <v>204</v>
      </c>
      <c r="B114" s="2" t="s">
        <v>175</v>
      </c>
      <c r="C114" s="2" t="s">
        <v>92</v>
      </c>
      <c r="D114" s="2">
        <v>1</v>
      </c>
      <c r="E114" s="1">
        <v>44771</v>
      </c>
      <c r="F114" s="2">
        <v>9</v>
      </c>
      <c r="G114" s="2" t="s">
        <v>91</v>
      </c>
      <c r="H114" s="2">
        <f t="shared" si="18"/>
        <v>13</v>
      </c>
      <c r="I114" s="2">
        <v>4</v>
      </c>
      <c r="J114" s="2">
        <v>2</v>
      </c>
      <c r="K114" s="2">
        <f t="shared" si="19"/>
        <v>6</v>
      </c>
      <c r="L114" s="2">
        <v>5</v>
      </c>
      <c r="M114" s="2">
        <v>5</v>
      </c>
      <c r="N114" s="2">
        <v>2</v>
      </c>
      <c r="O114" s="23">
        <f t="shared" si="15"/>
        <v>0.4</v>
      </c>
      <c r="P114" s="2">
        <f>14-5</f>
        <v>9</v>
      </c>
      <c r="Q114" s="2">
        <v>3</v>
      </c>
      <c r="R114" s="4">
        <f t="shared" si="11"/>
        <v>0.33333333333333331</v>
      </c>
      <c r="S114" s="2">
        <v>3</v>
      </c>
      <c r="T114" s="2">
        <v>1</v>
      </c>
      <c r="U114" s="4">
        <f t="shared" si="12"/>
        <v>0.33333333333333331</v>
      </c>
      <c r="V114" s="2">
        <v>2</v>
      </c>
      <c r="W114" s="2">
        <v>1</v>
      </c>
      <c r="X114" s="2">
        <v>7</v>
      </c>
      <c r="Y114" s="2">
        <v>4</v>
      </c>
      <c r="Z114" s="2">
        <v>5</v>
      </c>
      <c r="AA114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0.35714285714285715</v>
      </c>
      <c r="AB114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0.42428198433420367</v>
      </c>
      <c r="AC114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0.42857142857142855</v>
      </c>
      <c r="AD11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9</v>
      </c>
    </row>
    <row r="115" spans="1:30" x14ac:dyDescent="0.3">
      <c r="A115" s="2" t="s">
        <v>205</v>
      </c>
      <c r="B115" s="2" t="s">
        <v>175</v>
      </c>
      <c r="C115" s="2" t="s">
        <v>92</v>
      </c>
      <c r="D115" s="2">
        <v>1</v>
      </c>
      <c r="E115" s="1">
        <v>44771</v>
      </c>
      <c r="F115" s="2">
        <v>9</v>
      </c>
      <c r="G115" s="2" t="s">
        <v>91</v>
      </c>
      <c r="H115" s="2">
        <f t="shared" si="18"/>
        <v>0</v>
      </c>
      <c r="I115" s="2">
        <v>0</v>
      </c>
      <c r="J115" s="2">
        <v>1</v>
      </c>
      <c r="K115" s="2">
        <f t="shared" si="19"/>
        <v>1</v>
      </c>
      <c r="L115" s="2">
        <v>0</v>
      </c>
      <c r="M115" s="2">
        <v>0</v>
      </c>
      <c r="N115" s="2">
        <v>0</v>
      </c>
      <c r="O115" s="23" t="str">
        <f t="shared" si="15"/>
        <v/>
      </c>
      <c r="P115" s="2">
        <v>1</v>
      </c>
      <c r="Q115" s="2">
        <v>0</v>
      </c>
      <c r="R115" s="4">
        <f t="shared" si="11"/>
        <v>0</v>
      </c>
      <c r="S115" s="2">
        <v>0</v>
      </c>
      <c r="T115" s="2">
        <v>0</v>
      </c>
      <c r="U115" s="4" t="str">
        <f t="shared" si="12"/>
        <v/>
      </c>
      <c r="V115" s="2">
        <v>0</v>
      </c>
      <c r="W115" s="2">
        <v>0</v>
      </c>
      <c r="X115" s="2">
        <v>1</v>
      </c>
      <c r="Y115" s="2">
        <v>1</v>
      </c>
      <c r="Z115" s="2">
        <v>0</v>
      </c>
      <c r="AA115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15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115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1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</v>
      </c>
    </row>
    <row r="116" spans="1:30" x14ac:dyDescent="0.3">
      <c r="A116" s="2" t="s">
        <v>206</v>
      </c>
      <c r="B116" s="2" t="s">
        <v>175</v>
      </c>
      <c r="C116" s="2" t="s">
        <v>92</v>
      </c>
      <c r="D116" s="2">
        <v>1</v>
      </c>
      <c r="E116" s="1">
        <v>44771</v>
      </c>
      <c r="F116" s="2">
        <v>9</v>
      </c>
      <c r="G116" s="2"/>
      <c r="H116" s="2">
        <f t="shared" si="18"/>
        <v>0</v>
      </c>
      <c r="I116" s="2"/>
      <c r="J116" s="2"/>
      <c r="K116" s="2">
        <f t="shared" si="19"/>
        <v>0</v>
      </c>
      <c r="L116" s="2"/>
      <c r="M116" s="2"/>
      <c r="N116" s="2"/>
      <c r="O116" s="23" t="str">
        <f t="shared" si="15"/>
        <v/>
      </c>
      <c r="P116" s="2"/>
      <c r="Q116" s="2"/>
      <c r="R116" s="4" t="str">
        <f t="shared" si="11"/>
        <v/>
      </c>
      <c r="S116" s="2"/>
      <c r="T116" s="2"/>
      <c r="U116" s="4" t="str">
        <f t="shared" si="12"/>
        <v/>
      </c>
      <c r="V116" s="2"/>
      <c r="W116" s="2"/>
      <c r="X116" s="2"/>
      <c r="Y116" s="2"/>
      <c r="Z116" s="2"/>
      <c r="AA116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16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16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1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17" spans="1:30" x14ac:dyDescent="0.3">
      <c r="A117" s="2" t="s">
        <v>207</v>
      </c>
      <c r="B117" s="2" t="s">
        <v>175</v>
      </c>
      <c r="C117" s="2" t="s">
        <v>92</v>
      </c>
      <c r="D117" s="2">
        <v>1</v>
      </c>
      <c r="E117" s="1">
        <v>44771</v>
      </c>
      <c r="F117" s="2">
        <v>9</v>
      </c>
      <c r="G117" s="2" t="s">
        <v>91</v>
      </c>
      <c r="H117" s="2">
        <f t="shared" si="18"/>
        <v>0</v>
      </c>
      <c r="I117" s="2">
        <v>1</v>
      </c>
      <c r="J117" s="2">
        <v>0</v>
      </c>
      <c r="K117" s="2">
        <f t="shared" si="19"/>
        <v>1</v>
      </c>
      <c r="L117" s="2">
        <v>0</v>
      </c>
      <c r="M117" s="2">
        <v>0</v>
      </c>
      <c r="N117" s="2">
        <v>0</v>
      </c>
      <c r="O117" s="23" t="str">
        <f t="shared" si="15"/>
        <v/>
      </c>
      <c r="P117" s="2">
        <v>0</v>
      </c>
      <c r="Q117" s="2">
        <v>0</v>
      </c>
      <c r="R117" s="4" t="str">
        <f t="shared" si="11"/>
        <v/>
      </c>
      <c r="S117" s="2">
        <v>0</v>
      </c>
      <c r="T117" s="2">
        <v>0</v>
      </c>
      <c r="U117" s="4" t="str">
        <f t="shared" si="12"/>
        <v/>
      </c>
      <c r="V117" s="2">
        <v>0</v>
      </c>
      <c r="W117" s="2">
        <v>0</v>
      </c>
      <c r="X117" s="2">
        <v>0</v>
      </c>
      <c r="Y117" s="2">
        <v>1</v>
      </c>
      <c r="Z117" s="2">
        <v>0</v>
      </c>
      <c r="AA117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17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17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1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1</v>
      </c>
    </row>
    <row r="118" spans="1:30" x14ac:dyDescent="0.3">
      <c r="A118" s="2" t="s">
        <v>208</v>
      </c>
      <c r="B118" s="2" t="s">
        <v>175</v>
      </c>
      <c r="C118" s="2" t="s">
        <v>92</v>
      </c>
      <c r="D118" s="2">
        <v>1</v>
      </c>
      <c r="E118" s="1">
        <v>44771</v>
      </c>
      <c r="F118" s="2">
        <v>9</v>
      </c>
      <c r="G118" s="2"/>
      <c r="H118" s="2">
        <f t="shared" si="18"/>
        <v>0</v>
      </c>
      <c r="I118" s="2"/>
      <c r="J118" s="2"/>
      <c r="K118" s="2">
        <f t="shared" si="19"/>
        <v>0</v>
      </c>
      <c r="L118" s="2"/>
      <c r="M118" s="2"/>
      <c r="N118" s="2"/>
      <c r="O118" s="23" t="str">
        <f t="shared" si="15"/>
        <v/>
      </c>
      <c r="P118" s="2"/>
      <c r="Q118" s="2"/>
      <c r="R118" s="4" t="str">
        <f t="shared" si="11"/>
        <v/>
      </c>
      <c r="S118" s="2"/>
      <c r="T118" s="2"/>
      <c r="U118" s="4" t="str">
        <f t="shared" si="12"/>
        <v/>
      </c>
      <c r="V118" s="2"/>
      <c r="W118" s="2"/>
      <c r="X118" s="2"/>
      <c r="Y118" s="2"/>
      <c r="Z118" s="2"/>
      <c r="AA118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18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18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1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19" spans="1:30" x14ac:dyDescent="0.3">
      <c r="A119" s="2" t="s">
        <v>209</v>
      </c>
      <c r="B119" s="2" t="s">
        <v>175</v>
      </c>
      <c r="C119" s="2" t="s">
        <v>92</v>
      </c>
      <c r="D119" s="2">
        <v>1</v>
      </c>
      <c r="E119" s="1">
        <v>44771</v>
      </c>
      <c r="F119" s="2">
        <v>9</v>
      </c>
      <c r="G119" s="2"/>
      <c r="H119" s="2">
        <f t="shared" si="18"/>
        <v>0</v>
      </c>
      <c r="I119" s="2"/>
      <c r="J119" s="2"/>
      <c r="K119" s="2">
        <f t="shared" si="19"/>
        <v>0</v>
      </c>
      <c r="L119" s="2"/>
      <c r="M119" s="2"/>
      <c r="N119" s="2"/>
      <c r="O119" s="23" t="str">
        <f t="shared" si="15"/>
        <v/>
      </c>
      <c r="P119" s="2"/>
      <c r="Q119" s="2"/>
      <c r="R119" s="4" t="str">
        <f t="shared" si="11"/>
        <v/>
      </c>
      <c r="S119" s="2"/>
      <c r="T119" s="2"/>
      <c r="U119" s="4" t="str">
        <f t="shared" si="12"/>
        <v/>
      </c>
      <c r="V119" s="2"/>
      <c r="W119" s="2"/>
      <c r="X119" s="2"/>
      <c r="Y119" s="2"/>
      <c r="Z119" s="2"/>
      <c r="AA119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19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19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1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20" spans="1:30" x14ac:dyDescent="0.3">
      <c r="A120" s="2" t="s">
        <v>210</v>
      </c>
      <c r="B120" s="2" t="s">
        <v>175</v>
      </c>
      <c r="C120" s="2" t="s">
        <v>92</v>
      </c>
      <c r="D120" s="2">
        <v>1</v>
      </c>
      <c r="E120" s="1">
        <v>44771</v>
      </c>
      <c r="F120" s="2">
        <v>9</v>
      </c>
      <c r="G120" s="2" t="s">
        <v>91</v>
      </c>
      <c r="H120" s="2">
        <f t="shared" si="18"/>
        <v>0</v>
      </c>
      <c r="I120" s="2">
        <v>3</v>
      </c>
      <c r="J120" s="2">
        <v>1</v>
      </c>
      <c r="K120" s="2">
        <f t="shared" si="19"/>
        <v>4</v>
      </c>
      <c r="L120" s="2">
        <v>0</v>
      </c>
      <c r="M120" s="2">
        <v>1</v>
      </c>
      <c r="N120" s="2">
        <v>0</v>
      </c>
      <c r="O120" s="23">
        <f t="shared" si="15"/>
        <v>0</v>
      </c>
      <c r="P120" s="2">
        <v>3</v>
      </c>
      <c r="Q120" s="2">
        <v>0</v>
      </c>
      <c r="R120" s="4">
        <f t="shared" si="11"/>
        <v>0</v>
      </c>
      <c r="S120" s="2">
        <v>4</v>
      </c>
      <c r="T120" s="2">
        <v>0</v>
      </c>
      <c r="U120" s="4">
        <f t="shared" si="12"/>
        <v>0</v>
      </c>
      <c r="V120" s="2">
        <v>0</v>
      </c>
      <c r="W120" s="2">
        <v>0</v>
      </c>
      <c r="X120" s="2">
        <v>0</v>
      </c>
      <c r="Y120" s="2">
        <v>1</v>
      </c>
      <c r="Z120" s="2">
        <v>2</v>
      </c>
      <c r="AA120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20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120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2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-4</v>
      </c>
    </row>
    <row r="121" spans="1:30" x14ac:dyDescent="0.3">
      <c r="A121" s="2" t="s">
        <v>211</v>
      </c>
      <c r="B121" s="2" t="s">
        <v>175</v>
      </c>
      <c r="C121" s="2" t="s">
        <v>92</v>
      </c>
      <c r="D121" s="2">
        <v>1</v>
      </c>
      <c r="E121" s="1">
        <v>44771</v>
      </c>
      <c r="F121" s="2">
        <v>9</v>
      </c>
      <c r="G121" s="2"/>
      <c r="H121" s="2">
        <f t="shared" si="18"/>
        <v>0</v>
      </c>
      <c r="I121" s="2"/>
      <c r="J121" s="2"/>
      <c r="K121" s="2">
        <f t="shared" si="19"/>
        <v>0</v>
      </c>
      <c r="L121" s="2"/>
      <c r="M121" s="2"/>
      <c r="N121" s="2"/>
      <c r="O121" s="23" t="str">
        <f t="shared" si="15"/>
        <v/>
      </c>
      <c r="P121" s="2"/>
      <c r="Q121" s="2"/>
      <c r="R121" s="4" t="str">
        <f t="shared" si="11"/>
        <v/>
      </c>
      <c r="S121" s="2"/>
      <c r="T121" s="2"/>
      <c r="U121" s="4" t="str">
        <f t="shared" si="12"/>
        <v/>
      </c>
      <c r="V121" s="2"/>
      <c r="W121" s="2"/>
      <c r="X121" s="2"/>
      <c r="Y121" s="2"/>
      <c r="Z121" s="2"/>
      <c r="AA12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2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2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2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22" spans="1:30" x14ac:dyDescent="0.3">
      <c r="A122" s="2" t="s">
        <v>212</v>
      </c>
      <c r="B122" s="2" t="s">
        <v>175</v>
      </c>
      <c r="C122" s="2" t="s">
        <v>92</v>
      </c>
      <c r="D122" s="2">
        <v>1</v>
      </c>
      <c r="E122" s="1">
        <v>44771</v>
      </c>
      <c r="F122" s="2">
        <v>9</v>
      </c>
      <c r="G122" s="2"/>
      <c r="H122" s="2">
        <f t="shared" si="18"/>
        <v>0</v>
      </c>
      <c r="I122" s="2"/>
      <c r="J122" s="2"/>
      <c r="K122" s="2">
        <f t="shared" si="19"/>
        <v>0</v>
      </c>
      <c r="L122" s="2"/>
      <c r="M122" s="2"/>
      <c r="N122" s="2"/>
      <c r="O122" s="23" t="str">
        <f t="shared" si="15"/>
        <v/>
      </c>
      <c r="P122" s="2"/>
      <c r="Q122" s="2"/>
      <c r="R122" s="4" t="str">
        <f t="shared" si="11"/>
        <v/>
      </c>
      <c r="S122" s="2"/>
      <c r="T122" s="2"/>
      <c r="U122" s="4" t="str">
        <f t="shared" si="12"/>
        <v/>
      </c>
      <c r="V122" s="2"/>
      <c r="W122" s="2"/>
      <c r="X122" s="2"/>
      <c r="Y122" s="2"/>
      <c r="Z122" s="2"/>
      <c r="AA122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22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22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2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23" spans="1:30" x14ac:dyDescent="0.3">
      <c r="A123" s="2" t="s">
        <v>213</v>
      </c>
      <c r="B123" s="2" t="s">
        <v>175</v>
      </c>
      <c r="C123" s="2" t="s">
        <v>92</v>
      </c>
      <c r="D123" s="2">
        <v>1</v>
      </c>
      <c r="E123" s="1">
        <v>44771</v>
      </c>
      <c r="F123" s="2">
        <v>9</v>
      </c>
      <c r="G123" s="2" t="s">
        <v>91</v>
      </c>
      <c r="H123" s="2">
        <f t="shared" si="18"/>
        <v>24</v>
      </c>
      <c r="I123" s="2">
        <v>4</v>
      </c>
      <c r="J123" s="2">
        <v>0</v>
      </c>
      <c r="K123" s="2">
        <f t="shared" si="19"/>
        <v>4</v>
      </c>
      <c r="L123" s="2">
        <v>3</v>
      </c>
      <c r="M123" s="2">
        <v>5</v>
      </c>
      <c r="N123" s="2">
        <v>0</v>
      </c>
      <c r="O123" s="23">
        <f t="shared" si="15"/>
        <v>0</v>
      </c>
      <c r="P123" s="2">
        <f>26-5</f>
        <v>21</v>
      </c>
      <c r="Q123" s="2">
        <v>9</v>
      </c>
      <c r="R123" s="4">
        <f t="shared" si="11"/>
        <v>0.42857142857142855</v>
      </c>
      <c r="S123" s="2">
        <v>7</v>
      </c>
      <c r="T123" s="2">
        <v>6</v>
      </c>
      <c r="U123" s="4">
        <f t="shared" si="12"/>
        <v>0.8571428571428571</v>
      </c>
      <c r="V123" s="2">
        <v>4</v>
      </c>
      <c r="W123" s="2">
        <v>0</v>
      </c>
      <c r="X123" s="2">
        <v>8</v>
      </c>
      <c r="Y123" s="2">
        <v>4</v>
      </c>
      <c r="Z123" s="2">
        <v>3</v>
      </c>
      <c r="AA123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0.34615384615384615</v>
      </c>
      <c r="AB123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0.4126547455295736</v>
      </c>
      <c r="AC123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0.34615384615384615</v>
      </c>
      <c r="AD12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9</v>
      </c>
    </row>
    <row r="124" spans="1:30" x14ac:dyDescent="0.3">
      <c r="A124" s="2" t="s">
        <v>214</v>
      </c>
      <c r="B124" s="2" t="s">
        <v>175</v>
      </c>
      <c r="C124" s="2" t="s">
        <v>92</v>
      </c>
      <c r="D124" s="2">
        <v>1</v>
      </c>
      <c r="E124" s="1">
        <v>44771</v>
      </c>
      <c r="F124" s="2">
        <v>9</v>
      </c>
      <c r="G124" s="2" t="s">
        <v>91</v>
      </c>
      <c r="H124" s="2">
        <f t="shared" si="18"/>
        <v>12</v>
      </c>
      <c r="I124" s="2">
        <v>7</v>
      </c>
      <c r="J124" s="2">
        <v>7</v>
      </c>
      <c r="K124" s="2">
        <f t="shared" si="19"/>
        <v>14</v>
      </c>
      <c r="L124" s="2">
        <v>0</v>
      </c>
      <c r="M124" s="2">
        <v>7</v>
      </c>
      <c r="N124" s="2">
        <v>0</v>
      </c>
      <c r="O124" s="23">
        <f t="shared" si="15"/>
        <v>0</v>
      </c>
      <c r="P124" s="2">
        <v>7</v>
      </c>
      <c r="Q124" s="2">
        <v>5</v>
      </c>
      <c r="R124" s="4">
        <f t="shared" si="11"/>
        <v>0.7142857142857143</v>
      </c>
      <c r="S124" s="2">
        <v>2</v>
      </c>
      <c r="T124" s="2">
        <v>2</v>
      </c>
      <c r="U124" s="4">
        <f t="shared" si="12"/>
        <v>1</v>
      </c>
      <c r="V124" s="2">
        <v>3</v>
      </c>
      <c r="W124" s="2">
        <v>2</v>
      </c>
      <c r="X124" s="2">
        <v>2</v>
      </c>
      <c r="Y124" s="2">
        <v>2</v>
      </c>
      <c r="Z124" s="2">
        <v>1</v>
      </c>
      <c r="AA124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0.35714285714285715</v>
      </c>
      <c r="AB124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0.40322580645161288</v>
      </c>
      <c r="AC124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0.35714285714285715</v>
      </c>
      <c r="AD12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20</v>
      </c>
    </row>
    <row r="125" spans="1:30" x14ac:dyDescent="0.3">
      <c r="A125" s="11" t="s">
        <v>215</v>
      </c>
      <c r="B125" s="2" t="s">
        <v>175</v>
      </c>
      <c r="C125" s="2" t="s">
        <v>92</v>
      </c>
      <c r="D125" s="2">
        <v>1</v>
      </c>
      <c r="E125" s="1">
        <v>44771</v>
      </c>
      <c r="F125" s="2">
        <v>9</v>
      </c>
      <c r="G125" s="2" t="s">
        <v>91</v>
      </c>
      <c r="H125" s="2">
        <f t="shared" si="18"/>
        <v>4</v>
      </c>
      <c r="I125" s="2">
        <v>3</v>
      </c>
      <c r="J125" s="2">
        <v>4</v>
      </c>
      <c r="K125" s="2">
        <f t="shared" si="19"/>
        <v>7</v>
      </c>
      <c r="L125" s="2">
        <v>0</v>
      </c>
      <c r="M125" s="2">
        <v>0</v>
      </c>
      <c r="N125" s="2">
        <v>0</v>
      </c>
      <c r="O125" s="23" t="str">
        <f t="shared" si="15"/>
        <v/>
      </c>
      <c r="P125" s="2">
        <v>1</v>
      </c>
      <c r="Q125" s="2">
        <v>1</v>
      </c>
      <c r="R125" s="4">
        <f t="shared" si="11"/>
        <v>1</v>
      </c>
      <c r="S125" s="2">
        <v>2</v>
      </c>
      <c r="T125" s="2">
        <v>2</v>
      </c>
      <c r="U125" s="4">
        <f t="shared" si="12"/>
        <v>1</v>
      </c>
      <c r="V125" s="2">
        <v>0</v>
      </c>
      <c r="W125" s="2">
        <v>0</v>
      </c>
      <c r="X125" s="2">
        <v>2</v>
      </c>
      <c r="Y125" s="2">
        <v>0</v>
      </c>
      <c r="Z125" s="2">
        <v>0</v>
      </c>
      <c r="AA125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1</v>
      </c>
      <c r="AB125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1.0638297872340425</v>
      </c>
      <c r="AC125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1</v>
      </c>
      <c r="AD12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9</v>
      </c>
    </row>
    <row r="126" spans="1:30" x14ac:dyDescent="0.3">
      <c r="A126" s="2" t="s">
        <v>216</v>
      </c>
      <c r="B126" s="2" t="s">
        <v>175</v>
      </c>
      <c r="C126" s="2" t="s">
        <v>92</v>
      </c>
      <c r="D126" s="2">
        <v>1</v>
      </c>
      <c r="E126" s="1">
        <v>44771</v>
      </c>
      <c r="F126" s="2">
        <v>9</v>
      </c>
      <c r="G126" s="2"/>
      <c r="H126" s="2">
        <f t="shared" si="18"/>
        <v>0</v>
      </c>
      <c r="I126" s="2"/>
      <c r="J126" s="2"/>
      <c r="K126" s="2">
        <f t="shared" si="19"/>
        <v>0</v>
      </c>
      <c r="L126" s="2"/>
      <c r="M126" s="2"/>
      <c r="N126" s="2"/>
      <c r="O126" s="23" t="str">
        <f t="shared" si="15"/>
        <v/>
      </c>
      <c r="P126" s="2"/>
      <c r="Q126" s="2"/>
      <c r="R126" s="4" t="str">
        <f t="shared" ref="R126:R189" si="20">IF(Q126+P126&gt;0,Q126/P126,"")</f>
        <v/>
      </c>
      <c r="S126" s="2"/>
      <c r="T126" s="2"/>
      <c r="U126" s="4" t="str">
        <f t="shared" ref="U126:U189" si="21">IF(T126+S126&gt;0,T126/S126,"")</f>
        <v/>
      </c>
      <c r="V126" s="2"/>
      <c r="W126" s="2"/>
      <c r="X126" s="2"/>
      <c r="Y126" s="2"/>
      <c r="Z126" s="2"/>
      <c r="AA126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26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26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2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27" spans="1:30" x14ac:dyDescent="0.3">
      <c r="A127" s="2" t="s">
        <v>217</v>
      </c>
      <c r="B127" s="2" t="s">
        <v>175</v>
      </c>
      <c r="C127" s="2" t="s">
        <v>92</v>
      </c>
      <c r="D127" s="2">
        <v>1</v>
      </c>
      <c r="E127" s="1">
        <v>44771</v>
      </c>
      <c r="F127" s="2">
        <v>9</v>
      </c>
      <c r="G127" s="2"/>
      <c r="H127" s="2">
        <f t="shared" si="18"/>
        <v>0</v>
      </c>
      <c r="I127" s="2"/>
      <c r="J127" s="2"/>
      <c r="K127" s="2">
        <f t="shared" si="19"/>
        <v>0</v>
      </c>
      <c r="L127" s="2"/>
      <c r="M127" s="2"/>
      <c r="N127" s="2"/>
      <c r="O127" s="23" t="str">
        <f t="shared" si="15"/>
        <v/>
      </c>
      <c r="P127" s="2"/>
      <c r="Q127" s="2"/>
      <c r="R127" s="4" t="str">
        <f t="shared" si="20"/>
        <v/>
      </c>
      <c r="S127" s="2"/>
      <c r="T127" s="2"/>
      <c r="U127" s="4" t="str">
        <f t="shared" si="21"/>
        <v/>
      </c>
      <c r="V127" s="2"/>
      <c r="W127" s="2"/>
      <c r="X127" s="2"/>
      <c r="Y127" s="2"/>
      <c r="Z127" s="2"/>
      <c r="AA127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27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27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2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28" spans="1:30" x14ac:dyDescent="0.3">
      <c r="A128" s="2" t="s">
        <v>218</v>
      </c>
      <c r="B128" s="2" t="s">
        <v>175</v>
      </c>
      <c r="C128" s="2" t="s">
        <v>92</v>
      </c>
      <c r="D128" s="2">
        <v>1</v>
      </c>
      <c r="E128" s="1">
        <v>44771</v>
      </c>
      <c r="F128" s="2">
        <v>9</v>
      </c>
      <c r="G128" s="2"/>
      <c r="H128" s="2">
        <f t="shared" si="18"/>
        <v>0</v>
      </c>
      <c r="I128" s="2"/>
      <c r="J128" s="2"/>
      <c r="K128" s="2">
        <f t="shared" si="19"/>
        <v>0</v>
      </c>
      <c r="L128" s="2"/>
      <c r="M128" s="2"/>
      <c r="N128" s="2"/>
      <c r="O128" s="23" t="str">
        <f t="shared" si="15"/>
        <v/>
      </c>
      <c r="P128" s="2"/>
      <c r="Q128" s="2"/>
      <c r="R128" s="4" t="str">
        <f t="shared" si="20"/>
        <v/>
      </c>
      <c r="S128" s="2"/>
      <c r="T128" s="2"/>
      <c r="U128" s="4" t="str">
        <f t="shared" si="21"/>
        <v/>
      </c>
      <c r="V128" s="2"/>
      <c r="W128" s="2"/>
      <c r="X128" s="2"/>
      <c r="Y128" s="2"/>
      <c r="Z128" s="2"/>
      <c r="AA128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28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28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2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29" spans="1:30" x14ac:dyDescent="0.3">
      <c r="A129" s="2" t="s">
        <v>219</v>
      </c>
      <c r="B129" s="2" t="s">
        <v>175</v>
      </c>
      <c r="C129" s="2" t="s">
        <v>92</v>
      </c>
      <c r="D129" s="2">
        <v>1</v>
      </c>
      <c r="E129" s="1">
        <v>44771</v>
      </c>
      <c r="F129" s="2">
        <v>9</v>
      </c>
      <c r="G129" s="2"/>
      <c r="H129" s="2">
        <f t="shared" si="18"/>
        <v>0</v>
      </c>
      <c r="I129" s="2"/>
      <c r="J129" s="2"/>
      <c r="K129" s="2">
        <f t="shared" si="19"/>
        <v>0</v>
      </c>
      <c r="L129" s="2"/>
      <c r="M129" s="2"/>
      <c r="N129" s="2"/>
      <c r="O129" s="23" t="str">
        <f t="shared" si="15"/>
        <v/>
      </c>
      <c r="P129" s="2"/>
      <c r="Q129" s="2"/>
      <c r="R129" s="4" t="str">
        <f t="shared" si="20"/>
        <v/>
      </c>
      <c r="S129" s="2"/>
      <c r="T129" s="2"/>
      <c r="U129" s="4" t="str">
        <f t="shared" si="21"/>
        <v/>
      </c>
      <c r="V129" s="2"/>
      <c r="W129" s="2"/>
      <c r="X129" s="2"/>
      <c r="Y129" s="2"/>
      <c r="Z129" s="2"/>
      <c r="AA129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29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29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2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30" spans="1:30" x14ac:dyDescent="0.3">
      <c r="A130" s="2" t="s">
        <v>199</v>
      </c>
      <c r="B130" s="2" t="s">
        <v>175</v>
      </c>
      <c r="C130" s="2" t="s">
        <v>125</v>
      </c>
      <c r="D130" s="2">
        <v>1</v>
      </c>
      <c r="E130" s="1">
        <v>44654</v>
      </c>
      <c r="F130" s="2">
        <v>1</v>
      </c>
      <c r="G130" s="2"/>
      <c r="H130" s="2">
        <f>(Q130*2)+(N130*3)+(T130)</f>
        <v>0</v>
      </c>
      <c r="I130" s="2"/>
      <c r="J130" s="2"/>
      <c r="K130" s="2">
        <f>I130+J130</f>
        <v>0</v>
      </c>
      <c r="L130" s="2"/>
      <c r="M130" s="2"/>
      <c r="N130" s="2"/>
      <c r="O130" s="23" t="str">
        <f t="shared" si="15"/>
        <v/>
      </c>
      <c r="P130" s="2"/>
      <c r="Q130" s="2"/>
      <c r="R130" s="4" t="str">
        <f t="shared" si="20"/>
        <v/>
      </c>
      <c r="S130" s="2"/>
      <c r="T130" s="2"/>
      <c r="U130" s="4" t="str">
        <f t="shared" si="21"/>
        <v/>
      </c>
      <c r="AA130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30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30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3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31" spans="1:30" x14ac:dyDescent="0.3">
      <c r="A131" s="2" t="s">
        <v>200</v>
      </c>
      <c r="B131" s="2" t="s">
        <v>175</v>
      </c>
      <c r="C131" s="2" t="s">
        <v>125</v>
      </c>
      <c r="D131" s="2">
        <v>1</v>
      </c>
      <c r="E131" s="1">
        <v>44654</v>
      </c>
      <c r="F131" s="2">
        <v>1</v>
      </c>
      <c r="G131" s="2" t="s">
        <v>126</v>
      </c>
      <c r="H131" s="2">
        <f t="shared" ref="H131:H194" si="22">(Q131*2)+(N131*3)+(T131)</f>
        <v>0</v>
      </c>
      <c r="I131" s="2">
        <v>0</v>
      </c>
      <c r="J131" s="2">
        <v>0</v>
      </c>
      <c r="K131" s="2">
        <f t="shared" ref="K131:K194" si="23">I131+J131</f>
        <v>0</v>
      </c>
      <c r="L131" s="2">
        <v>0</v>
      </c>
      <c r="M131" s="2">
        <v>0</v>
      </c>
      <c r="N131" s="2">
        <v>0</v>
      </c>
      <c r="O131" s="23" t="str">
        <f t="shared" si="15"/>
        <v/>
      </c>
      <c r="P131" s="2">
        <v>1</v>
      </c>
      <c r="Q131" s="2">
        <v>0</v>
      </c>
      <c r="R131" s="4">
        <f t="shared" si="20"/>
        <v>0</v>
      </c>
      <c r="S131" s="2">
        <v>0</v>
      </c>
      <c r="T131" s="2">
        <v>0</v>
      </c>
      <c r="U131" s="4" t="str">
        <f t="shared" si="21"/>
        <v/>
      </c>
      <c r="V131" s="2">
        <v>0</v>
      </c>
      <c r="W131" s="2">
        <v>0</v>
      </c>
      <c r="X131" s="2">
        <v>3</v>
      </c>
      <c r="Y131" s="2">
        <v>1</v>
      </c>
      <c r="AA131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31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131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3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-4</v>
      </c>
    </row>
    <row r="132" spans="1:30" x14ac:dyDescent="0.3">
      <c r="A132" s="2" t="s">
        <v>201</v>
      </c>
      <c r="B132" s="2" t="s">
        <v>175</v>
      </c>
      <c r="C132" s="2" t="s">
        <v>125</v>
      </c>
      <c r="D132" s="2">
        <v>1</v>
      </c>
      <c r="E132" s="1">
        <v>44654</v>
      </c>
      <c r="F132" s="2">
        <v>1</v>
      </c>
      <c r="G132" s="2"/>
      <c r="H132" s="2">
        <f t="shared" si="22"/>
        <v>0</v>
      </c>
      <c r="I132" s="2"/>
      <c r="J132" s="2"/>
      <c r="K132" s="2">
        <f t="shared" si="23"/>
        <v>0</v>
      </c>
      <c r="L132" s="2"/>
      <c r="M132" s="2"/>
      <c r="N132" s="2"/>
      <c r="O132" s="23" t="str">
        <f t="shared" si="15"/>
        <v/>
      </c>
      <c r="P132" s="2"/>
      <c r="Q132" s="2"/>
      <c r="R132" s="4" t="str">
        <f t="shared" si="20"/>
        <v/>
      </c>
      <c r="S132" s="2"/>
      <c r="T132" s="2"/>
      <c r="U132" s="4" t="str">
        <f t="shared" si="21"/>
        <v/>
      </c>
      <c r="AA132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32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32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3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33" spans="1:30" x14ac:dyDescent="0.3">
      <c r="A133" s="2" t="s">
        <v>202</v>
      </c>
      <c r="B133" s="2" t="s">
        <v>175</v>
      </c>
      <c r="C133" s="2" t="s">
        <v>125</v>
      </c>
      <c r="D133" s="2">
        <v>1</v>
      </c>
      <c r="E133" s="1">
        <v>44654</v>
      </c>
      <c r="F133" s="2">
        <v>1</v>
      </c>
      <c r="G133" s="2" t="s">
        <v>126</v>
      </c>
      <c r="H133" s="2">
        <f t="shared" si="22"/>
        <v>7</v>
      </c>
      <c r="I133" s="2">
        <v>1</v>
      </c>
      <c r="J133" s="2">
        <v>3</v>
      </c>
      <c r="K133" s="2">
        <f t="shared" si="23"/>
        <v>4</v>
      </c>
      <c r="L133" s="2">
        <v>1</v>
      </c>
      <c r="M133" s="2">
        <v>8</v>
      </c>
      <c r="N133" s="2">
        <v>1</v>
      </c>
      <c r="O133" s="23">
        <f t="shared" si="15"/>
        <v>0.125</v>
      </c>
      <c r="P133" s="2">
        <f>14-8</f>
        <v>6</v>
      </c>
      <c r="Q133" s="2">
        <v>1</v>
      </c>
      <c r="R133" s="4">
        <f t="shared" si="20"/>
        <v>0.16666666666666666</v>
      </c>
      <c r="S133" s="2">
        <v>2</v>
      </c>
      <c r="T133" s="2">
        <v>2</v>
      </c>
      <c r="U133" s="4">
        <f t="shared" si="21"/>
        <v>1</v>
      </c>
      <c r="V133" s="2">
        <v>1</v>
      </c>
      <c r="W133" s="2">
        <v>0</v>
      </c>
      <c r="X133" s="2">
        <v>2</v>
      </c>
      <c r="Y133" s="2">
        <v>4</v>
      </c>
      <c r="AA133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0.14285714285714285</v>
      </c>
      <c r="AB133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0.23521505376344085</v>
      </c>
      <c r="AC133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0.17857142857142858</v>
      </c>
      <c r="AD13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</v>
      </c>
    </row>
    <row r="134" spans="1:30" x14ac:dyDescent="0.3">
      <c r="A134" s="2" t="s">
        <v>203</v>
      </c>
      <c r="B134" s="2" t="s">
        <v>175</v>
      </c>
      <c r="C134" s="2" t="s">
        <v>125</v>
      </c>
      <c r="D134" s="2">
        <v>1</v>
      </c>
      <c r="E134" s="1">
        <v>44654</v>
      </c>
      <c r="F134" s="2">
        <v>1</v>
      </c>
      <c r="G134" s="2" t="s">
        <v>126</v>
      </c>
      <c r="H134" s="2">
        <f t="shared" si="22"/>
        <v>3</v>
      </c>
      <c r="I134" s="2">
        <v>2</v>
      </c>
      <c r="J134" s="2">
        <v>1</v>
      </c>
      <c r="K134" s="2">
        <f t="shared" si="23"/>
        <v>3</v>
      </c>
      <c r="L134" s="2">
        <v>0</v>
      </c>
      <c r="M134" s="2">
        <v>4</v>
      </c>
      <c r="N134" s="2">
        <v>1</v>
      </c>
      <c r="O134" s="23">
        <f t="shared" si="15"/>
        <v>0.25</v>
      </c>
      <c r="P134" s="2">
        <v>4</v>
      </c>
      <c r="Q134" s="2">
        <v>0</v>
      </c>
      <c r="R134" s="4">
        <f t="shared" si="20"/>
        <v>0</v>
      </c>
      <c r="S134" s="2">
        <v>0</v>
      </c>
      <c r="T134" s="2">
        <v>0</v>
      </c>
      <c r="U134" s="4" t="str">
        <f t="shared" si="21"/>
        <v/>
      </c>
      <c r="V134" s="2">
        <v>1</v>
      </c>
      <c r="W134" s="2">
        <v>1</v>
      </c>
      <c r="X134" s="2">
        <v>4</v>
      </c>
      <c r="Y134" s="2">
        <v>1</v>
      </c>
      <c r="AA134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0.125</v>
      </c>
      <c r="AB134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0.1875</v>
      </c>
      <c r="AC134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0.1875</v>
      </c>
      <c r="AD13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-3</v>
      </c>
    </row>
    <row r="135" spans="1:30" x14ac:dyDescent="0.3">
      <c r="A135" s="2" t="s">
        <v>204</v>
      </c>
      <c r="B135" s="2" t="s">
        <v>175</v>
      </c>
      <c r="C135" s="2" t="s">
        <v>125</v>
      </c>
      <c r="D135" s="2">
        <v>1</v>
      </c>
      <c r="E135" s="1">
        <v>44654</v>
      </c>
      <c r="F135" s="2">
        <v>1</v>
      </c>
      <c r="G135" s="2" t="s">
        <v>126</v>
      </c>
      <c r="H135" s="2">
        <f t="shared" si="22"/>
        <v>5</v>
      </c>
      <c r="I135" s="2">
        <v>2</v>
      </c>
      <c r="J135" s="2">
        <v>1</v>
      </c>
      <c r="K135" s="2">
        <f t="shared" si="23"/>
        <v>3</v>
      </c>
      <c r="L135" s="2">
        <v>0</v>
      </c>
      <c r="M135" s="2">
        <v>2</v>
      </c>
      <c r="N135" s="2">
        <v>0</v>
      </c>
      <c r="O135" s="23">
        <f t="shared" ref="O135:O198" si="24">IF(N135+M135&gt;0,N135/M135,"")</f>
        <v>0</v>
      </c>
      <c r="P135" s="2">
        <v>2</v>
      </c>
      <c r="Q135" s="2">
        <v>1</v>
      </c>
      <c r="R135" s="4">
        <f t="shared" si="20"/>
        <v>0.5</v>
      </c>
      <c r="S135" s="2">
        <v>8</v>
      </c>
      <c r="T135" s="2">
        <v>3</v>
      </c>
      <c r="U135" s="4">
        <f t="shared" si="21"/>
        <v>0.375</v>
      </c>
      <c r="V135" s="2">
        <v>1</v>
      </c>
      <c r="W135" s="2">
        <v>0</v>
      </c>
      <c r="X135" s="2">
        <v>6</v>
      </c>
      <c r="Y135" s="2">
        <v>1</v>
      </c>
      <c r="AA135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0.25</v>
      </c>
      <c r="AB135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0.33244680851063829</v>
      </c>
      <c r="AC135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0.25</v>
      </c>
      <c r="AD13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-5</v>
      </c>
    </row>
    <row r="136" spans="1:30" x14ac:dyDescent="0.3">
      <c r="A136" s="2" t="s">
        <v>205</v>
      </c>
      <c r="B136" s="2" t="s">
        <v>175</v>
      </c>
      <c r="C136" s="2" t="s">
        <v>125</v>
      </c>
      <c r="D136" s="2">
        <v>1</v>
      </c>
      <c r="E136" s="1">
        <v>44654</v>
      </c>
      <c r="F136" s="2">
        <v>1</v>
      </c>
      <c r="G136" s="2" t="s">
        <v>126</v>
      </c>
      <c r="H136" s="2">
        <f t="shared" si="22"/>
        <v>0</v>
      </c>
      <c r="I136" s="2">
        <v>3</v>
      </c>
      <c r="J136" s="2">
        <v>0</v>
      </c>
      <c r="K136" s="2">
        <f t="shared" si="23"/>
        <v>3</v>
      </c>
      <c r="L136" s="2">
        <v>0</v>
      </c>
      <c r="M136" s="2">
        <v>1</v>
      </c>
      <c r="N136" s="2">
        <v>0</v>
      </c>
      <c r="O136" s="23">
        <f t="shared" si="24"/>
        <v>0</v>
      </c>
      <c r="P136" s="2">
        <v>0</v>
      </c>
      <c r="Q136" s="2">
        <v>0</v>
      </c>
      <c r="R136" s="4" t="str">
        <f t="shared" si="20"/>
        <v/>
      </c>
      <c r="S136" s="2">
        <v>0</v>
      </c>
      <c r="T136" s="2">
        <v>0</v>
      </c>
      <c r="U136" s="4" t="str">
        <f t="shared" si="21"/>
        <v/>
      </c>
      <c r="V136" s="2">
        <v>0</v>
      </c>
      <c r="W136" s="2">
        <v>1</v>
      </c>
      <c r="X136" s="2">
        <v>0</v>
      </c>
      <c r="Y136" s="2">
        <v>0</v>
      </c>
      <c r="AA136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36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136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3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3</v>
      </c>
    </row>
    <row r="137" spans="1:30" x14ac:dyDescent="0.3">
      <c r="A137" s="2" t="s">
        <v>206</v>
      </c>
      <c r="B137" s="2" t="s">
        <v>175</v>
      </c>
      <c r="C137" s="2" t="s">
        <v>125</v>
      </c>
      <c r="D137" s="2">
        <v>1</v>
      </c>
      <c r="E137" s="1">
        <v>44654</v>
      </c>
      <c r="F137" s="2">
        <v>1</v>
      </c>
      <c r="G137" s="2" t="s">
        <v>126</v>
      </c>
      <c r="H137" s="2">
        <f t="shared" si="22"/>
        <v>0</v>
      </c>
      <c r="I137" s="2">
        <v>0</v>
      </c>
      <c r="J137" s="2">
        <v>0</v>
      </c>
      <c r="K137" s="2">
        <f t="shared" si="23"/>
        <v>0</v>
      </c>
      <c r="L137" s="2">
        <v>0</v>
      </c>
      <c r="M137" s="2">
        <v>0</v>
      </c>
      <c r="N137" s="2">
        <v>0</v>
      </c>
      <c r="O137" s="23" t="str">
        <f t="shared" si="24"/>
        <v/>
      </c>
      <c r="P137" s="2">
        <v>1</v>
      </c>
      <c r="Q137" s="2">
        <v>0</v>
      </c>
      <c r="R137" s="4">
        <f t="shared" si="20"/>
        <v>0</v>
      </c>
      <c r="S137" s="2">
        <v>0</v>
      </c>
      <c r="T137" s="2">
        <v>0</v>
      </c>
      <c r="U137" s="4" t="str">
        <f t="shared" si="21"/>
        <v/>
      </c>
      <c r="V137" s="2">
        <v>0</v>
      </c>
      <c r="W137" s="2">
        <v>0</v>
      </c>
      <c r="X137" s="2">
        <v>2</v>
      </c>
      <c r="Y137" s="2">
        <v>0</v>
      </c>
      <c r="AA137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37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137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3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-3</v>
      </c>
    </row>
    <row r="138" spans="1:30" x14ac:dyDescent="0.3">
      <c r="A138" s="2" t="s">
        <v>207</v>
      </c>
      <c r="B138" s="2" t="s">
        <v>175</v>
      </c>
      <c r="C138" s="2" t="s">
        <v>125</v>
      </c>
      <c r="D138" s="2">
        <v>1</v>
      </c>
      <c r="E138" s="1">
        <v>44654</v>
      </c>
      <c r="F138" s="2">
        <v>1</v>
      </c>
      <c r="G138" s="2" t="s">
        <v>126</v>
      </c>
      <c r="H138" s="2">
        <f t="shared" si="22"/>
        <v>0</v>
      </c>
      <c r="I138" s="2">
        <v>0</v>
      </c>
      <c r="J138" s="2">
        <v>0</v>
      </c>
      <c r="K138" s="2">
        <f t="shared" si="23"/>
        <v>0</v>
      </c>
      <c r="L138" s="2">
        <v>0</v>
      </c>
      <c r="M138" s="2">
        <v>0</v>
      </c>
      <c r="N138" s="2">
        <v>0</v>
      </c>
      <c r="O138" s="23" t="str">
        <f t="shared" si="24"/>
        <v/>
      </c>
      <c r="P138" s="2">
        <v>0</v>
      </c>
      <c r="Q138" s="2">
        <v>0</v>
      </c>
      <c r="R138" s="4" t="str">
        <f t="shared" si="20"/>
        <v/>
      </c>
      <c r="S138" s="2">
        <v>0</v>
      </c>
      <c r="T138" s="2">
        <v>0</v>
      </c>
      <c r="U138" s="4" t="str">
        <f t="shared" si="21"/>
        <v/>
      </c>
      <c r="V138" s="2">
        <v>0</v>
      </c>
      <c r="W138" s="2">
        <v>0</v>
      </c>
      <c r="X138" s="2">
        <v>0</v>
      </c>
      <c r="Y138" s="2">
        <v>0</v>
      </c>
      <c r="AA138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38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38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3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39" spans="1:30" x14ac:dyDescent="0.3">
      <c r="A139" s="2" t="s">
        <v>208</v>
      </c>
      <c r="B139" s="2" t="s">
        <v>175</v>
      </c>
      <c r="C139" s="2" t="s">
        <v>125</v>
      </c>
      <c r="D139" s="2">
        <v>1</v>
      </c>
      <c r="E139" s="1">
        <v>44654</v>
      </c>
      <c r="F139" s="2">
        <v>1</v>
      </c>
      <c r="G139" s="2" t="s">
        <v>126</v>
      </c>
      <c r="H139" s="2">
        <f t="shared" si="22"/>
        <v>0</v>
      </c>
      <c r="I139" s="2">
        <v>2</v>
      </c>
      <c r="J139" s="2">
        <v>0</v>
      </c>
      <c r="K139" s="2">
        <f t="shared" si="23"/>
        <v>2</v>
      </c>
      <c r="L139" s="2">
        <v>0</v>
      </c>
      <c r="M139" s="2">
        <v>0</v>
      </c>
      <c r="N139" s="2">
        <v>0</v>
      </c>
      <c r="O139" s="23" t="str">
        <f t="shared" si="24"/>
        <v/>
      </c>
      <c r="P139" s="2">
        <v>0</v>
      </c>
      <c r="Q139" s="2">
        <v>0</v>
      </c>
      <c r="R139" s="4" t="str">
        <f t="shared" si="20"/>
        <v/>
      </c>
      <c r="S139" s="2">
        <v>0</v>
      </c>
      <c r="T139" s="2">
        <v>0</v>
      </c>
      <c r="U139" s="4" t="str">
        <f t="shared" si="21"/>
        <v/>
      </c>
      <c r="V139" s="2">
        <v>1</v>
      </c>
      <c r="W139" s="2">
        <v>0</v>
      </c>
      <c r="X139" s="2">
        <v>2</v>
      </c>
      <c r="Y139" s="2">
        <v>0</v>
      </c>
      <c r="AA139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39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39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3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1</v>
      </c>
    </row>
    <row r="140" spans="1:30" x14ac:dyDescent="0.3">
      <c r="A140" s="2" t="s">
        <v>209</v>
      </c>
      <c r="B140" s="2" t="s">
        <v>175</v>
      </c>
      <c r="C140" s="2" t="s">
        <v>125</v>
      </c>
      <c r="D140" s="2">
        <v>1</v>
      </c>
      <c r="E140" s="1">
        <v>44654</v>
      </c>
      <c r="F140" s="2">
        <v>1</v>
      </c>
      <c r="G140" s="2"/>
      <c r="H140" s="2">
        <f t="shared" si="22"/>
        <v>0</v>
      </c>
      <c r="I140" s="2"/>
      <c r="J140" s="2"/>
      <c r="K140" s="2">
        <f t="shared" si="23"/>
        <v>0</v>
      </c>
      <c r="L140" s="2"/>
      <c r="M140" s="2"/>
      <c r="N140" s="2"/>
      <c r="O140" s="23" t="str">
        <f t="shared" si="24"/>
        <v/>
      </c>
      <c r="P140" s="2"/>
      <c r="Q140" s="2"/>
      <c r="R140" s="4" t="str">
        <f t="shared" si="20"/>
        <v/>
      </c>
      <c r="S140" s="2"/>
      <c r="T140" s="2"/>
      <c r="U140" s="4" t="str">
        <f t="shared" si="21"/>
        <v/>
      </c>
      <c r="AA140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40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40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4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41" spans="1:30" x14ac:dyDescent="0.3">
      <c r="A141" s="2" t="s">
        <v>210</v>
      </c>
      <c r="B141" s="2" t="s">
        <v>175</v>
      </c>
      <c r="C141" s="2" t="s">
        <v>125</v>
      </c>
      <c r="D141" s="2">
        <v>1</v>
      </c>
      <c r="E141" s="1">
        <v>44654</v>
      </c>
      <c r="F141" s="2">
        <v>1</v>
      </c>
      <c r="G141" s="2"/>
      <c r="H141" s="2">
        <f t="shared" si="22"/>
        <v>0</v>
      </c>
      <c r="I141" s="2"/>
      <c r="J141" s="2"/>
      <c r="K141" s="2">
        <f t="shared" si="23"/>
        <v>0</v>
      </c>
      <c r="L141" s="2"/>
      <c r="M141" s="2"/>
      <c r="N141" s="2"/>
      <c r="O141" s="23" t="str">
        <f t="shared" si="24"/>
        <v/>
      </c>
      <c r="P141" s="2"/>
      <c r="Q141" s="2"/>
      <c r="R141" s="4" t="str">
        <f t="shared" si="20"/>
        <v/>
      </c>
      <c r="S141" s="2"/>
      <c r="T141" s="2"/>
      <c r="U141" s="4" t="str">
        <f t="shared" si="21"/>
        <v/>
      </c>
      <c r="AA14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4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4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4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42" spans="1:30" x14ac:dyDescent="0.3">
      <c r="A142" s="2" t="s">
        <v>211</v>
      </c>
      <c r="B142" s="2" t="s">
        <v>175</v>
      </c>
      <c r="C142" s="2" t="s">
        <v>125</v>
      </c>
      <c r="D142" s="2">
        <v>1</v>
      </c>
      <c r="E142" s="1">
        <v>44654</v>
      </c>
      <c r="F142" s="2">
        <v>1</v>
      </c>
      <c r="G142" s="2"/>
      <c r="H142" s="2">
        <f t="shared" si="22"/>
        <v>0</v>
      </c>
      <c r="I142" s="2"/>
      <c r="J142" s="2"/>
      <c r="K142" s="2">
        <f t="shared" si="23"/>
        <v>0</v>
      </c>
      <c r="L142" s="2"/>
      <c r="M142" s="2"/>
      <c r="N142" s="2"/>
      <c r="O142" s="23" t="str">
        <f t="shared" si="24"/>
        <v/>
      </c>
      <c r="P142" s="2"/>
      <c r="Q142" s="2"/>
      <c r="R142" s="4" t="str">
        <f t="shared" si="20"/>
        <v/>
      </c>
      <c r="S142" s="2"/>
      <c r="T142" s="2"/>
      <c r="U142" s="4" t="str">
        <f t="shared" si="21"/>
        <v/>
      </c>
      <c r="AA142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42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42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4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43" spans="1:30" x14ac:dyDescent="0.3">
      <c r="A143" s="2" t="s">
        <v>212</v>
      </c>
      <c r="B143" s="2" t="s">
        <v>175</v>
      </c>
      <c r="C143" s="2" t="s">
        <v>125</v>
      </c>
      <c r="D143" s="2">
        <v>1</v>
      </c>
      <c r="E143" s="1">
        <v>44654</v>
      </c>
      <c r="F143" s="2">
        <v>1</v>
      </c>
      <c r="G143" s="2"/>
      <c r="H143" s="2">
        <f t="shared" si="22"/>
        <v>0</v>
      </c>
      <c r="I143" s="2"/>
      <c r="J143" s="2"/>
      <c r="K143" s="2">
        <f t="shared" si="23"/>
        <v>0</v>
      </c>
      <c r="L143" s="2"/>
      <c r="M143" s="2"/>
      <c r="N143" s="2"/>
      <c r="O143" s="23" t="str">
        <f t="shared" si="24"/>
        <v/>
      </c>
      <c r="P143" s="2"/>
      <c r="Q143" s="2"/>
      <c r="R143" s="4" t="str">
        <f t="shared" si="20"/>
        <v/>
      </c>
      <c r="S143" s="2"/>
      <c r="T143" s="2"/>
      <c r="U143" s="4" t="str">
        <f t="shared" si="21"/>
        <v/>
      </c>
      <c r="AA143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43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43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4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44" spans="1:30" x14ac:dyDescent="0.3">
      <c r="A144" s="2" t="s">
        <v>221</v>
      </c>
      <c r="B144" s="2" t="s">
        <v>175</v>
      </c>
      <c r="C144" s="2" t="s">
        <v>125</v>
      </c>
      <c r="D144" s="2">
        <v>1</v>
      </c>
      <c r="E144" s="1">
        <v>44654</v>
      </c>
      <c r="F144" s="2">
        <v>1</v>
      </c>
      <c r="G144" s="2" t="s">
        <v>126</v>
      </c>
      <c r="H144" s="2">
        <f t="shared" si="22"/>
        <v>2</v>
      </c>
      <c r="I144" s="2">
        <v>3</v>
      </c>
      <c r="J144" s="2">
        <v>2</v>
      </c>
      <c r="K144" s="2">
        <f t="shared" si="23"/>
        <v>5</v>
      </c>
      <c r="L144" s="2">
        <v>1</v>
      </c>
      <c r="M144" s="2">
        <v>2</v>
      </c>
      <c r="N144" s="2">
        <v>0</v>
      </c>
      <c r="O144" s="23">
        <f t="shared" si="24"/>
        <v>0</v>
      </c>
      <c r="P144" s="2">
        <v>3</v>
      </c>
      <c r="Q144" s="2">
        <v>1</v>
      </c>
      <c r="R144" s="4">
        <f t="shared" si="20"/>
        <v>0.33333333333333331</v>
      </c>
      <c r="S144" s="2">
        <v>0</v>
      </c>
      <c r="T144" s="2">
        <v>0</v>
      </c>
      <c r="U144" s="4" t="str">
        <f t="shared" si="21"/>
        <v/>
      </c>
      <c r="V144" s="2">
        <v>0</v>
      </c>
      <c r="W144" s="2">
        <v>0</v>
      </c>
      <c r="X144" s="2">
        <v>0</v>
      </c>
      <c r="Y144" s="2">
        <v>0</v>
      </c>
      <c r="AA144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</v>
      </c>
      <c r="AB144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</v>
      </c>
      <c r="AC144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0.2</v>
      </c>
      <c r="AD14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4</v>
      </c>
    </row>
    <row r="145" spans="1:30" x14ac:dyDescent="0.3">
      <c r="A145" s="2" t="s">
        <v>222</v>
      </c>
      <c r="B145" s="2" t="s">
        <v>175</v>
      </c>
      <c r="C145" s="2" t="s">
        <v>125</v>
      </c>
      <c r="D145" s="2">
        <v>1</v>
      </c>
      <c r="E145" s="1">
        <v>44654</v>
      </c>
      <c r="F145" s="2">
        <v>1</v>
      </c>
      <c r="G145" s="2" t="s">
        <v>126</v>
      </c>
      <c r="H145" s="2">
        <f t="shared" si="22"/>
        <v>8</v>
      </c>
      <c r="I145" s="2">
        <v>2</v>
      </c>
      <c r="J145" s="2">
        <v>1</v>
      </c>
      <c r="K145" s="2">
        <f t="shared" si="23"/>
        <v>3</v>
      </c>
      <c r="L145" s="2">
        <v>0</v>
      </c>
      <c r="M145" s="2">
        <v>1</v>
      </c>
      <c r="N145" s="2">
        <v>0</v>
      </c>
      <c r="O145" s="23">
        <f t="shared" si="24"/>
        <v>0</v>
      </c>
      <c r="P145" s="2">
        <v>7</v>
      </c>
      <c r="Q145" s="2">
        <v>4</v>
      </c>
      <c r="R145" s="4">
        <f t="shared" si="20"/>
        <v>0.5714285714285714</v>
      </c>
      <c r="S145" s="2">
        <v>0</v>
      </c>
      <c r="T145" s="2">
        <v>0</v>
      </c>
      <c r="U145" s="4" t="str">
        <f t="shared" si="21"/>
        <v/>
      </c>
      <c r="V145" s="2">
        <v>1</v>
      </c>
      <c r="W145" s="2">
        <v>0</v>
      </c>
      <c r="X145" s="2">
        <v>5</v>
      </c>
      <c r="Y145" s="2">
        <v>0</v>
      </c>
      <c r="AA145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0.5</v>
      </c>
      <c r="AB145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0.5</v>
      </c>
      <c r="AC145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0.5</v>
      </c>
      <c r="AD14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3</v>
      </c>
    </row>
    <row r="146" spans="1:30" x14ac:dyDescent="0.3">
      <c r="A146" s="2" t="s">
        <v>213</v>
      </c>
      <c r="B146" s="2" t="s">
        <v>175</v>
      </c>
      <c r="C146" s="2" t="s">
        <v>125</v>
      </c>
      <c r="D146" s="2">
        <v>1</v>
      </c>
      <c r="E146" s="1">
        <v>44654</v>
      </c>
      <c r="F146" s="2">
        <v>1</v>
      </c>
      <c r="G146" s="2"/>
      <c r="H146" s="2">
        <f t="shared" si="22"/>
        <v>0</v>
      </c>
      <c r="I146" s="2"/>
      <c r="J146" s="2"/>
      <c r="K146" s="2">
        <f t="shared" si="23"/>
        <v>0</v>
      </c>
      <c r="L146" s="2"/>
      <c r="M146" s="2"/>
      <c r="N146" s="2"/>
      <c r="O146" s="23" t="str">
        <f t="shared" si="24"/>
        <v/>
      </c>
      <c r="P146" s="2"/>
      <c r="Q146" s="2"/>
      <c r="R146" s="4" t="str">
        <f t="shared" si="20"/>
        <v/>
      </c>
      <c r="S146" s="2"/>
      <c r="T146" s="2"/>
      <c r="U146" s="4" t="str">
        <f t="shared" si="21"/>
        <v/>
      </c>
      <c r="AA146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46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46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4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47" spans="1:30" x14ac:dyDescent="0.3">
      <c r="A147" s="2" t="s">
        <v>214</v>
      </c>
      <c r="B147" s="2" t="s">
        <v>175</v>
      </c>
      <c r="C147" s="2" t="s">
        <v>125</v>
      </c>
      <c r="D147" s="2">
        <v>1</v>
      </c>
      <c r="E147" s="1">
        <v>44654</v>
      </c>
      <c r="F147" s="2">
        <v>1</v>
      </c>
      <c r="G147" s="2"/>
      <c r="H147" s="2">
        <f t="shared" si="22"/>
        <v>0</v>
      </c>
      <c r="I147" s="2"/>
      <c r="J147" s="2"/>
      <c r="K147" s="2">
        <f t="shared" si="23"/>
        <v>0</v>
      </c>
      <c r="L147" s="2"/>
      <c r="M147" s="2"/>
      <c r="N147" s="2"/>
      <c r="O147" s="23" t="str">
        <f t="shared" si="24"/>
        <v/>
      </c>
      <c r="P147" s="2"/>
      <c r="Q147" s="2"/>
      <c r="R147" s="4" t="str">
        <f t="shared" si="20"/>
        <v/>
      </c>
      <c r="S147" s="2"/>
      <c r="T147" s="2"/>
      <c r="U147" s="4" t="str">
        <f t="shared" si="21"/>
        <v/>
      </c>
      <c r="AA147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47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47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4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48" spans="1:30" x14ac:dyDescent="0.3">
      <c r="A148" s="11" t="s">
        <v>215</v>
      </c>
      <c r="B148" s="2" t="s">
        <v>175</v>
      </c>
      <c r="C148" s="2" t="s">
        <v>125</v>
      </c>
      <c r="D148" s="2">
        <v>1</v>
      </c>
      <c r="E148" s="1">
        <v>44654</v>
      </c>
      <c r="F148" s="2">
        <v>1</v>
      </c>
      <c r="G148" s="2"/>
      <c r="H148" s="2">
        <f t="shared" si="22"/>
        <v>0</v>
      </c>
      <c r="I148" s="2"/>
      <c r="J148" s="2"/>
      <c r="K148" s="2">
        <f t="shared" si="23"/>
        <v>0</v>
      </c>
      <c r="L148" s="2"/>
      <c r="M148" s="2"/>
      <c r="N148" s="2"/>
      <c r="O148" s="23" t="str">
        <f t="shared" si="24"/>
        <v/>
      </c>
      <c r="P148" s="2"/>
      <c r="Q148" s="2"/>
      <c r="R148" s="4" t="str">
        <f t="shared" si="20"/>
        <v/>
      </c>
      <c r="S148" s="2"/>
      <c r="T148" s="2"/>
      <c r="U148" s="4" t="str">
        <f t="shared" si="21"/>
        <v/>
      </c>
      <c r="AA148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48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48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4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49" spans="1:30" x14ac:dyDescent="0.3">
      <c r="A149" s="2" t="s">
        <v>216</v>
      </c>
      <c r="B149" s="2" t="s">
        <v>175</v>
      </c>
      <c r="C149" s="2" t="s">
        <v>125</v>
      </c>
      <c r="D149" s="2">
        <v>1</v>
      </c>
      <c r="E149" s="1">
        <v>44654</v>
      </c>
      <c r="F149" s="2">
        <v>1</v>
      </c>
      <c r="G149" s="2"/>
      <c r="H149" s="2">
        <f t="shared" si="22"/>
        <v>0</v>
      </c>
      <c r="I149" s="2"/>
      <c r="J149" s="2"/>
      <c r="K149" s="2">
        <f t="shared" si="23"/>
        <v>0</v>
      </c>
      <c r="L149" s="2"/>
      <c r="M149" s="2"/>
      <c r="N149" s="2"/>
      <c r="O149" s="23" t="str">
        <f t="shared" si="24"/>
        <v/>
      </c>
      <c r="P149" s="2"/>
      <c r="Q149" s="2"/>
      <c r="R149" s="4" t="str">
        <f t="shared" si="20"/>
        <v/>
      </c>
      <c r="S149" s="2"/>
      <c r="T149" s="2"/>
      <c r="U149" s="4" t="str">
        <f t="shared" si="21"/>
        <v/>
      </c>
      <c r="V149" s="2"/>
      <c r="W149" s="2"/>
      <c r="X149" s="2"/>
      <c r="Y149" s="2"/>
      <c r="Z149" s="2"/>
      <c r="AA149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49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49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4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50" spans="1:30" x14ac:dyDescent="0.3">
      <c r="A150" s="2" t="s">
        <v>217</v>
      </c>
      <c r="B150" s="2" t="s">
        <v>175</v>
      </c>
      <c r="C150" s="2" t="s">
        <v>125</v>
      </c>
      <c r="D150" s="2">
        <v>1</v>
      </c>
      <c r="E150" s="1">
        <v>44654</v>
      </c>
      <c r="F150" s="2">
        <v>1</v>
      </c>
      <c r="G150" s="2"/>
      <c r="H150" s="2">
        <f t="shared" si="22"/>
        <v>0</v>
      </c>
      <c r="I150" s="2"/>
      <c r="J150" s="2"/>
      <c r="K150" s="2">
        <f t="shared" si="23"/>
        <v>0</v>
      </c>
      <c r="L150" s="2"/>
      <c r="M150" s="2"/>
      <c r="N150" s="2"/>
      <c r="O150" s="23" t="str">
        <f t="shared" si="24"/>
        <v/>
      </c>
      <c r="P150" s="2"/>
      <c r="Q150" s="2"/>
      <c r="R150" s="4" t="str">
        <f t="shared" si="20"/>
        <v/>
      </c>
      <c r="S150" s="2"/>
      <c r="T150" s="2"/>
      <c r="U150" s="4" t="str">
        <f t="shared" si="21"/>
        <v/>
      </c>
      <c r="V150" s="2"/>
      <c r="W150" s="2"/>
      <c r="X150" s="2"/>
      <c r="Y150" s="2"/>
      <c r="Z150" s="2"/>
      <c r="AA150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50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50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5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51" spans="1:30" x14ac:dyDescent="0.3">
      <c r="A151" s="2" t="s">
        <v>218</v>
      </c>
      <c r="B151" s="2" t="s">
        <v>175</v>
      </c>
      <c r="C151" s="2" t="s">
        <v>125</v>
      </c>
      <c r="D151" s="2">
        <v>1</v>
      </c>
      <c r="E151" s="1">
        <v>44654</v>
      </c>
      <c r="F151" s="2">
        <v>1</v>
      </c>
      <c r="G151" s="2" t="s">
        <v>126</v>
      </c>
      <c r="H151" s="2">
        <f t="shared" si="22"/>
        <v>0</v>
      </c>
      <c r="I151" s="2">
        <v>0</v>
      </c>
      <c r="J151" s="2">
        <v>0</v>
      </c>
      <c r="K151" s="2">
        <f t="shared" si="23"/>
        <v>0</v>
      </c>
      <c r="L151" s="2">
        <v>0</v>
      </c>
      <c r="M151" s="2">
        <v>0</v>
      </c>
      <c r="N151" s="2">
        <v>0</v>
      </c>
      <c r="O151" s="23" t="str">
        <f t="shared" si="24"/>
        <v/>
      </c>
      <c r="P151" s="2">
        <v>0</v>
      </c>
      <c r="Q151" s="2">
        <v>0</v>
      </c>
      <c r="R151" s="4" t="str">
        <f t="shared" si="20"/>
        <v/>
      </c>
      <c r="S151" s="2">
        <v>0</v>
      </c>
      <c r="T151" s="2">
        <v>0</v>
      </c>
      <c r="U151" s="4" t="str">
        <f t="shared" si="21"/>
        <v/>
      </c>
      <c r="V151" s="2">
        <v>1</v>
      </c>
      <c r="W151" s="2">
        <v>0</v>
      </c>
      <c r="X151" s="2">
        <v>2</v>
      </c>
      <c r="Y151" s="2">
        <v>1</v>
      </c>
      <c r="Z151" s="2"/>
      <c r="AA15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5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5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5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</v>
      </c>
    </row>
    <row r="152" spans="1:30" x14ac:dyDescent="0.3">
      <c r="A152" s="2" t="s">
        <v>219</v>
      </c>
      <c r="B152" s="2" t="s">
        <v>175</v>
      </c>
      <c r="C152" s="2" t="s">
        <v>125</v>
      </c>
      <c r="D152" s="2">
        <v>1</v>
      </c>
      <c r="E152" s="1">
        <v>44654</v>
      </c>
      <c r="F152" s="2">
        <v>1</v>
      </c>
      <c r="G152" s="2" t="s">
        <v>126</v>
      </c>
      <c r="H152" s="2">
        <f t="shared" si="22"/>
        <v>0</v>
      </c>
      <c r="I152" s="2">
        <v>2</v>
      </c>
      <c r="J152" s="2">
        <v>0</v>
      </c>
      <c r="K152" s="2">
        <f t="shared" si="23"/>
        <v>2</v>
      </c>
      <c r="L152" s="2">
        <v>0</v>
      </c>
      <c r="M152" s="2">
        <v>1</v>
      </c>
      <c r="N152" s="2">
        <v>0</v>
      </c>
      <c r="O152" s="23">
        <f t="shared" si="24"/>
        <v>0</v>
      </c>
      <c r="P152" s="2">
        <v>0</v>
      </c>
      <c r="Q152" s="2">
        <v>0</v>
      </c>
      <c r="R152" s="4" t="str">
        <f t="shared" si="20"/>
        <v/>
      </c>
      <c r="S152" s="2">
        <v>0</v>
      </c>
      <c r="T152" s="2">
        <v>0</v>
      </c>
      <c r="U152" s="4" t="str">
        <f t="shared" si="21"/>
        <v/>
      </c>
      <c r="V152" s="2">
        <v>0</v>
      </c>
      <c r="W152" s="2">
        <v>0</v>
      </c>
      <c r="X152" s="2">
        <v>5</v>
      </c>
      <c r="Y152" s="2">
        <v>0</v>
      </c>
      <c r="Z152" s="2"/>
      <c r="AA152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52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152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5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-4</v>
      </c>
    </row>
    <row r="153" spans="1:30" s="2" customFormat="1" x14ac:dyDescent="0.3">
      <c r="A153" s="2" t="s">
        <v>199</v>
      </c>
      <c r="B153" s="2" t="s">
        <v>175</v>
      </c>
      <c r="C153" s="2" t="s">
        <v>127</v>
      </c>
      <c r="D153" s="2">
        <v>1</v>
      </c>
      <c r="E153" s="1">
        <v>44660</v>
      </c>
      <c r="F153" s="2">
        <v>2</v>
      </c>
      <c r="H153" s="2">
        <f t="shared" si="22"/>
        <v>0</v>
      </c>
      <c r="K153" s="2">
        <f t="shared" si="23"/>
        <v>0</v>
      </c>
      <c r="O153" s="23" t="str">
        <f t="shared" si="24"/>
        <v/>
      </c>
      <c r="R153" s="4" t="str">
        <f t="shared" si="20"/>
        <v/>
      </c>
      <c r="U153" s="4" t="str">
        <f t="shared" si="21"/>
        <v/>
      </c>
      <c r="AA153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53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53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5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54" spans="1:30" s="2" customFormat="1" x14ac:dyDescent="0.3">
      <c r="A154" s="2" t="s">
        <v>200</v>
      </c>
      <c r="B154" s="2" t="s">
        <v>175</v>
      </c>
      <c r="C154" s="2" t="s">
        <v>127</v>
      </c>
      <c r="D154" s="2">
        <v>1</v>
      </c>
      <c r="E154" s="1">
        <v>44660</v>
      </c>
      <c r="F154" s="2">
        <v>2</v>
      </c>
      <c r="G154" s="2" t="s">
        <v>126</v>
      </c>
      <c r="H154" s="2">
        <f t="shared" si="22"/>
        <v>8</v>
      </c>
      <c r="I154" s="2">
        <v>3</v>
      </c>
      <c r="J154" s="2">
        <v>0</v>
      </c>
      <c r="K154" s="2">
        <f t="shared" si="23"/>
        <v>3</v>
      </c>
      <c r="L154" s="2">
        <v>0</v>
      </c>
      <c r="M154" s="2">
        <v>4</v>
      </c>
      <c r="N154" s="2">
        <v>2</v>
      </c>
      <c r="O154" s="23">
        <f t="shared" si="24"/>
        <v>0.5</v>
      </c>
      <c r="P154" s="2">
        <v>1</v>
      </c>
      <c r="Q154" s="2">
        <v>0</v>
      </c>
      <c r="R154" s="4">
        <f t="shared" si="20"/>
        <v>0</v>
      </c>
      <c r="S154" s="2">
        <v>4</v>
      </c>
      <c r="T154" s="2">
        <v>2</v>
      </c>
      <c r="U154" s="4">
        <f t="shared" si="21"/>
        <v>0.5</v>
      </c>
      <c r="V154" s="2">
        <v>0</v>
      </c>
      <c r="W154" s="2">
        <v>0</v>
      </c>
      <c r="X154" s="2">
        <v>4</v>
      </c>
      <c r="Y154" s="2">
        <v>1</v>
      </c>
      <c r="AA154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0.4</v>
      </c>
      <c r="AB154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0.59171597633136097</v>
      </c>
      <c r="AC154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0.6</v>
      </c>
      <c r="AD15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2</v>
      </c>
    </row>
    <row r="155" spans="1:30" s="2" customFormat="1" x14ac:dyDescent="0.3">
      <c r="A155" s="2" t="s">
        <v>201</v>
      </c>
      <c r="B155" s="2" t="s">
        <v>175</v>
      </c>
      <c r="C155" s="2" t="s">
        <v>127</v>
      </c>
      <c r="D155" s="2">
        <v>1</v>
      </c>
      <c r="E155" s="1">
        <v>44660</v>
      </c>
      <c r="F155" s="2">
        <v>2</v>
      </c>
      <c r="H155" s="2">
        <f t="shared" si="22"/>
        <v>0</v>
      </c>
      <c r="K155" s="2">
        <f t="shared" si="23"/>
        <v>0</v>
      </c>
      <c r="O155" s="23" t="str">
        <f t="shared" si="24"/>
        <v/>
      </c>
      <c r="R155" s="4" t="str">
        <f t="shared" si="20"/>
        <v/>
      </c>
      <c r="U155" s="4" t="str">
        <f t="shared" si="21"/>
        <v/>
      </c>
      <c r="AA155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55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55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5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56" spans="1:30" s="2" customFormat="1" x14ac:dyDescent="0.3">
      <c r="A156" s="2" t="s">
        <v>202</v>
      </c>
      <c r="B156" s="2" t="s">
        <v>175</v>
      </c>
      <c r="C156" s="2" t="s">
        <v>127</v>
      </c>
      <c r="D156" s="2">
        <v>1</v>
      </c>
      <c r="E156" s="1">
        <v>44660</v>
      </c>
      <c r="F156" s="2">
        <v>2</v>
      </c>
      <c r="G156" s="2" t="s">
        <v>126</v>
      </c>
      <c r="H156" s="2">
        <f t="shared" si="22"/>
        <v>5</v>
      </c>
      <c r="I156" s="2">
        <v>2</v>
      </c>
      <c r="J156" s="2">
        <v>0</v>
      </c>
      <c r="K156" s="2">
        <f t="shared" si="23"/>
        <v>2</v>
      </c>
      <c r="L156" s="2">
        <v>0</v>
      </c>
      <c r="M156" s="2">
        <v>1</v>
      </c>
      <c r="N156" s="2">
        <v>1</v>
      </c>
      <c r="O156" s="23">
        <f t="shared" si="24"/>
        <v>1</v>
      </c>
      <c r="P156" s="2">
        <v>3</v>
      </c>
      <c r="Q156" s="2">
        <v>1</v>
      </c>
      <c r="R156" s="4">
        <f t="shared" si="20"/>
        <v>0.33333333333333331</v>
      </c>
      <c r="S156" s="2">
        <v>0</v>
      </c>
      <c r="T156" s="2">
        <v>0</v>
      </c>
      <c r="U156" s="4" t="str">
        <f t="shared" si="21"/>
        <v/>
      </c>
      <c r="V156" s="2">
        <v>0</v>
      </c>
      <c r="W156" s="2">
        <v>0</v>
      </c>
      <c r="X156" s="2">
        <v>6</v>
      </c>
      <c r="Y156" s="2">
        <v>2</v>
      </c>
      <c r="AA156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0.5</v>
      </c>
      <c r="AB156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0.625</v>
      </c>
      <c r="AC156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0.625</v>
      </c>
      <c r="AD15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</v>
      </c>
    </row>
    <row r="157" spans="1:30" s="2" customFormat="1" x14ac:dyDescent="0.3">
      <c r="A157" s="2" t="s">
        <v>203</v>
      </c>
      <c r="B157" s="2" t="s">
        <v>175</v>
      </c>
      <c r="C157" s="2" t="s">
        <v>127</v>
      </c>
      <c r="D157" s="2">
        <v>1</v>
      </c>
      <c r="E157" s="1">
        <v>44660</v>
      </c>
      <c r="F157" s="2">
        <v>2</v>
      </c>
      <c r="H157" s="2">
        <f t="shared" si="22"/>
        <v>0</v>
      </c>
      <c r="K157" s="2">
        <f t="shared" si="23"/>
        <v>0</v>
      </c>
      <c r="O157" s="23" t="str">
        <f t="shared" si="24"/>
        <v/>
      </c>
      <c r="R157" s="4" t="str">
        <f t="shared" si="20"/>
        <v/>
      </c>
      <c r="U157" s="4" t="str">
        <f t="shared" si="21"/>
        <v/>
      </c>
      <c r="AA157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57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57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5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58" spans="1:30" s="2" customFormat="1" x14ac:dyDescent="0.3">
      <c r="A158" s="2" t="s">
        <v>204</v>
      </c>
      <c r="B158" s="2" t="s">
        <v>175</v>
      </c>
      <c r="C158" s="2" t="s">
        <v>127</v>
      </c>
      <c r="D158" s="2">
        <v>1</v>
      </c>
      <c r="E158" s="1">
        <v>44660</v>
      </c>
      <c r="F158" s="2">
        <v>2</v>
      </c>
      <c r="G158" s="2" t="s">
        <v>126</v>
      </c>
      <c r="H158" s="2">
        <f t="shared" si="22"/>
        <v>9</v>
      </c>
      <c r="I158" s="2">
        <v>1</v>
      </c>
      <c r="J158" s="2">
        <v>0</v>
      </c>
      <c r="K158" s="2">
        <f t="shared" si="23"/>
        <v>1</v>
      </c>
      <c r="L158" s="2">
        <v>1</v>
      </c>
      <c r="M158" s="2">
        <v>2</v>
      </c>
      <c r="N158" s="2">
        <v>1</v>
      </c>
      <c r="O158" s="23">
        <f t="shared" si="24"/>
        <v>0.5</v>
      </c>
      <c r="P158" s="2">
        <v>6</v>
      </c>
      <c r="Q158" s="2">
        <v>2</v>
      </c>
      <c r="R158" s="4">
        <f t="shared" si="20"/>
        <v>0.33333333333333331</v>
      </c>
      <c r="S158" s="2">
        <v>4</v>
      </c>
      <c r="T158" s="2">
        <v>2</v>
      </c>
      <c r="U158" s="4">
        <f t="shared" si="21"/>
        <v>0.5</v>
      </c>
      <c r="V158" s="2">
        <v>3</v>
      </c>
      <c r="W158" s="2">
        <v>0</v>
      </c>
      <c r="X158" s="2">
        <v>13</v>
      </c>
      <c r="Y158" s="2">
        <v>1</v>
      </c>
      <c r="AA158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0.375</v>
      </c>
      <c r="AB158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0.46106557377049179</v>
      </c>
      <c r="AC158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0.4375</v>
      </c>
      <c r="AD15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-6</v>
      </c>
    </row>
    <row r="159" spans="1:30" s="2" customFormat="1" x14ac:dyDescent="0.3">
      <c r="A159" s="2" t="s">
        <v>205</v>
      </c>
      <c r="B159" s="2" t="s">
        <v>175</v>
      </c>
      <c r="C159" s="2" t="s">
        <v>127</v>
      </c>
      <c r="D159" s="2">
        <v>1</v>
      </c>
      <c r="E159" s="1">
        <v>44660</v>
      </c>
      <c r="F159" s="2">
        <v>2</v>
      </c>
      <c r="G159" s="2" t="s">
        <v>126</v>
      </c>
      <c r="H159" s="2">
        <f t="shared" si="22"/>
        <v>0</v>
      </c>
      <c r="I159" s="2">
        <v>2</v>
      </c>
      <c r="J159" s="2">
        <v>0</v>
      </c>
      <c r="K159" s="2">
        <f t="shared" si="23"/>
        <v>2</v>
      </c>
      <c r="L159" s="2">
        <v>0</v>
      </c>
      <c r="M159" s="2">
        <v>0</v>
      </c>
      <c r="N159" s="2">
        <v>0</v>
      </c>
      <c r="O159" s="23" t="str">
        <f t="shared" si="24"/>
        <v/>
      </c>
      <c r="P159" s="2">
        <v>0</v>
      </c>
      <c r="Q159" s="2">
        <v>0</v>
      </c>
      <c r="R159" s="4" t="str">
        <f t="shared" si="20"/>
        <v/>
      </c>
      <c r="S159" s="2">
        <v>0</v>
      </c>
      <c r="T159" s="2">
        <v>0</v>
      </c>
      <c r="U159" s="4" t="str">
        <f t="shared" si="21"/>
        <v/>
      </c>
      <c r="V159" s="2">
        <v>0</v>
      </c>
      <c r="W159" s="2">
        <v>0</v>
      </c>
      <c r="X159" s="2">
        <v>3</v>
      </c>
      <c r="Y159" s="2">
        <v>5</v>
      </c>
      <c r="AA159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59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59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5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</v>
      </c>
    </row>
    <row r="160" spans="1:30" s="2" customFormat="1" x14ac:dyDescent="0.3">
      <c r="A160" s="2" t="s">
        <v>223</v>
      </c>
      <c r="B160" s="2" t="s">
        <v>175</v>
      </c>
      <c r="C160" s="2" t="s">
        <v>127</v>
      </c>
      <c r="D160" s="2">
        <v>1</v>
      </c>
      <c r="E160" s="1">
        <v>44660</v>
      </c>
      <c r="F160" s="2">
        <v>2</v>
      </c>
      <c r="G160" s="2" t="s">
        <v>126</v>
      </c>
      <c r="H160" s="2">
        <f t="shared" si="22"/>
        <v>0</v>
      </c>
      <c r="I160" s="2">
        <v>0</v>
      </c>
      <c r="J160" s="2">
        <v>0</v>
      </c>
      <c r="K160" s="2">
        <f t="shared" si="23"/>
        <v>0</v>
      </c>
      <c r="L160" s="2">
        <v>0</v>
      </c>
      <c r="M160" s="2">
        <v>0</v>
      </c>
      <c r="N160" s="2">
        <v>0</v>
      </c>
      <c r="O160" s="23" t="str">
        <f t="shared" si="24"/>
        <v/>
      </c>
      <c r="P160" s="2">
        <v>0</v>
      </c>
      <c r="Q160" s="2">
        <v>0</v>
      </c>
      <c r="R160" s="4" t="str">
        <f t="shared" si="20"/>
        <v/>
      </c>
      <c r="S160" s="2">
        <v>0</v>
      </c>
      <c r="T160" s="2">
        <v>0</v>
      </c>
      <c r="U160" s="4" t="str">
        <f t="shared" si="21"/>
        <v/>
      </c>
      <c r="V160" s="2">
        <v>0</v>
      </c>
      <c r="W160" s="2">
        <v>0</v>
      </c>
      <c r="X160" s="2">
        <v>1</v>
      </c>
      <c r="Y160" s="2">
        <v>0</v>
      </c>
      <c r="AA160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60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60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6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</v>
      </c>
    </row>
    <row r="161" spans="1:30" s="2" customFormat="1" x14ac:dyDescent="0.3">
      <c r="A161" s="2" t="s">
        <v>206</v>
      </c>
      <c r="B161" s="2" t="s">
        <v>175</v>
      </c>
      <c r="C161" s="2" t="s">
        <v>127</v>
      </c>
      <c r="D161" s="2">
        <v>1</v>
      </c>
      <c r="E161" s="1">
        <v>44660</v>
      </c>
      <c r="F161" s="2">
        <v>2</v>
      </c>
      <c r="G161" s="2" t="s">
        <v>126</v>
      </c>
      <c r="H161" s="2">
        <f t="shared" si="22"/>
        <v>0</v>
      </c>
      <c r="I161" s="2">
        <v>0</v>
      </c>
      <c r="J161" s="2">
        <v>0</v>
      </c>
      <c r="K161" s="2">
        <f t="shared" si="23"/>
        <v>0</v>
      </c>
      <c r="L161" s="2">
        <v>0</v>
      </c>
      <c r="M161" s="2">
        <v>0</v>
      </c>
      <c r="N161" s="2">
        <v>0</v>
      </c>
      <c r="O161" s="23" t="str">
        <f t="shared" si="24"/>
        <v/>
      </c>
      <c r="P161" s="2">
        <v>0</v>
      </c>
      <c r="Q161" s="2">
        <v>0</v>
      </c>
      <c r="R161" s="4" t="str">
        <f t="shared" si="20"/>
        <v/>
      </c>
      <c r="S161" s="2">
        <v>0</v>
      </c>
      <c r="T161" s="2">
        <v>0</v>
      </c>
      <c r="U161" s="4" t="str">
        <f t="shared" si="21"/>
        <v/>
      </c>
      <c r="V161" s="2">
        <v>0</v>
      </c>
      <c r="W161" s="2">
        <v>0</v>
      </c>
      <c r="X161" s="2">
        <v>2</v>
      </c>
      <c r="Y161" s="2">
        <v>1</v>
      </c>
      <c r="AA16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6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6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6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-2</v>
      </c>
    </row>
    <row r="162" spans="1:30" s="2" customFormat="1" x14ac:dyDescent="0.3">
      <c r="A162" s="2" t="s">
        <v>207</v>
      </c>
      <c r="B162" s="2" t="s">
        <v>175</v>
      </c>
      <c r="C162" s="2" t="s">
        <v>127</v>
      </c>
      <c r="D162" s="2">
        <v>1</v>
      </c>
      <c r="E162" s="1">
        <v>44660</v>
      </c>
      <c r="F162" s="2">
        <v>2</v>
      </c>
      <c r="G162" s="2" t="s">
        <v>126</v>
      </c>
      <c r="H162" s="2">
        <f t="shared" si="22"/>
        <v>2</v>
      </c>
      <c r="I162" s="2">
        <v>1</v>
      </c>
      <c r="J162" s="2">
        <v>1</v>
      </c>
      <c r="K162" s="2">
        <f t="shared" si="23"/>
        <v>2</v>
      </c>
      <c r="L162" s="2">
        <v>1</v>
      </c>
      <c r="M162" s="2">
        <v>1</v>
      </c>
      <c r="N162" s="2">
        <v>0</v>
      </c>
      <c r="O162" s="23">
        <f t="shared" si="24"/>
        <v>0</v>
      </c>
      <c r="P162" s="2">
        <v>3</v>
      </c>
      <c r="Q162" s="2">
        <v>1</v>
      </c>
      <c r="R162" s="4">
        <f t="shared" si="20"/>
        <v>0.33333333333333331</v>
      </c>
      <c r="S162" s="2">
        <v>0</v>
      </c>
      <c r="T162" s="2">
        <v>0</v>
      </c>
      <c r="U162" s="4" t="str">
        <f t="shared" si="21"/>
        <v/>
      </c>
      <c r="V162" s="2">
        <v>0</v>
      </c>
      <c r="W162" s="2">
        <v>0</v>
      </c>
      <c r="X162" s="2">
        <v>1</v>
      </c>
      <c r="Y162" s="2">
        <v>2</v>
      </c>
      <c r="AA162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0.25</v>
      </c>
      <c r="AB162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0.25</v>
      </c>
      <c r="AC162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0.25</v>
      </c>
      <c r="AD16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1</v>
      </c>
    </row>
    <row r="163" spans="1:30" s="2" customFormat="1" x14ac:dyDescent="0.3">
      <c r="A163" s="2" t="s">
        <v>208</v>
      </c>
      <c r="B163" s="2" t="s">
        <v>175</v>
      </c>
      <c r="C163" s="2" t="s">
        <v>127</v>
      </c>
      <c r="D163" s="2">
        <v>1</v>
      </c>
      <c r="E163" s="1">
        <v>44660</v>
      </c>
      <c r="F163" s="2">
        <v>2</v>
      </c>
      <c r="G163" s="2" t="s">
        <v>126</v>
      </c>
      <c r="H163" s="2">
        <f t="shared" si="22"/>
        <v>0</v>
      </c>
      <c r="I163" s="2">
        <v>3</v>
      </c>
      <c r="J163" s="2">
        <v>0</v>
      </c>
      <c r="K163" s="2">
        <f t="shared" si="23"/>
        <v>3</v>
      </c>
      <c r="L163" s="2">
        <v>0</v>
      </c>
      <c r="M163" s="2">
        <v>1</v>
      </c>
      <c r="N163" s="2">
        <v>0</v>
      </c>
      <c r="O163" s="23">
        <f t="shared" si="24"/>
        <v>0</v>
      </c>
      <c r="P163" s="2">
        <v>1</v>
      </c>
      <c r="Q163" s="2">
        <v>0</v>
      </c>
      <c r="R163" s="4">
        <f t="shared" si="20"/>
        <v>0</v>
      </c>
      <c r="S163" s="2">
        <v>0</v>
      </c>
      <c r="T163" s="2">
        <v>0</v>
      </c>
      <c r="U163" s="4" t="str">
        <f t="shared" si="21"/>
        <v/>
      </c>
      <c r="V163" s="2">
        <v>2</v>
      </c>
      <c r="W163" s="2">
        <v>0</v>
      </c>
      <c r="X163" s="2">
        <v>3</v>
      </c>
      <c r="Y163" s="2">
        <v>4</v>
      </c>
      <c r="AA163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63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163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6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64" spans="1:30" s="2" customFormat="1" x14ac:dyDescent="0.3">
      <c r="A164" s="2" t="s">
        <v>209</v>
      </c>
      <c r="B164" s="2" t="s">
        <v>175</v>
      </c>
      <c r="C164" s="2" t="s">
        <v>127</v>
      </c>
      <c r="D164" s="2">
        <v>1</v>
      </c>
      <c r="E164" s="1">
        <v>44660</v>
      </c>
      <c r="F164" s="2">
        <v>2</v>
      </c>
      <c r="H164" s="2">
        <f t="shared" si="22"/>
        <v>0</v>
      </c>
      <c r="K164" s="2">
        <f t="shared" si="23"/>
        <v>0</v>
      </c>
      <c r="O164" s="23" t="str">
        <f t="shared" si="24"/>
        <v/>
      </c>
      <c r="R164" s="4" t="str">
        <f t="shared" si="20"/>
        <v/>
      </c>
      <c r="U164" s="4" t="str">
        <f t="shared" si="21"/>
        <v/>
      </c>
      <c r="AA164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64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64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6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65" spans="1:30" s="2" customFormat="1" x14ac:dyDescent="0.3">
      <c r="A165" s="2" t="s">
        <v>210</v>
      </c>
      <c r="B165" s="2" t="s">
        <v>175</v>
      </c>
      <c r="C165" s="2" t="s">
        <v>127</v>
      </c>
      <c r="D165" s="2">
        <v>1</v>
      </c>
      <c r="E165" s="1">
        <v>44660</v>
      </c>
      <c r="F165" s="2">
        <v>2</v>
      </c>
      <c r="H165" s="2">
        <f t="shared" si="22"/>
        <v>0</v>
      </c>
      <c r="K165" s="2">
        <f t="shared" si="23"/>
        <v>0</v>
      </c>
      <c r="O165" s="23" t="str">
        <f t="shared" si="24"/>
        <v/>
      </c>
      <c r="R165" s="4" t="str">
        <f t="shared" si="20"/>
        <v/>
      </c>
      <c r="U165" s="4" t="str">
        <f t="shared" si="21"/>
        <v/>
      </c>
      <c r="AA165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65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65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6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66" spans="1:30" s="2" customFormat="1" x14ac:dyDescent="0.3">
      <c r="A166" s="2" t="s">
        <v>211</v>
      </c>
      <c r="B166" s="2" t="s">
        <v>175</v>
      </c>
      <c r="C166" s="2" t="s">
        <v>127</v>
      </c>
      <c r="D166" s="2">
        <v>1</v>
      </c>
      <c r="E166" s="1">
        <v>44660</v>
      </c>
      <c r="F166" s="2">
        <v>2</v>
      </c>
      <c r="H166" s="2">
        <f t="shared" si="22"/>
        <v>0</v>
      </c>
      <c r="K166" s="2">
        <f t="shared" si="23"/>
        <v>0</v>
      </c>
      <c r="O166" s="23" t="str">
        <f t="shared" si="24"/>
        <v/>
      </c>
      <c r="R166" s="4" t="str">
        <f t="shared" si="20"/>
        <v/>
      </c>
      <c r="U166" s="4" t="str">
        <f t="shared" si="21"/>
        <v/>
      </c>
      <c r="AA166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66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66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6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67" spans="1:30" s="2" customFormat="1" x14ac:dyDescent="0.3">
      <c r="A167" s="2" t="s">
        <v>212</v>
      </c>
      <c r="B167" s="2" t="s">
        <v>175</v>
      </c>
      <c r="C167" s="2" t="s">
        <v>127</v>
      </c>
      <c r="D167" s="2">
        <v>1</v>
      </c>
      <c r="E167" s="1">
        <v>44660</v>
      </c>
      <c r="F167" s="2">
        <v>2</v>
      </c>
      <c r="H167" s="2">
        <f t="shared" si="22"/>
        <v>0</v>
      </c>
      <c r="K167" s="2">
        <f t="shared" si="23"/>
        <v>0</v>
      </c>
      <c r="O167" s="23" t="str">
        <f t="shared" si="24"/>
        <v/>
      </c>
      <c r="R167" s="4" t="str">
        <f t="shared" si="20"/>
        <v/>
      </c>
      <c r="U167" s="4" t="str">
        <f t="shared" si="21"/>
        <v/>
      </c>
      <c r="AA167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67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67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6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68" spans="1:30" s="2" customFormat="1" x14ac:dyDescent="0.3">
      <c r="A168" s="2" t="s">
        <v>221</v>
      </c>
      <c r="B168" s="2" t="s">
        <v>175</v>
      </c>
      <c r="C168" s="2" t="s">
        <v>127</v>
      </c>
      <c r="D168" s="2">
        <v>1</v>
      </c>
      <c r="E168" s="1">
        <v>44660</v>
      </c>
      <c r="F168" s="2">
        <v>2</v>
      </c>
      <c r="G168" s="2" t="s">
        <v>126</v>
      </c>
      <c r="H168" s="2">
        <f t="shared" si="22"/>
        <v>0</v>
      </c>
      <c r="I168" s="2">
        <v>0</v>
      </c>
      <c r="J168" s="2">
        <v>0</v>
      </c>
      <c r="K168" s="2">
        <f t="shared" si="23"/>
        <v>0</v>
      </c>
      <c r="L168" s="2">
        <v>0</v>
      </c>
      <c r="M168" s="2">
        <v>1</v>
      </c>
      <c r="N168" s="2">
        <v>0</v>
      </c>
      <c r="O168" s="23">
        <f t="shared" si="24"/>
        <v>0</v>
      </c>
      <c r="P168" s="2">
        <v>0</v>
      </c>
      <c r="Q168" s="2">
        <v>0</v>
      </c>
      <c r="R168" s="4" t="str">
        <f t="shared" si="20"/>
        <v/>
      </c>
      <c r="S168" s="2">
        <v>0</v>
      </c>
      <c r="T168" s="2">
        <v>0</v>
      </c>
      <c r="U168" s="4" t="str">
        <f t="shared" si="21"/>
        <v/>
      </c>
      <c r="V168" s="2">
        <v>0</v>
      </c>
      <c r="W168" s="2">
        <v>0</v>
      </c>
      <c r="X168" s="2">
        <v>1</v>
      </c>
      <c r="Y168" s="2">
        <v>1</v>
      </c>
      <c r="AA168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68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168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6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-2</v>
      </c>
    </row>
    <row r="169" spans="1:30" s="2" customFormat="1" x14ac:dyDescent="0.3">
      <c r="A169" s="2" t="s">
        <v>222</v>
      </c>
      <c r="B169" s="2" t="s">
        <v>175</v>
      </c>
      <c r="C169" s="2" t="s">
        <v>127</v>
      </c>
      <c r="D169" s="2">
        <v>1</v>
      </c>
      <c r="E169" s="1">
        <v>44660</v>
      </c>
      <c r="F169" s="2">
        <v>2</v>
      </c>
      <c r="G169" s="2" t="s">
        <v>126</v>
      </c>
      <c r="H169" s="2">
        <f t="shared" si="22"/>
        <v>5</v>
      </c>
      <c r="I169" s="2">
        <v>3</v>
      </c>
      <c r="J169" s="2">
        <v>0</v>
      </c>
      <c r="K169" s="2">
        <f t="shared" si="23"/>
        <v>3</v>
      </c>
      <c r="L169" s="2">
        <v>0</v>
      </c>
      <c r="M169" s="2">
        <v>2</v>
      </c>
      <c r="N169" s="2">
        <v>0</v>
      </c>
      <c r="O169" s="23">
        <f t="shared" si="24"/>
        <v>0</v>
      </c>
      <c r="P169" s="2">
        <v>6</v>
      </c>
      <c r="Q169" s="2">
        <v>1</v>
      </c>
      <c r="R169" s="4">
        <f t="shared" si="20"/>
        <v>0.16666666666666666</v>
      </c>
      <c r="S169" s="2">
        <v>5</v>
      </c>
      <c r="T169" s="2">
        <v>3</v>
      </c>
      <c r="U169" s="4">
        <f t="shared" si="21"/>
        <v>0.6</v>
      </c>
      <c r="V169" s="2">
        <v>1</v>
      </c>
      <c r="W169" s="2">
        <v>0</v>
      </c>
      <c r="X169" s="2">
        <v>3</v>
      </c>
      <c r="Y169" s="2">
        <v>0</v>
      </c>
      <c r="AA169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0.125</v>
      </c>
      <c r="AB169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0.24509803921568629</v>
      </c>
      <c r="AC169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0.125</v>
      </c>
      <c r="AD16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-3</v>
      </c>
    </row>
    <row r="170" spans="1:30" s="2" customFormat="1" x14ac:dyDescent="0.3">
      <c r="A170" s="2" t="s">
        <v>213</v>
      </c>
      <c r="B170" s="2" t="s">
        <v>175</v>
      </c>
      <c r="C170" s="2" t="s">
        <v>127</v>
      </c>
      <c r="D170" s="2">
        <v>1</v>
      </c>
      <c r="E170" s="1">
        <v>44660</v>
      </c>
      <c r="F170" s="2">
        <v>2</v>
      </c>
      <c r="H170" s="2">
        <f t="shared" si="22"/>
        <v>0</v>
      </c>
      <c r="K170" s="2">
        <f t="shared" si="23"/>
        <v>0</v>
      </c>
      <c r="O170" s="23" t="str">
        <f t="shared" si="24"/>
        <v/>
      </c>
      <c r="R170" s="4" t="str">
        <f t="shared" si="20"/>
        <v/>
      </c>
      <c r="U170" s="4" t="str">
        <f t="shared" si="21"/>
        <v/>
      </c>
      <c r="AA170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70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70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7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71" spans="1:30" s="2" customFormat="1" x14ac:dyDescent="0.3">
      <c r="A171" s="2" t="s">
        <v>214</v>
      </c>
      <c r="B171" s="2" t="s">
        <v>175</v>
      </c>
      <c r="C171" s="2" t="s">
        <v>127</v>
      </c>
      <c r="D171" s="2">
        <v>1</v>
      </c>
      <c r="E171" s="1">
        <v>44660</v>
      </c>
      <c r="F171" s="2">
        <v>2</v>
      </c>
      <c r="H171" s="2">
        <f t="shared" si="22"/>
        <v>0</v>
      </c>
      <c r="K171" s="2">
        <f t="shared" si="23"/>
        <v>0</v>
      </c>
      <c r="O171" s="23" t="str">
        <f t="shared" si="24"/>
        <v/>
      </c>
      <c r="R171" s="4" t="str">
        <f t="shared" si="20"/>
        <v/>
      </c>
      <c r="U171" s="4" t="str">
        <f t="shared" si="21"/>
        <v/>
      </c>
      <c r="AA17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7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7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7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72" spans="1:30" s="2" customFormat="1" x14ac:dyDescent="0.3">
      <c r="A172" s="11" t="s">
        <v>215</v>
      </c>
      <c r="B172" s="2" t="s">
        <v>175</v>
      </c>
      <c r="C172" s="2" t="s">
        <v>127</v>
      </c>
      <c r="D172" s="2">
        <v>1</v>
      </c>
      <c r="E172" s="1">
        <v>44660</v>
      </c>
      <c r="F172" s="2">
        <v>2</v>
      </c>
      <c r="H172" s="2">
        <f t="shared" si="22"/>
        <v>0</v>
      </c>
      <c r="K172" s="2">
        <f t="shared" si="23"/>
        <v>0</v>
      </c>
      <c r="O172" s="23" t="str">
        <f t="shared" si="24"/>
        <v/>
      </c>
      <c r="R172" s="4" t="str">
        <f t="shared" si="20"/>
        <v/>
      </c>
      <c r="U172" s="4" t="str">
        <f t="shared" si="21"/>
        <v/>
      </c>
      <c r="AA172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72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72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7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73" spans="1:30" s="2" customFormat="1" x14ac:dyDescent="0.3">
      <c r="A173" s="2" t="s">
        <v>216</v>
      </c>
      <c r="B173" s="2" t="s">
        <v>175</v>
      </c>
      <c r="C173" s="2" t="s">
        <v>127</v>
      </c>
      <c r="D173" s="2">
        <v>1</v>
      </c>
      <c r="E173" s="1">
        <v>44660</v>
      </c>
      <c r="F173" s="2">
        <v>2</v>
      </c>
      <c r="H173" s="2">
        <f t="shared" si="22"/>
        <v>0</v>
      </c>
      <c r="K173" s="2">
        <f t="shared" si="23"/>
        <v>0</v>
      </c>
      <c r="O173" s="23" t="str">
        <f t="shared" si="24"/>
        <v/>
      </c>
      <c r="R173" s="4" t="str">
        <f t="shared" si="20"/>
        <v/>
      </c>
      <c r="U173" s="4" t="str">
        <f t="shared" si="21"/>
        <v/>
      </c>
      <c r="AA173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73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73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7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74" spans="1:30" s="2" customFormat="1" x14ac:dyDescent="0.3">
      <c r="A174" s="2" t="s">
        <v>217</v>
      </c>
      <c r="B174" s="2" t="s">
        <v>175</v>
      </c>
      <c r="C174" s="2" t="s">
        <v>127</v>
      </c>
      <c r="D174" s="2">
        <v>1</v>
      </c>
      <c r="E174" s="1">
        <v>44660</v>
      </c>
      <c r="F174" s="2">
        <v>2</v>
      </c>
      <c r="H174" s="2">
        <f t="shared" si="22"/>
        <v>0</v>
      </c>
      <c r="K174" s="2">
        <f t="shared" si="23"/>
        <v>0</v>
      </c>
      <c r="O174" s="23" t="str">
        <f t="shared" si="24"/>
        <v/>
      </c>
      <c r="R174" s="4" t="str">
        <f t="shared" si="20"/>
        <v/>
      </c>
      <c r="U174" s="4" t="str">
        <f t="shared" si="21"/>
        <v/>
      </c>
      <c r="AA174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74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74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7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75" spans="1:30" s="2" customFormat="1" x14ac:dyDescent="0.3">
      <c r="A175" s="2" t="s">
        <v>218</v>
      </c>
      <c r="B175" s="2" t="s">
        <v>175</v>
      </c>
      <c r="C175" s="2" t="s">
        <v>127</v>
      </c>
      <c r="D175" s="2">
        <v>1</v>
      </c>
      <c r="E175" s="1">
        <v>44660</v>
      </c>
      <c r="F175" s="2">
        <v>2</v>
      </c>
      <c r="G175" s="2" t="s">
        <v>126</v>
      </c>
      <c r="H175" s="2">
        <f t="shared" si="22"/>
        <v>6</v>
      </c>
      <c r="I175" s="2">
        <v>2</v>
      </c>
      <c r="J175" s="2">
        <v>0</v>
      </c>
      <c r="K175" s="2">
        <f t="shared" si="23"/>
        <v>2</v>
      </c>
      <c r="L175" s="2">
        <v>1</v>
      </c>
      <c r="M175" s="2">
        <v>2</v>
      </c>
      <c r="N175" s="2">
        <v>0</v>
      </c>
      <c r="O175" s="23">
        <f t="shared" si="24"/>
        <v>0</v>
      </c>
      <c r="P175" s="2">
        <v>4</v>
      </c>
      <c r="Q175" s="2">
        <v>0</v>
      </c>
      <c r="R175" s="4">
        <f t="shared" si="20"/>
        <v>0</v>
      </c>
      <c r="S175" s="2">
        <v>8</v>
      </c>
      <c r="T175" s="2">
        <v>6</v>
      </c>
      <c r="U175" s="4">
        <f t="shared" si="21"/>
        <v>0.75</v>
      </c>
      <c r="V175" s="2">
        <v>1</v>
      </c>
      <c r="W175" s="2">
        <v>1</v>
      </c>
      <c r="X175" s="2">
        <v>14</v>
      </c>
      <c r="Y175" s="2">
        <v>4</v>
      </c>
      <c r="AA175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75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0.31512605042016806</v>
      </c>
      <c r="AC175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7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-11</v>
      </c>
    </row>
    <row r="176" spans="1:30" s="2" customFormat="1" x14ac:dyDescent="0.3">
      <c r="A176" s="2" t="s">
        <v>219</v>
      </c>
      <c r="B176" s="2" t="s">
        <v>175</v>
      </c>
      <c r="C176" s="2" t="s">
        <v>127</v>
      </c>
      <c r="D176" s="2">
        <v>1</v>
      </c>
      <c r="E176" s="1">
        <v>44660</v>
      </c>
      <c r="F176" s="2">
        <v>2</v>
      </c>
      <c r="G176" s="2" t="s">
        <v>126</v>
      </c>
      <c r="H176" s="2">
        <f t="shared" si="22"/>
        <v>1</v>
      </c>
      <c r="I176" s="2">
        <v>1</v>
      </c>
      <c r="J176" s="2">
        <v>0</v>
      </c>
      <c r="K176" s="2">
        <f t="shared" si="23"/>
        <v>1</v>
      </c>
      <c r="L176" s="2">
        <v>0</v>
      </c>
      <c r="M176" s="2">
        <v>0</v>
      </c>
      <c r="N176" s="2">
        <v>0</v>
      </c>
      <c r="O176" s="23" t="str">
        <f t="shared" si="24"/>
        <v/>
      </c>
      <c r="P176" s="2">
        <v>1</v>
      </c>
      <c r="Q176" s="2">
        <v>0</v>
      </c>
      <c r="R176" s="4">
        <f t="shared" si="20"/>
        <v>0</v>
      </c>
      <c r="S176" s="2">
        <v>2</v>
      </c>
      <c r="T176" s="2">
        <v>1</v>
      </c>
      <c r="U176" s="4">
        <f t="shared" si="21"/>
        <v>0.5</v>
      </c>
      <c r="V176" s="2">
        <v>0</v>
      </c>
      <c r="W176" s="2">
        <v>0</v>
      </c>
      <c r="X176" s="2">
        <v>7</v>
      </c>
      <c r="Y176" s="2">
        <v>1</v>
      </c>
      <c r="AA176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76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0.26595744680851063</v>
      </c>
      <c r="AC176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7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-7</v>
      </c>
    </row>
    <row r="177" spans="1:30" x14ac:dyDescent="0.3">
      <c r="A177" s="2" t="s">
        <v>199</v>
      </c>
      <c r="B177" s="2" t="s">
        <v>175</v>
      </c>
      <c r="C177" s="2" t="s">
        <v>128</v>
      </c>
      <c r="D177" s="2">
        <v>1</v>
      </c>
      <c r="E177" s="1">
        <v>44688</v>
      </c>
      <c r="F177" s="2">
        <v>3</v>
      </c>
      <c r="G177" s="2" t="s">
        <v>126</v>
      </c>
      <c r="H177" s="2">
        <f t="shared" si="22"/>
        <v>14</v>
      </c>
      <c r="I177" s="2">
        <v>3</v>
      </c>
      <c r="J177" s="2">
        <v>3</v>
      </c>
      <c r="K177" s="2">
        <f t="shared" si="23"/>
        <v>6</v>
      </c>
      <c r="L177" s="2">
        <v>1</v>
      </c>
      <c r="M177" s="2">
        <v>0</v>
      </c>
      <c r="N177" s="2">
        <v>0</v>
      </c>
      <c r="O177" s="23" t="str">
        <f t="shared" si="24"/>
        <v/>
      </c>
      <c r="P177" s="2">
        <v>9</v>
      </c>
      <c r="Q177" s="2">
        <v>7</v>
      </c>
      <c r="R177" s="4">
        <f t="shared" si="20"/>
        <v>0.77777777777777779</v>
      </c>
      <c r="S177" s="2">
        <v>0</v>
      </c>
      <c r="T177" s="2">
        <v>0</v>
      </c>
      <c r="U177" s="4" t="str">
        <f t="shared" si="21"/>
        <v/>
      </c>
      <c r="V177" s="2">
        <v>2</v>
      </c>
      <c r="W177" s="2">
        <v>0</v>
      </c>
      <c r="X177" s="2">
        <v>1</v>
      </c>
      <c r="Y177" s="2">
        <v>2</v>
      </c>
      <c r="Z177" s="2">
        <v>0</v>
      </c>
      <c r="AA177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0.77777777777777779</v>
      </c>
      <c r="AB177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0.77777777777777779</v>
      </c>
      <c r="AC177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0.77777777777777779</v>
      </c>
      <c r="AD17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20</v>
      </c>
    </row>
    <row r="178" spans="1:30" x14ac:dyDescent="0.3">
      <c r="A178" s="2" t="s">
        <v>200</v>
      </c>
      <c r="B178" s="2" t="s">
        <v>175</v>
      </c>
      <c r="C178" s="2" t="s">
        <v>128</v>
      </c>
      <c r="D178" s="2">
        <v>1</v>
      </c>
      <c r="E178" s="1">
        <v>44688</v>
      </c>
      <c r="F178" s="2">
        <v>3</v>
      </c>
      <c r="G178" s="2" t="s">
        <v>126</v>
      </c>
      <c r="H178" s="2">
        <f t="shared" si="22"/>
        <v>6</v>
      </c>
      <c r="I178" s="2">
        <v>2</v>
      </c>
      <c r="J178" s="2">
        <v>0</v>
      </c>
      <c r="K178" s="2">
        <f t="shared" si="23"/>
        <v>2</v>
      </c>
      <c r="L178" s="2">
        <v>0</v>
      </c>
      <c r="M178" s="2">
        <v>0</v>
      </c>
      <c r="N178" s="2">
        <v>0</v>
      </c>
      <c r="O178" s="23" t="str">
        <f t="shared" si="24"/>
        <v/>
      </c>
      <c r="P178" s="2">
        <v>6</v>
      </c>
      <c r="Q178" s="2">
        <v>3</v>
      </c>
      <c r="R178" s="4">
        <f t="shared" si="20"/>
        <v>0.5</v>
      </c>
      <c r="S178" s="2">
        <v>0</v>
      </c>
      <c r="T178" s="2">
        <v>0</v>
      </c>
      <c r="U178" s="4" t="str">
        <f t="shared" si="21"/>
        <v/>
      </c>
      <c r="V178" s="2">
        <v>0</v>
      </c>
      <c r="W178" s="2">
        <v>0</v>
      </c>
      <c r="X178" s="2">
        <v>2</v>
      </c>
      <c r="Y178" s="2">
        <v>2</v>
      </c>
      <c r="Z178" s="2">
        <v>0</v>
      </c>
      <c r="AA178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0.5</v>
      </c>
      <c r="AB178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0.5</v>
      </c>
      <c r="AC178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0.5</v>
      </c>
      <c r="AD17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3</v>
      </c>
    </row>
    <row r="179" spans="1:30" x14ac:dyDescent="0.3">
      <c r="A179" s="2" t="s">
        <v>201</v>
      </c>
      <c r="B179" s="2" t="s">
        <v>175</v>
      </c>
      <c r="C179" s="2" t="s">
        <v>128</v>
      </c>
      <c r="D179" s="2">
        <v>1</v>
      </c>
      <c r="E179" s="1">
        <v>44688</v>
      </c>
      <c r="F179" s="2">
        <v>3</v>
      </c>
      <c r="G179" s="2" t="s">
        <v>126</v>
      </c>
      <c r="H179" s="2">
        <f t="shared" si="22"/>
        <v>0</v>
      </c>
      <c r="I179" s="2">
        <v>2</v>
      </c>
      <c r="J179" s="2">
        <v>0</v>
      </c>
      <c r="K179" s="2">
        <f t="shared" si="23"/>
        <v>2</v>
      </c>
      <c r="L179" s="2">
        <v>0</v>
      </c>
      <c r="M179" s="2">
        <v>0</v>
      </c>
      <c r="N179" s="2">
        <v>0</v>
      </c>
      <c r="O179" s="23" t="str">
        <f t="shared" si="24"/>
        <v/>
      </c>
      <c r="P179" s="2">
        <v>2</v>
      </c>
      <c r="Q179" s="2">
        <v>0</v>
      </c>
      <c r="R179" s="4">
        <f t="shared" si="20"/>
        <v>0</v>
      </c>
      <c r="S179" s="2">
        <v>0</v>
      </c>
      <c r="T179" s="2">
        <v>0</v>
      </c>
      <c r="U179" s="4" t="str">
        <f t="shared" si="21"/>
        <v/>
      </c>
      <c r="V179" s="2">
        <v>0</v>
      </c>
      <c r="W179" s="2">
        <v>0</v>
      </c>
      <c r="X179" s="2">
        <v>2</v>
      </c>
      <c r="Y179" s="2">
        <v>1</v>
      </c>
      <c r="Z179" s="2">
        <v>1</v>
      </c>
      <c r="AA179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79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179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7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-2</v>
      </c>
    </row>
    <row r="180" spans="1:30" x14ac:dyDescent="0.3">
      <c r="A180" s="2" t="s">
        <v>202</v>
      </c>
      <c r="B180" s="2" t="s">
        <v>175</v>
      </c>
      <c r="C180" s="2" t="s">
        <v>128</v>
      </c>
      <c r="D180" s="2">
        <v>1</v>
      </c>
      <c r="E180" s="1">
        <v>44688</v>
      </c>
      <c r="F180" s="2">
        <v>3</v>
      </c>
      <c r="G180" s="2" t="s">
        <v>126</v>
      </c>
      <c r="H180" s="2">
        <f t="shared" si="22"/>
        <v>9</v>
      </c>
      <c r="I180" s="2">
        <v>3</v>
      </c>
      <c r="J180" s="2">
        <v>0</v>
      </c>
      <c r="K180" s="2">
        <f t="shared" si="23"/>
        <v>3</v>
      </c>
      <c r="L180" s="2">
        <v>0</v>
      </c>
      <c r="M180" s="2">
        <v>3</v>
      </c>
      <c r="N180" s="2">
        <v>0</v>
      </c>
      <c r="O180" s="23">
        <f t="shared" si="24"/>
        <v>0</v>
      </c>
      <c r="P180" s="2">
        <v>9</v>
      </c>
      <c r="Q180" s="2">
        <v>4</v>
      </c>
      <c r="R180" s="4">
        <f t="shared" si="20"/>
        <v>0.44444444444444442</v>
      </c>
      <c r="S180" s="2">
        <v>2</v>
      </c>
      <c r="T180" s="2">
        <v>1</v>
      </c>
      <c r="U180" s="4">
        <f t="shared" si="21"/>
        <v>0.5</v>
      </c>
      <c r="V180" s="2">
        <v>2</v>
      </c>
      <c r="W180" s="2">
        <v>0</v>
      </c>
      <c r="X180" s="2">
        <v>4</v>
      </c>
      <c r="Y180" s="2">
        <v>4</v>
      </c>
      <c r="Z180" s="2">
        <v>3</v>
      </c>
      <c r="AA180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0.33333333333333331</v>
      </c>
      <c r="AB180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0.34937888198757761</v>
      </c>
      <c r="AC180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0.33333333333333331</v>
      </c>
      <c r="AD18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1</v>
      </c>
    </row>
    <row r="181" spans="1:30" x14ac:dyDescent="0.3">
      <c r="A181" s="2" t="s">
        <v>203</v>
      </c>
      <c r="B181" s="2" t="s">
        <v>175</v>
      </c>
      <c r="C181" s="2" t="s">
        <v>128</v>
      </c>
      <c r="D181" s="2">
        <v>1</v>
      </c>
      <c r="E181" s="1">
        <v>44688</v>
      </c>
      <c r="F181" s="2">
        <v>3</v>
      </c>
      <c r="G181" s="2" t="s">
        <v>126</v>
      </c>
      <c r="H181" s="2">
        <f t="shared" si="22"/>
        <v>3</v>
      </c>
      <c r="I181" s="2">
        <v>2</v>
      </c>
      <c r="J181" s="2">
        <v>1</v>
      </c>
      <c r="K181" s="2">
        <f t="shared" si="23"/>
        <v>3</v>
      </c>
      <c r="L181" s="2">
        <v>2</v>
      </c>
      <c r="M181" s="2">
        <v>1</v>
      </c>
      <c r="N181" s="2">
        <v>0</v>
      </c>
      <c r="O181" s="23">
        <f t="shared" si="24"/>
        <v>0</v>
      </c>
      <c r="P181" s="2">
        <v>3</v>
      </c>
      <c r="Q181" s="2">
        <v>1</v>
      </c>
      <c r="R181" s="4">
        <f t="shared" si="20"/>
        <v>0.33333333333333331</v>
      </c>
      <c r="S181" s="2">
        <v>2</v>
      </c>
      <c r="T181" s="2">
        <v>1</v>
      </c>
      <c r="U181" s="4">
        <f t="shared" si="21"/>
        <v>0.5</v>
      </c>
      <c r="V181" s="2">
        <v>1</v>
      </c>
      <c r="W181" s="2">
        <v>0</v>
      </c>
      <c r="X181" s="2">
        <v>0</v>
      </c>
      <c r="Y181" s="2">
        <v>1</v>
      </c>
      <c r="Z181" s="2">
        <v>1</v>
      </c>
      <c r="AA181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0.25</v>
      </c>
      <c r="AB181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0.30737704918032788</v>
      </c>
      <c r="AC181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0.25</v>
      </c>
      <c r="AD18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5</v>
      </c>
    </row>
    <row r="182" spans="1:30" x14ac:dyDescent="0.3">
      <c r="A182" s="2" t="s">
        <v>204</v>
      </c>
      <c r="B182" s="2" t="s">
        <v>175</v>
      </c>
      <c r="C182" s="2" t="s">
        <v>128</v>
      </c>
      <c r="D182" s="2">
        <v>1</v>
      </c>
      <c r="E182" s="1">
        <v>44688</v>
      </c>
      <c r="F182" s="2">
        <v>3</v>
      </c>
      <c r="G182" s="2" t="s">
        <v>126</v>
      </c>
      <c r="H182" s="2">
        <f t="shared" si="22"/>
        <v>22</v>
      </c>
      <c r="I182" s="2">
        <v>5</v>
      </c>
      <c r="J182" s="2">
        <v>2</v>
      </c>
      <c r="K182" s="2">
        <f t="shared" si="23"/>
        <v>7</v>
      </c>
      <c r="L182" s="2">
        <v>12</v>
      </c>
      <c r="M182" s="2">
        <v>3</v>
      </c>
      <c r="N182" s="2">
        <v>1</v>
      </c>
      <c r="O182" s="23">
        <f t="shared" si="24"/>
        <v>0.33333333333333331</v>
      </c>
      <c r="P182" s="2">
        <v>13</v>
      </c>
      <c r="Q182" s="2">
        <v>7</v>
      </c>
      <c r="R182" s="4">
        <f t="shared" si="20"/>
        <v>0.53846153846153844</v>
      </c>
      <c r="S182" s="2">
        <v>6</v>
      </c>
      <c r="T182" s="2">
        <v>5</v>
      </c>
      <c r="U182" s="4">
        <f t="shared" si="21"/>
        <v>0.83333333333333337</v>
      </c>
      <c r="V182" s="2">
        <v>3</v>
      </c>
      <c r="W182" s="2">
        <v>0</v>
      </c>
      <c r="X182" s="2">
        <v>1</v>
      </c>
      <c r="Y182" s="2">
        <v>1</v>
      </c>
      <c r="Z182" s="2">
        <v>7</v>
      </c>
      <c r="AA182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0.5</v>
      </c>
      <c r="AB182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0.5901287553648068</v>
      </c>
      <c r="AC182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0.53125</v>
      </c>
      <c r="AD18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34</v>
      </c>
    </row>
    <row r="183" spans="1:30" x14ac:dyDescent="0.3">
      <c r="A183" s="2" t="s">
        <v>205</v>
      </c>
      <c r="B183" s="2" t="s">
        <v>175</v>
      </c>
      <c r="C183" s="2" t="s">
        <v>128</v>
      </c>
      <c r="D183" s="2">
        <v>1</v>
      </c>
      <c r="E183" s="1">
        <v>44688</v>
      </c>
      <c r="F183" s="2">
        <v>3</v>
      </c>
      <c r="G183" s="2" t="s">
        <v>126</v>
      </c>
      <c r="H183" s="2">
        <f t="shared" si="22"/>
        <v>6</v>
      </c>
      <c r="I183" s="2">
        <v>1</v>
      </c>
      <c r="J183" s="2">
        <v>1</v>
      </c>
      <c r="K183" s="2">
        <f t="shared" si="23"/>
        <v>2</v>
      </c>
      <c r="L183" s="2">
        <v>1</v>
      </c>
      <c r="M183" s="2">
        <v>0</v>
      </c>
      <c r="N183" s="2">
        <v>0</v>
      </c>
      <c r="O183" s="23" t="str">
        <f t="shared" si="24"/>
        <v/>
      </c>
      <c r="P183" s="2">
        <v>5</v>
      </c>
      <c r="Q183" s="2">
        <v>3</v>
      </c>
      <c r="R183" s="4">
        <f t="shared" si="20"/>
        <v>0.6</v>
      </c>
      <c r="S183" s="2">
        <v>0</v>
      </c>
      <c r="T183" s="2">
        <v>0</v>
      </c>
      <c r="U183" s="4" t="str">
        <f t="shared" si="21"/>
        <v/>
      </c>
      <c r="V183" s="2">
        <v>2</v>
      </c>
      <c r="W183" s="2">
        <v>2</v>
      </c>
      <c r="X183" s="2">
        <v>5</v>
      </c>
      <c r="Y183" s="2">
        <v>4</v>
      </c>
      <c r="Z183" s="2">
        <v>0</v>
      </c>
      <c r="AA183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0.6</v>
      </c>
      <c r="AB183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0.6</v>
      </c>
      <c r="AC183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0.6</v>
      </c>
      <c r="AD18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6</v>
      </c>
    </row>
    <row r="184" spans="1:30" x14ac:dyDescent="0.3">
      <c r="A184" s="2" t="s">
        <v>223</v>
      </c>
      <c r="B184" s="2" t="s">
        <v>175</v>
      </c>
      <c r="C184" s="2" t="s">
        <v>128</v>
      </c>
      <c r="D184" s="2">
        <v>1</v>
      </c>
      <c r="E184" s="1">
        <v>44688</v>
      </c>
      <c r="F184" s="2">
        <v>3</v>
      </c>
      <c r="G184" s="2"/>
      <c r="H184" s="2">
        <f t="shared" si="22"/>
        <v>0</v>
      </c>
      <c r="I184" s="2"/>
      <c r="J184" s="2"/>
      <c r="K184" s="2">
        <f t="shared" si="23"/>
        <v>0</v>
      </c>
      <c r="L184" s="2"/>
      <c r="M184" s="2"/>
      <c r="N184" s="2"/>
      <c r="O184" s="23" t="str">
        <f t="shared" si="24"/>
        <v/>
      </c>
      <c r="P184" s="2"/>
      <c r="Q184" s="2"/>
      <c r="R184" s="4" t="str">
        <f t="shared" si="20"/>
        <v/>
      </c>
      <c r="S184" s="2"/>
      <c r="T184" s="2"/>
      <c r="U184" s="4" t="str">
        <f t="shared" si="21"/>
        <v/>
      </c>
      <c r="V184" s="2"/>
      <c r="W184" s="2"/>
      <c r="X184" s="2"/>
      <c r="Y184" s="2"/>
      <c r="Z184" s="2"/>
      <c r="AA184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84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84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8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85" spans="1:30" x14ac:dyDescent="0.3">
      <c r="A185" s="2" t="s">
        <v>206</v>
      </c>
      <c r="B185" s="2" t="s">
        <v>175</v>
      </c>
      <c r="C185" s="2" t="s">
        <v>128</v>
      </c>
      <c r="D185" s="2">
        <v>1</v>
      </c>
      <c r="E185" s="1">
        <v>44688</v>
      </c>
      <c r="F185" s="2">
        <v>3</v>
      </c>
      <c r="G185" s="2" t="s">
        <v>126</v>
      </c>
      <c r="H185" s="2">
        <f t="shared" si="22"/>
        <v>0</v>
      </c>
      <c r="I185" s="2">
        <v>0</v>
      </c>
      <c r="J185" s="2">
        <v>0</v>
      </c>
      <c r="K185" s="2">
        <f t="shared" si="23"/>
        <v>0</v>
      </c>
      <c r="L185" s="2">
        <v>2</v>
      </c>
      <c r="M185" s="2">
        <v>0</v>
      </c>
      <c r="N185" s="2">
        <v>0</v>
      </c>
      <c r="O185" s="23" t="str">
        <f t="shared" si="24"/>
        <v/>
      </c>
      <c r="P185" s="2">
        <v>1</v>
      </c>
      <c r="Q185" s="2">
        <v>0</v>
      </c>
      <c r="R185" s="4">
        <f t="shared" si="20"/>
        <v>0</v>
      </c>
      <c r="S185" s="2">
        <v>0</v>
      </c>
      <c r="T185" s="2">
        <v>0</v>
      </c>
      <c r="U185" s="4" t="str">
        <f t="shared" si="21"/>
        <v/>
      </c>
      <c r="V185" s="2">
        <v>0</v>
      </c>
      <c r="W185" s="2">
        <v>0</v>
      </c>
      <c r="X185" s="2">
        <v>2</v>
      </c>
      <c r="Y185" s="2">
        <v>0</v>
      </c>
      <c r="Z185" s="2">
        <v>0</v>
      </c>
      <c r="AA185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85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185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8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</v>
      </c>
    </row>
    <row r="186" spans="1:30" x14ac:dyDescent="0.3">
      <c r="A186" s="2" t="s">
        <v>207</v>
      </c>
      <c r="B186" s="2" t="s">
        <v>175</v>
      </c>
      <c r="C186" s="2" t="s">
        <v>128</v>
      </c>
      <c r="D186" s="2">
        <v>1</v>
      </c>
      <c r="E186" s="1">
        <v>44688</v>
      </c>
      <c r="F186" s="2">
        <v>3</v>
      </c>
      <c r="G186" s="2"/>
      <c r="H186" s="2">
        <f t="shared" si="22"/>
        <v>0</v>
      </c>
      <c r="I186" s="2"/>
      <c r="J186" s="2"/>
      <c r="K186" s="2">
        <f t="shared" si="23"/>
        <v>0</v>
      </c>
      <c r="L186" s="2"/>
      <c r="M186" s="2"/>
      <c r="N186" s="2"/>
      <c r="O186" s="23" t="str">
        <f t="shared" si="24"/>
        <v/>
      </c>
      <c r="P186" s="2"/>
      <c r="Q186" s="2"/>
      <c r="R186" s="4" t="str">
        <f t="shared" si="20"/>
        <v/>
      </c>
      <c r="S186" s="2"/>
      <c r="T186" s="2"/>
      <c r="U186" s="4" t="str">
        <f t="shared" si="21"/>
        <v/>
      </c>
      <c r="V186" s="2"/>
      <c r="W186" s="2"/>
      <c r="X186" s="2"/>
      <c r="Y186" s="2"/>
      <c r="Z186" s="2"/>
      <c r="AA186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86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86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8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87" spans="1:30" x14ac:dyDescent="0.3">
      <c r="A187" s="2" t="s">
        <v>208</v>
      </c>
      <c r="B187" s="2" t="s">
        <v>175</v>
      </c>
      <c r="C187" s="2" t="s">
        <v>128</v>
      </c>
      <c r="D187" s="2">
        <v>1</v>
      </c>
      <c r="E187" s="1">
        <v>44688</v>
      </c>
      <c r="F187" s="2">
        <v>3</v>
      </c>
      <c r="G187" s="2" t="s">
        <v>126</v>
      </c>
      <c r="H187" s="2">
        <f t="shared" si="22"/>
        <v>3</v>
      </c>
      <c r="I187" s="2">
        <v>1</v>
      </c>
      <c r="J187" s="2">
        <v>0</v>
      </c>
      <c r="K187" s="2">
        <f t="shared" si="23"/>
        <v>1</v>
      </c>
      <c r="L187" s="2">
        <v>0</v>
      </c>
      <c r="M187" s="2">
        <v>1</v>
      </c>
      <c r="N187" s="2">
        <v>1</v>
      </c>
      <c r="O187" s="23">
        <f t="shared" si="24"/>
        <v>1</v>
      </c>
      <c r="P187" s="2">
        <v>0</v>
      </c>
      <c r="Q187" s="2">
        <v>0</v>
      </c>
      <c r="R187" s="4" t="str">
        <f t="shared" si="20"/>
        <v/>
      </c>
      <c r="S187" s="2">
        <v>0</v>
      </c>
      <c r="T187" s="2">
        <v>0</v>
      </c>
      <c r="U187" s="4" t="str">
        <f t="shared" si="21"/>
        <v/>
      </c>
      <c r="V187" s="2">
        <v>0</v>
      </c>
      <c r="W187" s="2">
        <v>0</v>
      </c>
      <c r="X187" s="2">
        <v>3</v>
      </c>
      <c r="Y187" s="2">
        <v>0</v>
      </c>
      <c r="Z187" s="2">
        <v>0</v>
      </c>
      <c r="AA187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1</v>
      </c>
      <c r="AB187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1.5</v>
      </c>
      <c r="AC187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1.5</v>
      </c>
      <c r="AD18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1</v>
      </c>
    </row>
    <row r="188" spans="1:30" x14ac:dyDescent="0.3">
      <c r="A188" s="2" t="s">
        <v>209</v>
      </c>
      <c r="B188" s="2" t="s">
        <v>175</v>
      </c>
      <c r="C188" s="2" t="s">
        <v>128</v>
      </c>
      <c r="D188" s="2">
        <v>1</v>
      </c>
      <c r="E188" s="1">
        <v>44688</v>
      </c>
      <c r="F188" s="2">
        <v>3</v>
      </c>
      <c r="G188" s="2"/>
      <c r="H188" s="2">
        <f t="shared" si="22"/>
        <v>0</v>
      </c>
      <c r="I188" s="2"/>
      <c r="J188" s="2"/>
      <c r="K188" s="2">
        <f t="shared" si="23"/>
        <v>0</v>
      </c>
      <c r="L188" s="2"/>
      <c r="M188" s="2"/>
      <c r="N188" s="2"/>
      <c r="O188" s="23" t="str">
        <f t="shared" si="24"/>
        <v/>
      </c>
      <c r="P188" s="2"/>
      <c r="Q188" s="2"/>
      <c r="R188" s="4" t="str">
        <f t="shared" si="20"/>
        <v/>
      </c>
      <c r="S188" s="2"/>
      <c r="T188" s="2"/>
      <c r="U188" s="4" t="str">
        <f t="shared" si="21"/>
        <v/>
      </c>
      <c r="V188" s="2"/>
      <c r="W188" s="2"/>
      <c r="X188" s="2"/>
      <c r="Y188" s="2"/>
      <c r="Z188" s="2"/>
      <c r="AA188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88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88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8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89" spans="1:30" x14ac:dyDescent="0.3">
      <c r="A189" s="2" t="s">
        <v>210</v>
      </c>
      <c r="B189" s="2" t="s">
        <v>175</v>
      </c>
      <c r="C189" s="2" t="s">
        <v>128</v>
      </c>
      <c r="D189" s="2">
        <v>1</v>
      </c>
      <c r="E189" s="1">
        <v>44688</v>
      </c>
      <c r="F189" s="2">
        <v>3</v>
      </c>
      <c r="G189" s="2"/>
      <c r="H189" s="2">
        <f t="shared" si="22"/>
        <v>0</v>
      </c>
      <c r="I189" s="2"/>
      <c r="J189" s="2"/>
      <c r="K189" s="2">
        <f t="shared" si="23"/>
        <v>0</v>
      </c>
      <c r="L189" s="2"/>
      <c r="M189" s="2"/>
      <c r="N189" s="2"/>
      <c r="O189" s="23" t="str">
        <f t="shared" si="24"/>
        <v/>
      </c>
      <c r="P189" s="2"/>
      <c r="Q189" s="2"/>
      <c r="R189" s="4" t="str">
        <f t="shared" si="20"/>
        <v/>
      </c>
      <c r="S189" s="2"/>
      <c r="T189" s="2"/>
      <c r="U189" s="4" t="str">
        <f t="shared" si="21"/>
        <v/>
      </c>
      <c r="V189" s="2"/>
      <c r="W189" s="2"/>
      <c r="X189" s="2"/>
      <c r="Y189" s="2"/>
      <c r="Z189" s="2"/>
      <c r="AA189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89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89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8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90" spans="1:30" x14ac:dyDescent="0.3">
      <c r="A190" s="2" t="s">
        <v>211</v>
      </c>
      <c r="B190" s="2" t="s">
        <v>175</v>
      </c>
      <c r="C190" s="2" t="s">
        <v>128</v>
      </c>
      <c r="D190" s="2">
        <v>1</v>
      </c>
      <c r="E190" s="1">
        <v>44688</v>
      </c>
      <c r="F190" s="2">
        <v>3</v>
      </c>
      <c r="G190" s="2"/>
      <c r="H190" s="2">
        <f t="shared" si="22"/>
        <v>0</v>
      </c>
      <c r="I190" s="2"/>
      <c r="J190" s="2"/>
      <c r="K190" s="2">
        <f t="shared" si="23"/>
        <v>0</v>
      </c>
      <c r="L190" s="2"/>
      <c r="M190" s="2"/>
      <c r="N190" s="2"/>
      <c r="O190" s="23" t="str">
        <f t="shared" si="24"/>
        <v/>
      </c>
      <c r="P190" s="2"/>
      <c r="Q190" s="2"/>
      <c r="R190" s="4" t="str">
        <f t="shared" ref="R190:R200" si="25">IF(Q190+P190&gt;0,Q190/P190,"")</f>
        <v/>
      </c>
      <c r="S190" s="2"/>
      <c r="T190" s="2"/>
      <c r="U190" s="4" t="str">
        <f t="shared" ref="U190:U200" si="26">IF(T190+S190&gt;0,T190/S190,"")</f>
        <v/>
      </c>
      <c r="V190" s="2"/>
      <c r="W190" s="2"/>
      <c r="X190" s="2"/>
      <c r="Y190" s="2"/>
      <c r="Z190" s="2"/>
      <c r="AA190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90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90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9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91" spans="1:30" x14ac:dyDescent="0.3">
      <c r="A191" s="2" t="s">
        <v>212</v>
      </c>
      <c r="B191" s="2" t="s">
        <v>175</v>
      </c>
      <c r="C191" s="2" t="s">
        <v>128</v>
      </c>
      <c r="D191" s="2">
        <v>1</v>
      </c>
      <c r="E191" s="1">
        <v>44688</v>
      </c>
      <c r="F191" s="2">
        <v>3</v>
      </c>
      <c r="G191" s="2"/>
      <c r="H191" s="2">
        <f t="shared" si="22"/>
        <v>0</v>
      </c>
      <c r="I191" s="2"/>
      <c r="J191" s="2"/>
      <c r="K191" s="2">
        <f t="shared" si="23"/>
        <v>0</v>
      </c>
      <c r="L191" s="2"/>
      <c r="M191" s="2"/>
      <c r="N191" s="2"/>
      <c r="O191" s="23" t="str">
        <f t="shared" si="24"/>
        <v/>
      </c>
      <c r="P191" s="2"/>
      <c r="Q191" s="2"/>
      <c r="R191" s="4" t="str">
        <f t="shared" si="25"/>
        <v/>
      </c>
      <c r="S191" s="2"/>
      <c r="T191" s="2"/>
      <c r="U191" s="4" t="str">
        <f t="shared" si="26"/>
        <v/>
      </c>
      <c r="V191" s="2"/>
      <c r="W191" s="2"/>
      <c r="X191" s="2"/>
      <c r="Y191" s="2"/>
      <c r="Z191" s="2"/>
      <c r="AA19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9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9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9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92" spans="1:30" x14ac:dyDescent="0.3">
      <c r="A192" s="2" t="s">
        <v>221</v>
      </c>
      <c r="B192" s="2" t="s">
        <v>175</v>
      </c>
      <c r="C192" s="2" t="s">
        <v>128</v>
      </c>
      <c r="D192" s="2">
        <v>1</v>
      </c>
      <c r="E192" s="1">
        <v>44688</v>
      </c>
      <c r="F192" s="2">
        <v>3</v>
      </c>
      <c r="G192" s="2" t="s">
        <v>126</v>
      </c>
      <c r="H192" s="2">
        <f t="shared" si="22"/>
        <v>2</v>
      </c>
      <c r="I192" s="2">
        <v>3</v>
      </c>
      <c r="J192" s="2">
        <v>0</v>
      </c>
      <c r="K192" s="2">
        <f t="shared" si="23"/>
        <v>3</v>
      </c>
      <c r="L192" s="2">
        <v>1</v>
      </c>
      <c r="M192" s="2">
        <v>0</v>
      </c>
      <c r="N192" s="2">
        <v>0</v>
      </c>
      <c r="O192" s="23" t="str">
        <f t="shared" si="24"/>
        <v/>
      </c>
      <c r="P192" s="2">
        <v>1</v>
      </c>
      <c r="Q192" s="2">
        <v>1</v>
      </c>
      <c r="R192" s="4">
        <f t="shared" si="25"/>
        <v>1</v>
      </c>
      <c r="S192" s="2">
        <v>0</v>
      </c>
      <c r="T192" s="2">
        <v>0</v>
      </c>
      <c r="U192" s="4" t="str">
        <f t="shared" si="26"/>
        <v/>
      </c>
      <c r="V192" s="2">
        <v>0</v>
      </c>
      <c r="W192" s="2">
        <v>0</v>
      </c>
      <c r="X192" s="2">
        <v>1</v>
      </c>
      <c r="Y192" s="2">
        <v>1</v>
      </c>
      <c r="Z192" s="2">
        <v>1</v>
      </c>
      <c r="AA192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1</v>
      </c>
      <c r="AB192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1</v>
      </c>
      <c r="AC192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1</v>
      </c>
      <c r="AD19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5</v>
      </c>
    </row>
    <row r="193" spans="1:30" x14ac:dyDescent="0.3">
      <c r="A193" s="2" t="s">
        <v>220</v>
      </c>
      <c r="B193" s="2" t="s">
        <v>175</v>
      </c>
      <c r="C193" s="2" t="s">
        <v>128</v>
      </c>
      <c r="D193" s="2">
        <v>1</v>
      </c>
      <c r="E193" s="1">
        <v>44688</v>
      </c>
      <c r="F193" s="2">
        <v>3</v>
      </c>
      <c r="G193" s="2" t="s">
        <v>126</v>
      </c>
      <c r="H193" s="2">
        <f t="shared" si="22"/>
        <v>0</v>
      </c>
      <c r="I193" s="2">
        <v>0</v>
      </c>
      <c r="J193" s="2">
        <v>0</v>
      </c>
      <c r="K193" s="2">
        <f t="shared" si="23"/>
        <v>0</v>
      </c>
      <c r="L193" s="2">
        <v>0</v>
      </c>
      <c r="M193" s="2">
        <v>1</v>
      </c>
      <c r="N193" s="2">
        <v>0</v>
      </c>
      <c r="O193" s="23">
        <f t="shared" si="24"/>
        <v>0</v>
      </c>
      <c r="P193" s="2">
        <v>0</v>
      </c>
      <c r="Q193" s="2">
        <v>0</v>
      </c>
      <c r="R193" s="4" t="str">
        <f t="shared" si="25"/>
        <v/>
      </c>
      <c r="S193" s="2">
        <v>0</v>
      </c>
      <c r="T193" s="2">
        <v>0</v>
      </c>
      <c r="U193" s="4" t="str">
        <f t="shared" si="26"/>
        <v/>
      </c>
      <c r="V193" s="2">
        <v>0</v>
      </c>
      <c r="W193" s="2">
        <v>0</v>
      </c>
      <c r="X193" s="2">
        <v>0</v>
      </c>
      <c r="Y193" s="2">
        <v>2</v>
      </c>
      <c r="Z193" s="2">
        <v>0</v>
      </c>
      <c r="AA193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93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193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9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</v>
      </c>
    </row>
    <row r="194" spans="1:30" x14ac:dyDescent="0.3">
      <c r="A194" s="2" t="s">
        <v>213</v>
      </c>
      <c r="B194" s="2" t="s">
        <v>175</v>
      </c>
      <c r="C194" s="2" t="s">
        <v>128</v>
      </c>
      <c r="D194" s="2">
        <v>1</v>
      </c>
      <c r="E194" s="1">
        <v>44688</v>
      </c>
      <c r="F194" s="2">
        <v>3</v>
      </c>
      <c r="G194" s="2"/>
      <c r="H194" s="2">
        <f t="shared" si="22"/>
        <v>0</v>
      </c>
      <c r="I194" s="2"/>
      <c r="J194" s="2"/>
      <c r="K194" s="2">
        <f t="shared" si="23"/>
        <v>0</v>
      </c>
      <c r="L194" s="2"/>
      <c r="M194" s="2"/>
      <c r="N194" s="2"/>
      <c r="O194" s="23" t="str">
        <f t="shared" si="24"/>
        <v/>
      </c>
      <c r="P194" s="2"/>
      <c r="Q194" s="2"/>
      <c r="R194" s="4" t="str">
        <f t="shared" si="25"/>
        <v/>
      </c>
      <c r="S194" s="2"/>
      <c r="T194" s="2"/>
      <c r="U194" s="4" t="str">
        <f t="shared" si="26"/>
        <v/>
      </c>
      <c r="V194" s="2"/>
      <c r="W194" s="2"/>
      <c r="X194" s="2"/>
      <c r="Y194" s="2"/>
      <c r="Z194" s="2"/>
      <c r="AA194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94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94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9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95" spans="1:30" x14ac:dyDescent="0.3">
      <c r="A195" s="2" t="s">
        <v>214</v>
      </c>
      <c r="B195" s="2" t="s">
        <v>175</v>
      </c>
      <c r="C195" s="2" t="s">
        <v>128</v>
      </c>
      <c r="D195" s="2">
        <v>1</v>
      </c>
      <c r="E195" s="1">
        <v>44688</v>
      </c>
      <c r="F195" s="2">
        <v>3</v>
      </c>
      <c r="G195" s="2"/>
      <c r="H195" s="2">
        <f t="shared" ref="H195:H200" si="27">(Q195*2)+(N195*3)+(T195)</f>
        <v>0</v>
      </c>
      <c r="I195" s="2"/>
      <c r="J195" s="2"/>
      <c r="K195" s="2">
        <f t="shared" ref="K195:K200" si="28">I195+J195</f>
        <v>0</v>
      </c>
      <c r="L195" s="2"/>
      <c r="M195" s="2"/>
      <c r="N195" s="2"/>
      <c r="O195" s="23" t="str">
        <f t="shared" si="24"/>
        <v/>
      </c>
      <c r="P195" s="2"/>
      <c r="Q195" s="2"/>
      <c r="R195" s="4" t="str">
        <f t="shared" si="25"/>
        <v/>
      </c>
      <c r="S195" s="2"/>
      <c r="T195" s="2"/>
      <c r="U195" s="4" t="str">
        <f t="shared" si="26"/>
        <v/>
      </c>
      <c r="V195" s="2"/>
      <c r="W195" s="2"/>
      <c r="X195" s="2"/>
      <c r="Y195" s="2"/>
      <c r="Z195" s="2"/>
      <c r="AA195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95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95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9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96" spans="1:30" x14ac:dyDescent="0.3">
      <c r="A196" s="11" t="s">
        <v>215</v>
      </c>
      <c r="B196" s="2" t="s">
        <v>175</v>
      </c>
      <c r="C196" s="2" t="s">
        <v>128</v>
      </c>
      <c r="D196" s="2">
        <v>1</v>
      </c>
      <c r="E196" s="1">
        <v>44688</v>
      </c>
      <c r="F196" s="2">
        <v>3</v>
      </c>
      <c r="G196" s="2"/>
      <c r="H196" s="2">
        <f t="shared" si="27"/>
        <v>0</v>
      </c>
      <c r="I196" s="2"/>
      <c r="J196" s="2"/>
      <c r="K196" s="2">
        <f t="shared" si="28"/>
        <v>0</v>
      </c>
      <c r="L196" s="2"/>
      <c r="M196" s="2"/>
      <c r="N196" s="2"/>
      <c r="O196" s="23" t="str">
        <f t="shared" si="24"/>
        <v/>
      </c>
      <c r="P196" s="2"/>
      <c r="Q196" s="2"/>
      <c r="R196" s="4" t="str">
        <f t="shared" si="25"/>
        <v/>
      </c>
      <c r="S196" s="2"/>
      <c r="T196" s="2"/>
      <c r="U196" s="4" t="str">
        <f t="shared" si="26"/>
        <v/>
      </c>
      <c r="V196" s="2"/>
      <c r="W196" s="2"/>
      <c r="X196" s="2"/>
      <c r="Y196" s="2"/>
      <c r="Z196" s="2"/>
      <c r="AA196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96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96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9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97" spans="1:30" x14ac:dyDescent="0.3">
      <c r="A197" s="2" t="s">
        <v>216</v>
      </c>
      <c r="B197" s="2" t="s">
        <v>175</v>
      </c>
      <c r="C197" s="2" t="s">
        <v>128</v>
      </c>
      <c r="D197" s="2">
        <v>1</v>
      </c>
      <c r="E197" s="1">
        <v>44688</v>
      </c>
      <c r="F197" s="2">
        <v>3</v>
      </c>
      <c r="G197" s="2"/>
      <c r="H197" s="2">
        <f t="shared" si="27"/>
        <v>0</v>
      </c>
      <c r="I197" s="2"/>
      <c r="J197" s="2"/>
      <c r="K197" s="2">
        <f t="shared" si="28"/>
        <v>0</v>
      </c>
      <c r="L197" s="2"/>
      <c r="M197" s="2"/>
      <c r="N197" s="2"/>
      <c r="O197" s="23" t="str">
        <f t="shared" si="24"/>
        <v/>
      </c>
      <c r="P197" s="2"/>
      <c r="Q197" s="2"/>
      <c r="R197" s="4" t="str">
        <f t="shared" si="25"/>
        <v/>
      </c>
      <c r="S197" s="2"/>
      <c r="T197" s="2"/>
      <c r="U197" s="4" t="str">
        <f t="shared" si="26"/>
        <v/>
      </c>
      <c r="V197" s="2"/>
      <c r="W197" s="2"/>
      <c r="X197" s="2"/>
      <c r="Y197" s="2"/>
      <c r="Z197" s="2"/>
      <c r="AA197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97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97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9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98" spans="1:30" x14ac:dyDescent="0.3">
      <c r="A198" s="2" t="s">
        <v>217</v>
      </c>
      <c r="B198" s="2" t="s">
        <v>175</v>
      </c>
      <c r="C198" s="2" t="s">
        <v>128</v>
      </c>
      <c r="D198" s="2">
        <v>1</v>
      </c>
      <c r="E198" s="1">
        <v>44688</v>
      </c>
      <c r="F198" s="2">
        <v>3</v>
      </c>
      <c r="G198" s="2"/>
      <c r="H198" s="2">
        <f t="shared" si="27"/>
        <v>0</v>
      </c>
      <c r="I198" s="2"/>
      <c r="J198" s="2"/>
      <c r="K198" s="2">
        <f t="shared" si="28"/>
        <v>0</v>
      </c>
      <c r="L198" s="2"/>
      <c r="M198" s="2"/>
      <c r="N198" s="2"/>
      <c r="O198" s="23" t="str">
        <f t="shared" si="24"/>
        <v/>
      </c>
      <c r="P198" s="2"/>
      <c r="Q198" s="2"/>
      <c r="R198" s="4" t="str">
        <f t="shared" si="25"/>
        <v/>
      </c>
      <c r="S198" s="2"/>
      <c r="T198" s="2"/>
      <c r="U198" s="4" t="str">
        <f t="shared" si="26"/>
        <v/>
      </c>
      <c r="V198" s="2"/>
      <c r="W198" s="2"/>
      <c r="X198" s="2"/>
      <c r="Y198" s="2"/>
      <c r="Z198" s="2"/>
      <c r="AA198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198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198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19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199" spans="1:30" x14ac:dyDescent="0.3">
      <c r="A199" s="2" t="s">
        <v>218</v>
      </c>
      <c r="B199" s="2" t="s">
        <v>175</v>
      </c>
      <c r="C199" s="2" t="s">
        <v>128</v>
      </c>
      <c r="D199" s="2">
        <v>1</v>
      </c>
      <c r="E199" s="1">
        <v>44688</v>
      </c>
      <c r="F199" s="2">
        <v>3</v>
      </c>
      <c r="G199" s="2" t="s">
        <v>126</v>
      </c>
      <c r="H199" s="2">
        <f t="shared" si="27"/>
        <v>0</v>
      </c>
      <c r="I199" s="2">
        <v>0</v>
      </c>
      <c r="J199" s="2">
        <v>0</v>
      </c>
      <c r="K199" s="2">
        <f t="shared" si="28"/>
        <v>0</v>
      </c>
      <c r="L199" s="2">
        <v>0</v>
      </c>
      <c r="M199" s="2">
        <v>1</v>
      </c>
      <c r="N199" s="2">
        <v>0</v>
      </c>
      <c r="O199" s="23">
        <f t="shared" ref="O199:O200" si="29">IF(N199+M199&gt;0,N199/M199,"")</f>
        <v>0</v>
      </c>
      <c r="P199" s="2">
        <v>0</v>
      </c>
      <c r="Q199" s="2">
        <v>0</v>
      </c>
      <c r="R199" s="4" t="str">
        <f t="shared" si="25"/>
        <v/>
      </c>
      <c r="S199" s="2">
        <v>0</v>
      </c>
      <c r="T199" s="2">
        <v>0</v>
      </c>
      <c r="U199" s="4" t="str">
        <f t="shared" si="26"/>
        <v/>
      </c>
      <c r="V199" s="2">
        <v>0</v>
      </c>
      <c r="W199" s="2">
        <v>0</v>
      </c>
      <c r="X199" s="2">
        <v>3</v>
      </c>
      <c r="Y199" s="2">
        <v>3</v>
      </c>
      <c r="Z199" s="2">
        <v>0</v>
      </c>
      <c r="AA199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199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199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19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-4</v>
      </c>
    </row>
    <row r="200" spans="1:30" x14ac:dyDescent="0.3">
      <c r="A200" s="2" t="s">
        <v>219</v>
      </c>
      <c r="B200" s="2" t="s">
        <v>175</v>
      </c>
      <c r="C200" s="2" t="s">
        <v>128</v>
      </c>
      <c r="D200" s="2">
        <v>1</v>
      </c>
      <c r="E200" s="1">
        <v>44688</v>
      </c>
      <c r="F200" s="2">
        <v>3</v>
      </c>
      <c r="G200" s="2"/>
      <c r="H200" s="2">
        <f t="shared" si="27"/>
        <v>0</v>
      </c>
      <c r="I200" s="2"/>
      <c r="J200" s="2"/>
      <c r="K200" s="2">
        <f t="shared" si="28"/>
        <v>0</v>
      </c>
      <c r="L200" s="2"/>
      <c r="M200" s="2"/>
      <c r="N200" s="2"/>
      <c r="O200" s="23" t="str">
        <f t="shared" si="29"/>
        <v/>
      </c>
      <c r="P200" s="2"/>
      <c r="Q200" s="2"/>
      <c r="R200" s="4" t="str">
        <f t="shared" si="25"/>
        <v/>
      </c>
      <c r="S200" s="2"/>
      <c r="T200" s="2"/>
      <c r="U200" s="4" t="str">
        <f t="shared" si="26"/>
        <v/>
      </c>
      <c r="V200" s="2"/>
      <c r="W200" s="2"/>
      <c r="X200" s="2"/>
      <c r="Y200" s="2"/>
      <c r="Z200" s="2"/>
      <c r="AA200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00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00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0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01" spans="1:30" x14ac:dyDescent="0.3">
      <c r="A201" s="2" t="s">
        <v>200</v>
      </c>
      <c r="B201" s="2" t="s">
        <v>175</v>
      </c>
      <c r="C201" s="2" t="s">
        <v>127</v>
      </c>
      <c r="D201" s="2">
        <v>2</v>
      </c>
      <c r="E201" s="1">
        <v>44786</v>
      </c>
      <c r="F201" s="2">
        <v>10</v>
      </c>
      <c r="G201" s="2" t="s">
        <v>126</v>
      </c>
      <c r="H201" s="2">
        <f t="shared" ref="H201:H223" si="30">(Q201*2)+(N201*3)+(T201)</f>
        <v>2</v>
      </c>
      <c r="I201" s="2">
        <v>3</v>
      </c>
      <c r="J201" s="2">
        <v>1</v>
      </c>
      <c r="K201" s="2">
        <f t="shared" ref="K201:K223" si="31">I201+J201</f>
        <v>4</v>
      </c>
      <c r="L201" s="2">
        <v>0</v>
      </c>
      <c r="M201" s="2">
        <v>1</v>
      </c>
      <c r="N201" s="2">
        <v>0</v>
      </c>
      <c r="O201" s="23">
        <f t="shared" ref="O201:O223" si="32">IF(N201+M201&gt;0,N201/M201,"")</f>
        <v>0</v>
      </c>
      <c r="P201" s="2">
        <v>3</v>
      </c>
      <c r="Q201" s="2">
        <v>1</v>
      </c>
      <c r="R201" s="5">
        <f t="shared" ref="R201:R223" si="33">IF(Q201+P201&gt;0,Q201/P201,"")</f>
        <v>0.33333333333333331</v>
      </c>
      <c r="S201" s="2">
        <v>0</v>
      </c>
      <c r="T201" s="2">
        <v>0</v>
      </c>
      <c r="U201" s="5" t="str">
        <f t="shared" ref="U201:U223" si="34">IF(T201+S201&gt;0,T201/S201,"")</f>
        <v/>
      </c>
      <c r="V201" s="2">
        <v>1</v>
      </c>
      <c r="W201" s="2">
        <v>0</v>
      </c>
      <c r="X201" s="2">
        <v>3</v>
      </c>
      <c r="Y201" s="2">
        <v>0</v>
      </c>
      <c r="Z201" s="2">
        <v>0</v>
      </c>
      <c r="AA201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0.25</v>
      </c>
      <c r="AB201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0.25</v>
      </c>
      <c r="AC201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0.25</v>
      </c>
      <c r="AD20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1</v>
      </c>
    </row>
    <row r="202" spans="1:30" x14ac:dyDescent="0.3">
      <c r="A202" s="2" t="s">
        <v>201</v>
      </c>
      <c r="B202" s="2" t="s">
        <v>175</v>
      </c>
      <c r="C202" s="2" t="s">
        <v>127</v>
      </c>
      <c r="D202" s="2">
        <v>2</v>
      </c>
      <c r="E202" s="1">
        <v>44786</v>
      </c>
      <c r="F202" s="2">
        <v>10</v>
      </c>
      <c r="G202" s="2" t="s">
        <v>126</v>
      </c>
      <c r="H202" s="2">
        <f t="shared" si="30"/>
        <v>0</v>
      </c>
      <c r="I202" s="2">
        <v>1</v>
      </c>
      <c r="J202" s="2">
        <v>0</v>
      </c>
      <c r="K202" s="2">
        <f t="shared" si="31"/>
        <v>1</v>
      </c>
      <c r="L202" s="2">
        <v>0</v>
      </c>
      <c r="M202" s="2">
        <v>1</v>
      </c>
      <c r="N202" s="2">
        <v>0</v>
      </c>
      <c r="O202" s="23">
        <f t="shared" si="32"/>
        <v>0</v>
      </c>
      <c r="P202" s="2">
        <v>11</v>
      </c>
      <c r="Q202" s="2">
        <v>0</v>
      </c>
      <c r="R202" s="5">
        <f t="shared" si="33"/>
        <v>0</v>
      </c>
      <c r="S202" s="2">
        <v>0</v>
      </c>
      <c r="T202" s="2">
        <v>0</v>
      </c>
      <c r="U202" s="5" t="str">
        <f t="shared" si="34"/>
        <v/>
      </c>
      <c r="V202" s="2">
        <v>0</v>
      </c>
      <c r="W202" s="2">
        <v>0</v>
      </c>
      <c r="X202" s="2">
        <v>3</v>
      </c>
      <c r="Y202" s="2">
        <v>0</v>
      </c>
      <c r="Z202" s="2">
        <v>1</v>
      </c>
      <c r="AA202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202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202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20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-14</v>
      </c>
    </row>
    <row r="203" spans="1:30" x14ac:dyDescent="0.3">
      <c r="A203" s="2" t="s">
        <v>202</v>
      </c>
      <c r="B203" s="2" t="s">
        <v>175</v>
      </c>
      <c r="C203" s="2" t="s">
        <v>127</v>
      </c>
      <c r="D203" s="2">
        <v>2</v>
      </c>
      <c r="E203" s="1">
        <v>44786</v>
      </c>
      <c r="F203" s="2">
        <v>10</v>
      </c>
      <c r="G203" s="2" t="s">
        <v>126</v>
      </c>
      <c r="H203" s="2">
        <f t="shared" si="30"/>
        <v>6</v>
      </c>
      <c r="I203" s="2">
        <v>0</v>
      </c>
      <c r="J203" s="2">
        <v>0</v>
      </c>
      <c r="K203" s="2">
        <f t="shared" si="31"/>
        <v>0</v>
      </c>
      <c r="L203" s="2">
        <v>3</v>
      </c>
      <c r="M203" s="2">
        <v>6</v>
      </c>
      <c r="N203" s="2">
        <v>2</v>
      </c>
      <c r="O203" s="23">
        <f t="shared" si="32"/>
        <v>0.33333333333333331</v>
      </c>
      <c r="P203" s="2">
        <v>1</v>
      </c>
      <c r="Q203" s="2">
        <v>0</v>
      </c>
      <c r="R203" s="5">
        <f t="shared" si="33"/>
        <v>0</v>
      </c>
      <c r="S203" s="2">
        <v>0</v>
      </c>
      <c r="T203" s="2">
        <v>0</v>
      </c>
      <c r="U203" s="5" t="str">
        <f t="shared" si="34"/>
        <v/>
      </c>
      <c r="V203" s="2">
        <v>2</v>
      </c>
      <c r="W203" s="2">
        <v>0</v>
      </c>
      <c r="X203" s="2">
        <v>1</v>
      </c>
      <c r="Y203" s="2">
        <v>0</v>
      </c>
      <c r="Z203" s="2">
        <v>0</v>
      </c>
      <c r="AA203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0.2857142857142857</v>
      </c>
      <c r="AB203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0.42857142857142855</v>
      </c>
      <c r="AC203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0.42857142857142855</v>
      </c>
      <c r="AD20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5</v>
      </c>
    </row>
    <row r="204" spans="1:30" x14ac:dyDescent="0.3">
      <c r="A204" s="2" t="s">
        <v>203</v>
      </c>
      <c r="B204" s="2" t="s">
        <v>175</v>
      </c>
      <c r="C204" s="2" t="s">
        <v>127</v>
      </c>
      <c r="D204" s="2">
        <v>2</v>
      </c>
      <c r="E204" s="1">
        <v>44786</v>
      </c>
      <c r="F204" s="2">
        <v>10</v>
      </c>
      <c r="G204" s="2" t="s">
        <v>126</v>
      </c>
      <c r="H204" s="2">
        <f t="shared" si="30"/>
        <v>0</v>
      </c>
      <c r="I204" s="2">
        <v>0</v>
      </c>
      <c r="J204" s="2">
        <v>1</v>
      </c>
      <c r="K204" s="2">
        <f t="shared" si="31"/>
        <v>1</v>
      </c>
      <c r="L204" s="2">
        <v>1</v>
      </c>
      <c r="M204" s="2">
        <v>1</v>
      </c>
      <c r="N204" s="2">
        <v>0</v>
      </c>
      <c r="O204" s="23">
        <f t="shared" si="32"/>
        <v>0</v>
      </c>
      <c r="P204" s="2">
        <v>3</v>
      </c>
      <c r="Q204" s="2">
        <v>0</v>
      </c>
      <c r="R204" s="5">
        <f t="shared" si="33"/>
        <v>0</v>
      </c>
      <c r="S204" s="2">
        <v>0</v>
      </c>
      <c r="T204" s="2">
        <v>0</v>
      </c>
      <c r="U204" s="5" t="str">
        <f t="shared" si="34"/>
        <v/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204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204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20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-2</v>
      </c>
    </row>
    <row r="205" spans="1:30" x14ac:dyDescent="0.3">
      <c r="A205" s="2" t="s">
        <v>204</v>
      </c>
      <c r="B205" s="2" t="s">
        <v>175</v>
      </c>
      <c r="C205" s="2" t="s">
        <v>127</v>
      </c>
      <c r="D205" s="2">
        <v>2</v>
      </c>
      <c r="E205" s="1">
        <v>44786</v>
      </c>
      <c r="F205" s="2">
        <v>10</v>
      </c>
      <c r="G205" s="2" t="s">
        <v>126</v>
      </c>
      <c r="H205" s="2">
        <f t="shared" si="30"/>
        <v>2</v>
      </c>
      <c r="I205" s="2">
        <v>3</v>
      </c>
      <c r="J205" s="2">
        <v>1</v>
      </c>
      <c r="K205" s="2">
        <f t="shared" si="31"/>
        <v>4</v>
      </c>
      <c r="L205" s="2">
        <v>0</v>
      </c>
      <c r="M205" s="2">
        <v>1</v>
      </c>
      <c r="N205" s="2">
        <v>0</v>
      </c>
      <c r="O205" s="23">
        <f t="shared" si="32"/>
        <v>0</v>
      </c>
      <c r="P205" s="2">
        <v>6</v>
      </c>
      <c r="Q205" s="2">
        <v>1</v>
      </c>
      <c r="R205" s="5">
        <f t="shared" si="33"/>
        <v>0.16666666666666666</v>
      </c>
      <c r="S205" s="2">
        <v>0</v>
      </c>
      <c r="T205" s="2">
        <v>0</v>
      </c>
      <c r="U205" s="5" t="str">
        <f t="shared" si="34"/>
        <v/>
      </c>
      <c r="V205" s="2">
        <v>2</v>
      </c>
      <c r="W205" s="2">
        <v>3</v>
      </c>
      <c r="X205" s="2">
        <v>8</v>
      </c>
      <c r="Y205" s="2">
        <v>3</v>
      </c>
      <c r="Z205" s="2">
        <v>2</v>
      </c>
      <c r="AA205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0.14285714285714285</v>
      </c>
      <c r="AB205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0.14285714285714285</v>
      </c>
      <c r="AC205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0.14285714285714285</v>
      </c>
      <c r="AD20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-3</v>
      </c>
    </row>
    <row r="206" spans="1:30" x14ac:dyDescent="0.3">
      <c r="A206" s="2" t="s">
        <v>205</v>
      </c>
      <c r="B206" s="2" t="s">
        <v>175</v>
      </c>
      <c r="C206" s="2" t="s">
        <v>127</v>
      </c>
      <c r="D206" s="2">
        <v>2</v>
      </c>
      <c r="E206" s="1">
        <v>44786</v>
      </c>
      <c r="F206" s="2">
        <v>10</v>
      </c>
      <c r="G206" s="2"/>
      <c r="H206" s="2">
        <f t="shared" si="30"/>
        <v>0</v>
      </c>
      <c r="I206" s="2"/>
      <c r="J206" s="2"/>
      <c r="K206" s="2">
        <f t="shared" si="31"/>
        <v>0</v>
      </c>
      <c r="L206" s="2"/>
      <c r="M206" s="2"/>
      <c r="N206" s="2"/>
      <c r="O206" s="23" t="str">
        <f t="shared" si="32"/>
        <v/>
      </c>
      <c r="P206" s="2"/>
      <c r="Q206" s="2"/>
      <c r="R206" s="5" t="str">
        <f t="shared" si="33"/>
        <v/>
      </c>
      <c r="S206" s="2"/>
      <c r="T206" s="2"/>
      <c r="U206" s="5" t="str">
        <f t="shared" si="34"/>
        <v/>
      </c>
      <c r="V206" s="2"/>
      <c r="W206" s="2"/>
      <c r="X206" s="2"/>
      <c r="Y206" s="2"/>
      <c r="Z206" s="2"/>
      <c r="AA206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06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06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0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07" spans="1:30" x14ac:dyDescent="0.3">
      <c r="A207" s="2" t="s">
        <v>223</v>
      </c>
      <c r="B207" s="2" t="s">
        <v>175</v>
      </c>
      <c r="C207" s="2" t="s">
        <v>127</v>
      </c>
      <c r="D207" s="2">
        <v>2</v>
      </c>
      <c r="E207" s="1">
        <v>44786</v>
      </c>
      <c r="F207" s="2">
        <v>10</v>
      </c>
      <c r="G207" s="2"/>
      <c r="H207" s="2">
        <f t="shared" si="30"/>
        <v>0</v>
      </c>
      <c r="I207" s="2"/>
      <c r="J207" s="2"/>
      <c r="K207" s="2">
        <f t="shared" si="31"/>
        <v>0</v>
      </c>
      <c r="L207" s="2"/>
      <c r="M207" s="2"/>
      <c r="N207" s="2"/>
      <c r="O207" s="23" t="str">
        <f t="shared" si="32"/>
        <v/>
      </c>
      <c r="P207" s="2"/>
      <c r="Q207" s="2"/>
      <c r="R207" s="5" t="str">
        <f t="shared" si="33"/>
        <v/>
      </c>
      <c r="S207" s="2"/>
      <c r="T207" s="2"/>
      <c r="U207" s="5" t="str">
        <f t="shared" si="34"/>
        <v/>
      </c>
      <c r="V207" s="2"/>
      <c r="W207" s="2"/>
      <c r="X207" s="2"/>
      <c r="Y207" s="2"/>
      <c r="Z207" s="2"/>
      <c r="AA207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07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07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0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08" spans="1:30" x14ac:dyDescent="0.3">
      <c r="A208" s="2" t="s">
        <v>206</v>
      </c>
      <c r="B208" s="2" t="s">
        <v>175</v>
      </c>
      <c r="C208" s="2" t="s">
        <v>127</v>
      </c>
      <c r="D208" s="2">
        <v>2</v>
      </c>
      <c r="E208" s="1">
        <v>44786</v>
      </c>
      <c r="F208" s="2">
        <v>10</v>
      </c>
      <c r="G208" s="2"/>
      <c r="H208" s="2">
        <f t="shared" si="30"/>
        <v>0</v>
      </c>
      <c r="I208" s="2"/>
      <c r="J208" s="2"/>
      <c r="K208" s="2">
        <f t="shared" si="31"/>
        <v>0</v>
      </c>
      <c r="L208" s="2"/>
      <c r="M208" s="2"/>
      <c r="N208" s="2"/>
      <c r="O208" s="23" t="str">
        <f t="shared" si="32"/>
        <v/>
      </c>
      <c r="P208" s="2"/>
      <c r="Q208" s="2"/>
      <c r="R208" s="5" t="str">
        <f t="shared" si="33"/>
        <v/>
      </c>
      <c r="S208" s="2"/>
      <c r="T208" s="2"/>
      <c r="U208" s="5" t="str">
        <f t="shared" si="34"/>
        <v/>
      </c>
      <c r="V208" s="2"/>
      <c r="W208" s="2"/>
      <c r="X208" s="2"/>
      <c r="Y208" s="2"/>
      <c r="Z208" s="2"/>
      <c r="AA208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08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08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0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09" spans="1:30" x14ac:dyDescent="0.3">
      <c r="A209" s="2" t="s">
        <v>207</v>
      </c>
      <c r="B209" s="2" t="s">
        <v>175</v>
      </c>
      <c r="C209" s="2" t="s">
        <v>127</v>
      </c>
      <c r="D209" s="2">
        <v>2</v>
      </c>
      <c r="E209" s="1">
        <v>44786</v>
      </c>
      <c r="F209" s="2">
        <v>10</v>
      </c>
      <c r="G209" s="2"/>
      <c r="H209" s="2">
        <f t="shared" si="30"/>
        <v>0</v>
      </c>
      <c r="I209" s="2"/>
      <c r="J209" s="2"/>
      <c r="K209" s="2">
        <f t="shared" si="31"/>
        <v>0</v>
      </c>
      <c r="L209" s="2"/>
      <c r="M209" s="2"/>
      <c r="N209" s="2"/>
      <c r="O209" s="23" t="str">
        <f t="shared" si="32"/>
        <v/>
      </c>
      <c r="P209" s="2"/>
      <c r="Q209" s="2"/>
      <c r="R209" s="5" t="str">
        <f t="shared" si="33"/>
        <v/>
      </c>
      <c r="S209" s="2"/>
      <c r="T209" s="2"/>
      <c r="U209" s="5" t="str">
        <f t="shared" si="34"/>
        <v/>
      </c>
      <c r="V209" s="2"/>
      <c r="W209" s="2"/>
      <c r="X209" s="2"/>
      <c r="Y209" s="2"/>
      <c r="Z209" s="2"/>
      <c r="AA209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09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09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0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10" spans="1:30" x14ac:dyDescent="0.3">
      <c r="A210" s="2" t="s">
        <v>208</v>
      </c>
      <c r="B210" s="2" t="s">
        <v>175</v>
      </c>
      <c r="C210" s="2" t="s">
        <v>127</v>
      </c>
      <c r="D210" s="2">
        <v>2</v>
      </c>
      <c r="E210" s="1">
        <v>44786</v>
      </c>
      <c r="F210" s="2">
        <v>10</v>
      </c>
      <c r="G210" s="2" t="s">
        <v>126</v>
      </c>
      <c r="H210" s="2">
        <f t="shared" si="30"/>
        <v>0</v>
      </c>
      <c r="I210" s="2">
        <v>1</v>
      </c>
      <c r="J210" s="2">
        <v>0</v>
      </c>
      <c r="K210" s="2">
        <f t="shared" si="31"/>
        <v>1</v>
      </c>
      <c r="L210" s="2">
        <v>0</v>
      </c>
      <c r="M210" s="2">
        <v>1</v>
      </c>
      <c r="N210" s="2">
        <v>0</v>
      </c>
      <c r="O210" s="23">
        <f t="shared" si="32"/>
        <v>0</v>
      </c>
      <c r="P210" s="2">
        <v>0</v>
      </c>
      <c r="Q210" s="2">
        <v>0</v>
      </c>
      <c r="R210" s="5" t="str">
        <f t="shared" si="33"/>
        <v/>
      </c>
      <c r="S210" s="2">
        <v>0</v>
      </c>
      <c r="T210" s="2">
        <v>0</v>
      </c>
      <c r="U210" s="5" t="str">
        <f t="shared" si="34"/>
        <v/>
      </c>
      <c r="V210" s="2">
        <v>1</v>
      </c>
      <c r="W210" s="2">
        <v>0</v>
      </c>
      <c r="X210" s="2">
        <v>1</v>
      </c>
      <c r="Y210" s="2">
        <v>3</v>
      </c>
      <c r="Z210" s="2">
        <v>0</v>
      </c>
      <c r="AA210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</v>
      </c>
      <c r="AB210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</v>
      </c>
      <c r="AC210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</v>
      </c>
      <c r="AD21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11" spans="1:30" x14ac:dyDescent="0.3">
      <c r="A211" s="2" t="s">
        <v>209</v>
      </c>
      <c r="B211" s="2" t="s">
        <v>175</v>
      </c>
      <c r="C211" s="2" t="s">
        <v>127</v>
      </c>
      <c r="D211" s="2">
        <v>2</v>
      </c>
      <c r="E211" s="1">
        <v>44786</v>
      </c>
      <c r="F211" s="2">
        <v>10</v>
      </c>
      <c r="G211" s="2"/>
      <c r="H211" s="2">
        <f t="shared" si="30"/>
        <v>0</v>
      </c>
      <c r="I211" s="2"/>
      <c r="J211" s="2"/>
      <c r="K211" s="2">
        <f t="shared" si="31"/>
        <v>0</v>
      </c>
      <c r="L211" s="2"/>
      <c r="M211" s="2"/>
      <c r="N211" s="2"/>
      <c r="O211" s="23" t="str">
        <f t="shared" si="32"/>
        <v/>
      </c>
      <c r="P211" s="2"/>
      <c r="Q211" s="2"/>
      <c r="R211" s="5" t="str">
        <f t="shared" si="33"/>
        <v/>
      </c>
      <c r="S211" s="2"/>
      <c r="T211" s="2"/>
      <c r="U211" s="5" t="str">
        <f t="shared" si="34"/>
        <v/>
      </c>
      <c r="V211" s="2"/>
      <c r="W211" s="2"/>
      <c r="X211" s="2"/>
      <c r="Y211" s="2"/>
      <c r="Z211" s="2"/>
      <c r="AA21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1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1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1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12" spans="1:30" x14ac:dyDescent="0.3">
      <c r="A212" s="2" t="s">
        <v>210</v>
      </c>
      <c r="B212" s="2" t="s">
        <v>175</v>
      </c>
      <c r="C212" s="2" t="s">
        <v>127</v>
      </c>
      <c r="D212" s="2">
        <v>2</v>
      </c>
      <c r="E212" s="1">
        <v>44786</v>
      </c>
      <c r="F212" s="2">
        <v>10</v>
      </c>
      <c r="G212" s="2" t="s">
        <v>126</v>
      </c>
      <c r="H212" s="2">
        <f t="shared" si="30"/>
        <v>3</v>
      </c>
      <c r="I212" s="2">
        <v>6</v>
      </c>
      <c r="J212" s="2">
        <v>0</v>
      </c>
      <c r="K212" s="2">
        <f t="shared" si="31"/>
        <v>6</v>
      </c>
      <c r="L212" s="2">
        <v>1</v>
      </c>
      <c r="M212" s="2">
        <v>2</v>
      </c>
      <c r="N212" s="2">
        <v>0</v>
      </c>
      <c r="O212" s="23">
        <f t="shared" si="32"/>
        <v>0</v>
      </c>
      <c r="P212" s="2">
        <v>3</v>
      </c>
      <c r="Q212" s="2">
        <v>1</v>
      </c>
      <c r="R212" s="5">
        <f t="shared" si="33"/>
        <v>0.33333333333333331</v>
      </c>
      <c r="S212" s="2">
        <v>2</v>
      </c>
      <c r="T212" s="2">
        <v>1</v>
      </c>
      <c r="U212" s="5">
        <f t="shared" si="34"/>
        <v>0.5</v>
      </c>
      <c r="V212" s="2">
        <v>1</v>
      </c>
      <c r="W212" s="2">
        <v>0</v>
      </c>
      <c r="X212" s="2">
        <v>4</v>
      </c>
      <c r="Y212" s="2">
        <v>0</v>
      </c>
      <c r="Z212" s="2">
        <v>3</v>
      </c>
      <c r="AA212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0.2</v>
      </c>
      <c r="AB212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0.25510204081632654</v>
      </c>
      <c r="AC212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0.2</v>
      </c>
      <c r="AD21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2</v>
      </c>
    </row>
    <row r="213" spans="1:30" x14ac:dyDescent="0.3">
      <c r="A213" s="2" t="s">
        <v>211</v>
      </c>
      <c r="B213" s="2" t="s">
        <v>175</v>
      </c>
      <c r="C213" s="2" t="s">
        <v>127</v>
      </c>
      <c r="D213" s="2">
        <v>2</v>
      </c>
      <c r="E213" s="1">
        <v>44786</v>
      </c>
      <c r="F213" s="2">
        <v>10</v>
      </c>
      <c r="G213" s="2"/>
      <c r="H213" s="2">
        <f t="shared" si="30"/>
        <v>0</v>
      </c>
      <c r="I213" s="2"/>
      <c r="J213" s="2"/>
      <c r="K213" s="2">
        <f t="shared" si="31"/>
        <v>0</v>
      </c>
      <c r="L213" s="2"/>
      <c r="M213" s="2"/>
      <c r="N213" s="2"/>
      <c r="O213" s="23" t="str">
        <f t="shared" si="32"/>
        <v/>
      </c>
      <c r="P213" s="2"/>
      <c r="Q213" s="2"/>
      <c r="R213" s="5" t="str">
        <f t="shared" si="33"/>
        <v/>
      </c>
      <c r="S213" s="2"/>
      <c r="T213" s="2"/>
      <c r="U213" s="5" t="str">
        <f t="shared" si="34"/>
        <v/>
      </c>
      <c r="V213" s="2"/>
      <c r="W213" s="2"/>
      <c r="X213" s="2"/>
      <c r="Y213" s="2"/>
      <c r="Z213" s="2"/>
      <c r="AA213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13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13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1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14" spans="1:30" x14ac:dyDescent="0.3">
      <c r="A214" s="2" t="s">
        <v>212</v>
      </c>
      <c r="B214" s="2" t="s">
        <v>175</v>
      </c>
      <c r="C214" s="2" t="s">
        <v>127</v>
      </c>
      <c r="D214" s="2">
        <v>2</v>
      </c>
      <c r="E214" s="1">
        <v>44786</v>
      </c>
      <c r="F214" s="2">
        <v>10</v>
      </c>
      <c r="G214" s="2"/>
      <c r="H214" s="2">
        <f t="shared" si="30"/>
        <v>0</v>
      </c>
      <c r="I214" s="2"/>
      <c r="J214" s="2"/>
      <c r="K214" s="2">
        <f t="shared" si="31"/>
        <v>0</v>
      </c>
      <c r="L214" s="2"/>
      <c r="M214" s="2"/>
      <c r="N214" s="2"/>
      <c r="O214" s="23" t="str">
        <f t="shared" si="32"/>
        <v/>
      </c>
      <c r="P214" s="2"/>
      <c r="Q214" s="2"/>
      <c r="R214" s="5" t="str">
        <f t="shared" si="33"/>
        <v/>
      </c>
      <c r="S214" s="2"/>
      <c r="T214" s="2"/>
      <c r="U214" s="5" t="str">
        <f t="shared" si="34"/>
        <v/>
      </c>
      <c r="V214" s="2"/>
      <c r="W214" s="2"/>
      <c r="X214" s="2"/>
      <c r="Y214" s="2"/>
      <c r="Z214" s="2"/>
      <c r="AA214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14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14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1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15" spans="1:30" x14ac:dyDescent="0.3">
      <c r="A215" s="2" t="s">
        <v>221</v>
      </c>
      <c r="B215" s="2" t="s">
        <v>175</v>
      </c>
      <c r="C215" s="2" t="s">
        <v>127</v>
      </c>
      <c r="D215" s="2">
        <v>2</v>
      </c>
      <c r="E215" s="1">
        <v>44786</v>
      </c>
      <c r="F215" s="2">
        <v>10</v>
      </c>
      <c r="G215" s="2"/>
      <c r="H215" s="2">
        <f t="shared" si="30"/>
        <v>0</v>
      </c>
      <c r="I215" s="2"/>
      <c r="J215" s="2"/>
      <c r="K215" s="2">
        <f t="shared" si="31"/>
        <v>0</v>
      </c>
      <c r="L215" s="2"/>
      <c r="M215" s="2"/>
      <c r="N215" s="2"/>
      <c r="O215" s="23" t="str">
        <f t="shared" si="32"/>
        <v/>
      </c>
      <c r="P215" s="2"/>
      <c r="Q215" s="2"/>
      <c r="R215" s="5" t="str">
        <f t="shared" si="33"/>
        <v/>
      </c>
      <c r="S215" s="2"/>
      <c r="T215" s="2"/>
      <c r="U215" s="5" t="str">
        <f t="shared" si="34"/>
        <v/>
      </c>
      <c r="V215" s="2"/>
      <c r="W215" s="2"/>
      <c r="X215" s="2"/>
      <c r="Y215" s="2"/>
      <c r="Z215" s="2"/>
      <c r="AA215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15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15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1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16" spans="1:30" x14ac:dyDescent="0.3">
      <c r="A216" s="2" t="s">
        <v>220</v>
      </c>
      <c r="B216" s="2" t="s">
        <v>175</v>
      </c>
      <c r="C216" s="2" t="s">
        <v>127</v>
      </c>
      <c r="D216" s="2">
        <v>2</v>
      </c>
      <c r="E216" s="1">
        <v>44786</v>
      </c>
      <c r="F216" s="2">
        <v>10</v>
      </c>
      <c r="G216" s="2"/>
      <c r="H216" s="2">
        <f t="shared" si="30"/>
        <v>0</v>
      </c>
      <c r="I216" s="2"/>
      <c r="J216" s="2"/>
      <c r="K216" s="2">
        <f t="shared" si="31"/>
        <v>0</v>
      </c>
      <c r="L216" s="2"/>
      <c r="M216" s="2"/>
      <c r="N216" s="2"/>
      <c r="O216" s="23" t="str">
        <f t="shared" si="32"/>
        <v/>
      </c>
      <c r="P216" s="2"/>
      <c r="Q216" s="2"/>
      <c r="R216" s="5" t="str">
        <f t="shared" si="33"/>
        <v/>
      </c>
      <c r="S216" s="2"/>
      <c r="T216" s="2"/>
      <c r="U216" s="5" t="str">
        <f t="shared" si="34"/>
        <v/>
      </c>
      <c r="V216" s="2"/>
      <c r="W216" s="2"/>
      <c r="X216" s="2"/>
      <c r="Y216" s="2"/>
      <c r="Z216" s="2"/>
      <c r="AA216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16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16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1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17" spans="1:30" x14ac:dyDescent="0.3">
      <c r="A217" s="2" t="s">
        <v>213</v>
      </c>
      <c r="B217" s="2" t="s">
        <v>175</v>
      </c>
      <c r="C217" s="2" t="s">
        <v>127</v>
      </c>
      <c r="D217" s="2">
        <v>2</v>
      </c>
      <c r="E217" s="1">
        <v>44786</v>
      </c>
      <c r="F217" s="2">
        <v>10</v>
      </c>
      <c r="G217" s="2" t="s">
        <v>126</v>
      </c>
      <c r="H217" s="2">
        <f t="shared" si="30"/>
        <v>15</v>
      </c>
      <c r="I217" s="2">
        <v>1</v>
      </c>
      <c r="J217" s="2">
        <v>3</v>
      </c>
      <c r="K217" s="2">
        <f t="shared" si="31"/>
        <v>4</v>
      </c>
      <c r="L217" s="2">
        <v>3</v>
      </c>
      <c r="M217" s="2">
        <v>4</v>
      </c>
      <c r="N217" s="2">
        <v>2</v>
      </c>
      <c r="O217" s="23">
        <f t="shared" si="32"/>
        <v>0.5</v>
      </c>
      <c r="P217" s="2">
        <v>11</v>
      </c>
      <c r="Q217" s="2">
        <v>3</v>
      </c>
      <c r="R217" s="5">
        <f t="shared" si="33"/>
        <v>0.27272727272727271</v>
      </c>
      <c r="S217" s="2">
        <v>6</v>
      </c>
      <c r="T217" s="2">
        <v>3</v>
      </c>
      <c r="U217" s="5">
        <f t="shared" si="34"/>
        <v>0.5</v>
      </c>
      <c r="V217" s="2">
        <v>4</v>
      </c>
      <c r="W217" s="2">
        <v>0</v>
      </c>
      <c r="X217" s="2">
        <v>7</v>
      </c>
      <c r="Y217" s="2">
        <v>0</v>
      </c>
      <c r="Z217" s="2">
        <v>3</v>
      </c>
      <c r="AA217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0.33333333333333331</v>
      </c>
      <c r="AB217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0.42517006802721086</v>
      </c>
      <c r="AC217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0.4</v>
      </c>
      <c r="AD21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6</v>
      </c>
    </row>
    <row r="218" spans="1:30" x14ac:dyDescent="0.3">
      <c r="A218" s="2" t="s">
        <v>214</v>
      </c>
      <c r="B218" s="2" t="s">
        <v>175</v>
      </c>
      <c r="C218" s="2" t="s">
        <v>127</v>
      </c>
      <c r="D218" s="2">
        <v>2</v>
      </c>
      <c r="E218" s="1">
        <v>44786</v>
      </c>
      <c r="F218" s="2">
        <v>10</v>
      </c>
      <c r="G218" s="2" t="s">
        <v>126</v>
      </c>
      <c r="H218" s="2">
        <f t="shared" si="30"/>
        <v>11</v>
      </c>
      <c r="I218" s="2">
        <v>6</v>
      </c>
      <c r="J218" s="2">
        <v>5</v>
      </c>
      <c r="K218" s="2">
        <f t="shared" si="31"/>
        <v>11</v>
      </c>
      <c r="L218" s="2">
        <v>1</v>
      </c>
      <c r="M218" s="2">
        <v>2</v>
      </c>
      <c r="N218" s="2">
        <v>1</v>
      </c>
      <c r="O218" s="23">
        <f t="shared" si="32"/>
        <v>0.5</v>
      </c>
      <c r="P218" s="2">
        <v>11</v>
      </c>
      <c r="Q218" s="2">
        <v>4</v>
      </c>
      <c r="R218" s="5">
        <f t="shared" si="33"/>
        <v>0.36363636363636365</v>
      </c>
      <c r="S218" s="2">
        <v>0</v>
      </c>
      <c r="T218" s="2">
        <v>0</v>
      </c>
      <c r="U218" s="5" t="str">
        <f t="shared" si="34"/>
        <v/>
      </c>
      <c r="V218" s="2">
        <v>0</v>
      </c>
      <c r="W218" s="2">
        <v>2</v>
      </c>
      <c r="X218" s="2">
        <v>7</v>
      </c>
      <c r="Y218" s="2">
        <v>0</v>
      </c>
      <c r="Z218" s="2">
        <v>0</v>
      </c>
      <c r="AA218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0.38461538461538464</v>
      </c>
      <c r="AB218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0.42307692307692307</v>
      </c>
      <c r="AC218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0.42307692307692307</v>
      </c>
      <c r="AD21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10</v>
      </c>
    </row>
    <row r="219" spans="1:30" x14ac:dyDescent="0.3">
      <c r="A219" s="2" t="s">
        <v>215</v>
      </c>
      <c r="B219" s="2" t="s">
        <v>175</v>
      </c>
      <c r="C219" s="2" t="s">
        <v>127</v>
      </c>
      <c r="D219" s="2">
        <v>2</v>
      </c>
      <c r="E219" s="1">
        <v>44786</v>
      </c>
      <c r="F219" s="2">
        <v>10</v>
      </c>
      <c r="G219" s="2" t="s">
        <v>126</v>
      </c>
      <c r="H219" s="2">
        <f t="shared" si="30"/>
        <v>0</v>
      </c>
      <c r="I219" s="2">
        <v>0</v>
      </c>
      <c r="J219" s="2">
        <v>0</v>
      </c>
      <c r="K219" s="2">
        <f t="shared" si="31"/>
        <v>0</v>
      </c>
      <c r="L219" s="2">
        <v>0</v>
      </c>
      <c r="M219" s="2">
        <v>0</v>
      </c>
      <c r="N219" s="2">
        <v>0</v>
      </c>
      <c r="O219" s="23" t="str">
        <f t="shared" si="32"/>
        <v/>
      </c>
      <c r="P219" s="2">
        <v>0</v>
      </c>
      <c r="Q219" s="2">
        <v>0</v>
      </c>
      <c r="R219" s="5" t="str">
        <f t="shared" si="33"/>
        <v/>
      </c>
      <c r="S219" s="2">
        <v>0</v>
      </c>
      <c r="T219" s="2">
        <v>0</v>
      </c>
      <c r="U219" s="5" t="str">
        <f t="shared" si="34"/>
        <v/>
      </c>
      <c r="V219" s="2">
        <v>0</v>
      </c>
      <c r="W219" s="2">
        <v>0</v>
      </c>
      <c r="X219" s="2">
        <v>1</v>
      </c>
      <c r="Y219" s="2">
        <v>0</v>
      </c>
      <c r="Z219" s="2">
        <v>0</v>
      </c>
      <c r="AA219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19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19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1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</v>
      </c>
    </row>
    <row r="220" spans="1:30" x14ac:dyDescent="0.3">
      <c r="A220" s="2" t="s">
        <v>216</v>
      </c>
      <c r="B220" s="2" t="s">
        <v>175</v>
      </c>
      <c r="C220" s="2" t="s">
        <v>127</v>
      </c>
      <c r="D220" s="2">
        <v>2</v>
      </c>
      <c r="E220" s="1">
        <v>44786</v>
      </c>
      <c r="F220" s="2">
        <v>10</v>
      </c>
      <c r="G220" s="2"/>
      <c r="H220" s="2">
        <f t="shared" si="30"/>
        <v>0</v>
      </c>
      <c r="I220" s="2"/>
      <c r="J220" s="2"/>
      <c r="K220" s="2">
        <f t="shared" si="31"/>
        <v>0</v>
      </c>
      <c r="L220" s="2"/>
      <c r="M220" s="2"/>
      <c r="N220" s="2"/>
      <c r="O220" s="23" t="str">
        <f t="shared" si="32"/>
        <v/>
      </c>
      <c r="P220" s="2"/>
      <c r="Q220" s="2"/>
      <c r="R220" s="5" t="str">
        <f t="shared" si="33"/>
        <v/>
      </c>
      <c r="S220" s="2"/>
      <c r="T220" s="2"/>
      <c r="U220" s="5" t="str">
        <f t="shared" si="34"/>
        <v/>
      </c>
      <c r="V220" s="2"/>
      <c r="W220" s="2"/>
      <c r="X220" s="2"/>
      <c r="Y220" s="2"/>
      <c r="Z220" s="2"/>
      <c r="AA220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20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20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2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21" spans="1:30" x14ac:dyDescent="0.3">
      <c r="A221" s="2" t="s">
        <v>217</v>
      </c>
      <c r="B221" s="2" t="s">
        <v>175</v>
      </c>
      <c r="C221" s="2" t="s">
        <v>127</v>
      </c>
      <c r="D221" s="2">
        <v>2</v>
      </c>
      <c r="E221" s="1">
        <v>44786</v>
      </c>
      <c r="F221" s="2">
        <v>10</v>
      </c>
      <c r="G221" s="2"/>
      <c r="H221" s="2">
        <f t="shared" si="30"/>
        <v>0</v>
      </c>
      <c r="I221" s="2"/>
      <c r="J221" s="2"/>
      <c r="K221" s="2">
        <f t="shared" si="31"/>
        <v>0</v>
      </c>
      <c r="L221" s="2"/>
      <c r="M221" s="2"/>
      <c r="N221" s="2"/>
      <c r="O221" s="23" t="str">
        <f t="shared" si="32"/>
        <v/>
      </c>
      <c r="P221" s="2"/>
      <c r="Q221" s="2"/>
      <c r="R221" s="5" t="str">
        <f t="shared" si="33"/>
        <v/>
      </c>
      <c r="S221" s="2"/>
      <c r="T221" s="2"/>
      <c r="U221" s="5" t="str">
        <f t="shared" si="34"/>
        <v/>
      </c>
      <c r="V221" s="2"/>
      <c r="W221" s="2"/>
      <c r="X221" s="2"/>
      <c r="Y221" s="2"/>
      <c r="Z221" s="2"/>
      <c r="AA22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2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2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2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22" spans="1:30" x14ac:dyDescent="0.3">
      <c r="A222" s="2" t="s">
        <v>199</v>
      </c>
      <c r="B222" s="2" t="s">
        <v>175</v>
      </c>
      <c r="C222" s="2" t="s">
        <v>127</v>
      </c>
      <c r="D222" s="2">
        <v>2</v>
      </c>
      <c r="E222" s="1">
        <v>44786</v>
      </c>
      <c r="F222" s="2">
        <v>10</v>
      </c>
      <c r="G222" s="2" t="s">
        <v>126</v>
      </c>
      <c r="H222" s="2">
        <f t="shared" si="30"/>
        <v>0</v>
      </c>
      <c r="I222" s="2">
        <v>0</v>
      </c>
      <c r="J222" s="2">
        <v>1</v>
      </c>
      <c r="K222" s="2">
        <f t="shared" si="31"/>
        <v>1</v>
      </c>
      <c r="L222" s="2">
        <v>0</v>
      </c>
      <c r="M222" s="2">
        <v>0</v>
      </c>
      <c r="N222" s="2">
        <v>0</v>
      </c>
      <c r="O222" s="23" t="str">
        <f t="shared" si="32"/>
        <v/>
      </c>
      <c r="P222" s="2">
        <v>0</v>
      </c>
      <c r="Q222" s="2">
        <v>0</v>
      </c>
      <c r="R222" s="5" t="str">
        <f t="shared" si="33"/>
        <v/>
      </c>
      <c r="S222" s="2">
        <v>0</v>
      </c>
      <c r="T222" s="2">
        <v>0</v>
      </c>
      <c r="U222" s="5" t="str">
        <f t="shared" si="34"/>
        <v/>
      </c>
      <c r="V222" s="2">
        <v>0</v>
      </c>
      <c r="W222" s="2">
        <v>0</v>
      </c>
      <c r="X222" s="2">
        <v>2</v>
      </c>
      <c r="Y222" s="2">
        <v>0</v>
      </c>
      <c r="Z222" s="2">
        <v>0</v>
      </c>
      <c r="AA222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22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22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2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-1</v>
      </c>
    </row>
    <row r="223" spans="1:30" x14ac:dyDescent="0.3">
      <c r="A223" s="2" t="s">
        <v>219</v>
      </c>
      <c r="B223" s="2" t="s">
        <v>175</v>
      </c>
      <c r="C223" s="2" t="s">
        <v>127</v>
      </c>
      <c r="D223" s="2">
        <v>2</v>
      </c>
      <c r="E223" s="1">
        <v>44786</v>
      </c>
      <c r="F223" s="2">
        <v>10</v>
      </c>
      <c r="G223" s="2" t="s">
        <v>126</v>
      </c>
      <c r="H223" s="2">
        <f t="shared" si="30"/>
        <v>3</v>
      </c>
      <c r="I223" s="2">
        <v>0</v>
      </c>
      <c r="J223" s="2">
        <v>0</v>
      </c>
      <c r="K223" s="2">
        <f t="shared" si="31"/>
        <v>0</v>
      </c>
      <c r="L223" s="2">
        <v>0</v>
      </c>
      <c r="M223" s="2">
        <v>2</v>
      </c>
      <c r="N223" s="2">
        <v>1</v>
      </c>
      <c r="O223" s="23">
        <f t="shared" si="32"/>
        <v>0.5</v>
      </c>
      <c r="P223" s="2">
        <v>0</v>
      </c>
      <c r="Q223" s="2">
        <v>0</v>
      </c>
      <c r="R223" s="5" t="str">
        <f t="shared" si="33"/>
        <v/>
      </c>
      <c r="S223" s="2">
        <v>0</v>
      </c>
      <c r="T223" s="2">
        <v>0</v>
      </c>
      <c r="U223" s="5" t="str">
        <f t="shared" si="34"/>
        <v/>
      </c>
      <c r="V223" s="2">
        <v>0</v>
      </c>
      <c r="W223" s="2">
        <v>0</v>
      </c>
      <c r="X223" s="2">
        <v>4</v>
      </c>
      <c r="Y223" s="2">
        <v>0</v>
      </c>
      <c r="Z223" s="2">
        <v>0</v>
      </c>
      <c r="AA223" s="6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>0.5</v>
      </c>
      <c r="AB223" s="6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>0.75</v>
      </c>
      <c r="AC223" s="6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>0.75</v>
      </c>
      <c r="AD22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-2</v>
      </c>
    </row>
    <row r="224" spans="1:30" x14ac:dyDescent="0.3">
      <c r="A224" s="2" t="s">
        <v>200</v>
      </c>
      <c r="B224" s="2" t="s">
        <v>175</v>
      </c>
      <c r="C224" s="2" t="s">
        <v>104</v>
      </c>
      <c r="D224" s="2">
        <v>2</v>
      </c>
      <c r="E224" s="1">
        <v>44800</v>
      </c>
      <c r="F224" s="2">
        <v>12</v>
      </c>
      <c r="G224" s="2"/>
      <c r="H224" s="2">
        <f t="shared" ref="H224:H246" si="35">(Q224*2)+(N224*3)+(T224)</f>
        <v>0</v>
      </c>
      <c r="I224" s="2"/>
      <c r="J224" s="2"/>
      <c r="K224" s="2">
        <f t="shared" ref="K224:K246" si="36">I224+J224</f>
        <v>0</v>
      </c>
      <c r="L224" s="2"/>
      <c r="M224" s="2"/>
      <c r="N224" s="2"/>
      <c r="O224" s="23" t="str">
        <f t="shared" ref="O224:O246" si="37">IF(N224+M224&gt;0,N224/M224,"")</f>
        <v/>
      </c>
      <c r="P224" s="2"/>
      <c r="Q224" s="2"/>
      <c r="R224" s="5" t="str">
        <f t="shared" ref="R224:R246" si="38">IF(Q224+P224&gt;0,Q224/P224,"")</f>
        <v/>
      </c>
      <c r="S224" s="2"/>
      <c r="T224" s="2"/>
      <c r="U224" s="5" t="str">
        <f t="shared" ref="U224:U246" si="39">IF(T224+S224&gt;0,T224/S224,"")</f>
        <v/>
      </c>
      <c r="V224" s="2"/>
      <c r="W224" s="2"/>
      <c r="X224" s="2"/>
      <c r="Y224" s="2"/>
      <c r="Z224" s="2"/>
      <c r="AA224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24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24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2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25" spans="1:30" x14ac:dyDescent="0.3">
      <c r="A225" s="2" t="s">
        <v>201</v>
      </c>
      <c r="B225" s="2" t="s">
        <v>175</v>
      </c>
      <c r="C225" s="2" t="s">
        <v>104</v>
      </c>
      <c r="D225" s="2">
        <v>2</v>
      </c>
      <c r="E225" s="1">
        <v>44800</v>
      </c>
      <c r="F225" s="2">
        <v>12</v>
      </c>
      <c r="G225" s="2"/>
      <c r="H225" s="2">
        <f t="shared" si="35"/>
        <v>0</v>
      </c>
      <c r="I225" s="2"/>
      <c r="J225" s="2"/>
      <c r="K225" s="2">
        <f t="shared" si="36"/>
        <v>0</v>
      </c>
      <c r="L225" s="2"/>
      <c r="M225" s="2"/>
      <c r="N225" s="2"/>
      <c r="O225" s="23" t="str">
        <f t="shared" si="37"/>
        <v/>
      </c>
      <c r="P225" s="2"/>
      <c r="Q225" s="2"/>
      <c r="R225" s="5" t="str">
        <f t="shared" si="38"/>
        <v/>
      </c>
      <c r="S225" s="2"/>
      <c r="T225" s="2"/>
      <c r="U225" s="5" t="str">
        <f t="shared" si="39"/>
        <v/>
      </c>
      <c r="V225" s="2"/>
      <c r="W225" s="2"/>
      <c r="X225" s="2"/>
      <c r="Y225" s="2"/>
      <c r="Z225" s="2"/>
      <c r="AA225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25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25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2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26" spans="1:30" x14ac:dyDescent="0.3">
      <c r="A226" s="2" t="s">
        <v>202</v>
      </c>
      <c r="B226" s="2" t="s">
        <v>175</v>
      </c>
      <c r="C226" s="2" t="s">
        <v>104</v>
      </c>
      <c r="D226" s="2">
        <v>2</v>
      </c>
      <c r="E226" s="1">
        <v>44800</v>
      </c>
      <c r="F226" s="2">
        <v>12</v>
      </c>
      <c r="G226" s="2"/>
      <c r="H226" s="2">
        <f t="shared" si="35"/>
        <v>0</v>
      </c>
      <c r="I226" s="2"/>
      <c r="J226" s="2"/>
      <c r="K226" s="2">
        <f t="shared" si="36"/>
        <v>0</v>
      </c>
      <c r="L226" s="2"/>
      <c r="M226" s="2"/>
      <c r="N226" s="2"/>
      <c r="O226" s="23" t="str">
        <f t="shared" si="37"/>
        <v/>
      </c>
      <c r="P226" s="2"/>
      <c r="Q226" s="2"/>
      <c r="R226" s="5" t="str">
        <f t="shared" si="38"/>
        <v/>
      </c>
      <c r="S226" s="2"/>
      <c r="T226" s="2"/>
      <c r="U226" s="5" t="str">
        <f t="shared" si="39"/>
        <v/>
      </c>
      <c r="V226" s="2"/>
      <c r="W226" s="2"/>
      <c r="X226" s="2"/>
      <c r="Y226" s="2"/>
      <c r="Z226" s="2"/>
      <c r="AA226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26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26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2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27" spans="1:30" x14ac:dyDescent="0.3">
      <c r="A227" s="2" t="s">
        <v>203</v>
      </c>
      <c r="B227" s="2" t="s">
        <v>175</v>
      </c>
      <c r="C227" s="2" t="s">
        <v>104</v>
      </c>
      <c r="D227" s="2">
        <v>2</v>
      </c>
      <c r="E227" s="1">
        <v>44800</v>
      </c>
      <c r="F227" s="2">
        <v>12</v>
      </c>
      <c r="G227" s="2"/>
      <c r="H227" s="2">
        <f t="shared" si="35"/>
        <v>0</v>
      </c>
      <c r="I227" s="2"/>
      <c r="J227" s="2"/>
      <c r="K227" s="2">
        <f t="shared" si="36"/>
        <v>0</v>
      </c>
      <c r="L227" s="2"/>
      <c r="M227" s="2"/>
      <c r="N227" s="2"/>
      <c r="O227" s="23" t="str">
        <f t="shared" si="37"/>
        <v/>
      </c>
      <c r="P227" s="2"/>
      <c r="Q227" s="2"/>
      <c r="R227" s="5" t="str">
        <f t="shared" si="38"/>
        <v/>
      </c>
      <c r="S227" s="2"/>
      <c r="T227" s="2"/>
      <c r="U227" s="5" t="str">
        <f t="shared" si="39"/>
        <v/>
      </c>
      <c r="V227" s="2"/>
      <c r="W227" s="2"/>
      <c r="X227" s="2"/>
      <c r="Y227" s="2"/>
      <c r="Z227" s="2"/>
      <c r="AA227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27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27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2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28" spans="1:30" x14ac:dyDescent="0.3">
      <c r="A228" s="2" t="s">
        <v>204</v>
      </c>
      <c r="B228" s="2" t="s">
        <v>175</v>
      </c>
      <c r="C228" s="2" t="s">
        <v>104</v>
      </c>
      <c r="D228" s="2">
        <v>2</v>
      </c>
      <c r="E228" s="1">
        <v>44800</v>
      </c>
      <c r="F228" s="2">
        <v>12</v>
      </c>
      <c r="G228" s="2"/>
      <c r="H228" s="2">
        <f t="shared" si="35"/>
        <v>0</v>
      </c>
      <c r="I228" s="2"/>
      <c r="J228" s="2"/>
      <c r="K228" s="2">
        <f t="shared" si="36"/>
        <v>0</v>
      </c>
      <c r="L228" s="2"/>
      <c r="M228" s="2"/>
      <c r="N228" s="2"/>
      <c r="O228" s="23" t="str">
        <f t="shared" si="37"/>
        <v/>
      </c>
      <c r="P228" s="2"/>
      <c r="Q228" s="2"/>
      <c r="R228" s="5" t="str">
        <f t="shared" si="38"/>
        <v/>
      </c>
      <c r="S228" s="2"/>
      <c r="T228" s="2"/>
      <c r="U228" s="5" t="str">
        <f t="shared" si="39"/>
        <v/>
      </c>
      <c r="V228" s="2"/>
      <c r="W228" s="2"/>
      <c r="X228" s="2"/>
      <c r="Y228" s="2"/>
      <c r="Z228" s="2"/>
      <c r="AA228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28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28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2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29" spans="1:30" x14ac:dyDescent="0.3">
      <c r="A229" s="2" t="s">
        <v>205</v>
      </c>
      <c r="B229" s="2" t="s">
        <v>175</v>
      </c>
      <c r="C229" s="2" t="s">
        <v>104</v>
      </c>
      <c r="D229" s="2">
        <v>2</v>
      </c>
      <c r="E229" s="1">
        <v>44800</v>
      </c>
      <c r="F229" s="2">
        <v>12</v>
      </c>
      <c r="G229" s="2"/>
      <c r="H229" s="2">
        <f t="shared" si="35"/>
        <v>0</v>
      </c>
      <c r="I229" s="2"/>
      <c r="J229" s="2"/>
      <c r="K229" s="2">
        <f t="shared" si="36"/>
        <v>0</v>
      </c>
      <c r="L229" s="2"/>
      <c r="M229" s="2"/>
      <c r="N229" s="2"/>
      <c r="O229" s="23" t="str">
        <f t="shared" si="37"/>
        <v/>
      </c>
      <c r="P229" s="2"/>
      <c r="Q229" s="2"/>
      <c r="R229" s="5" t="str">
        <f t="shared" si="38"/>
        <v/>
      </c>
      <c r="S229" s="2"/>
      <c r="T229" s="2"/>
      <c r="U229" s="5" t="str">
        <f t="shared" si="39"/>
        <v/>
      </c>
      <c r="V229" s="2"/>
      <c r="W229" s="2"/>
      <c r="X229" s="2"/>
      <c r="Y229" s="2"/>
      <c r="Z229" s="2"/>
      <c r="AA229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29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29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2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30" spans="1:30" x14ac:dyDescent="0.3">
      <c r="A230" s="2" t="s">
        <v>223</v>
      </c>
      <c r="B230" s="2" t="s">
        <v>175</v>
      </c>
      <c r="C230" s="2" t="s">
        <v>104</v>
      </c>
      <c r="D230" s="2">
        <v>2</v>
      </c>
      <c r="E230" s="1">
        <v>44800</v>
      </c>
      <c r="F230" s="2">
        <v>12</v>
      </c>
      <c r="G230" s="2"/>
      <c r="H230" s="2">
        <f t="shared" si="35"/>
        <v>0</v>
      </c>
      <c r="I230" s="2"/>
      <c r="J230" s="2"/>
      <c r="K230" s="2">
        <f t="shared" si="36"/>
        <v>0</v>
      </c>
      <c r="L230" s="2"/>
      <c r="M230" s="2"/>
      <c r="N230" s="2"/>
      <c r="O230" s="23" t="str">
        <f t="shared" si="37"/>
        <v/>
      </c>
      <c r="P230" s="2"/>
      <c r="Q230" s="2"/>
      <c r="R230" s="5" t="str">
        <f t="shared" si="38"/>
        <v/>
      </c>
      <c r="S230" s="2"/>
      <c r="T230" s="2"/>
      <c r="U230" s="5" t="str">
        <f t="shared" si="39"/>
        <v/>
      </c>
      <c r="V230" s="2"/>
      <c r="W230" s="2"/>
      <c r="X230" s="2"/>
      <c r="Y230" s="2"/>
      <c r="Z230" s="2"/>
      <c r="AA230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30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30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3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31" spans="1:30" x14ac:dyDescent="0.3">
      <c r="A231" s="2" t="s">
        <v>206</v>
      </c>
      <c r="B231" s="2" t="s">
        <v>175</v>
      </c>
      <c r="C231" s="2" t="s">
        <v>104</v>
      </c>
      <c r="D231" s="2">
        <v>2</v>
      </c>
      <c r="E231" s="1">
        <v>44800</v>
      </c>
      <c r="F231" s="2">
        <v>12</v>
      </c>
      <c r="G231" s="2"/>
      <c r="H231" s="2">
        <f t="shared" si="35"/>
        <v>0</v>
      </c>
      <c r="I231" s="2"/>
      <c r="J231" s="2"/>
      <c r="K231" s="2">
        <f t="shared" si="36"/>
        <v>0</v>
      </c>
      <c r="L231" s="2"/>
      <c r="M231" s="2"/>
      <c r="N231" s="2"/>
      <c r="O231" s="23" t="str">
        <f t="shared" si="37"/>
        <v/>
      </c>
      <c r="P231" s="2"/>
      <c r="Q231" s="2"/>
      <c r="R231" s="5" t="str">
        <f t="shared" si="38"/>
        <v/>
      </c>
      <c r="S231" s="2"/>
      <c r="T231" s="2"/>
      <c r="U231" s="5" t="str">
        <f t="shared" si="39"/>
        <v/>
      </c>
      <c r="V231" s="2"/>
      <c r="W231" s="2"/>
      <c r="X231" s="2"/>
      <c r="Y231" s="2"/>
      <c r="Z231" s="2"/>
      <c r="AA23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3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3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3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32" spans="1:30" x14ac:dyDescent="0.3">
      <c r="A232" s="2" t="s">
        <v>207</v>
      </c>
      <c r="B232" s="2" t="s">
        <v>175</v>
      </c>
      <c r="C232" s="2" t="s">
        <v>104</v>
      </c>
      <c r="D232" s="2">
        <v>2</v>
      </c>
      <c r="E232" s="1">
        <v>44800</v>
      </c>
      <c r="F232" s="2">
        <v>12</v>
      </c>
      <c r="G232" s="2"/>
      <c r="H232" s="2">
        <f t="shared" si="35"/>
        <v>0</v>
      </c>
      <c r="I232" s="2"/>
      <c r="J232" s="2"/>
      <c r="K232" s="2">
        <f t="shared" si="36"/>
        <v>0</v>
      </c>
      <c r="L232" s="2"/>
      <c r="M232" s="2"/>
      <c r="N232" s="2"/>
      <c r="O232" s="23" t="str">
        <f t="shared" si="37"/>
        <v/>
      </c>
      <c r="P232" s="2"/>
      <c r="Q232" s="2"/>
      <c r="R232" s="5" t="str">
        <f t="shared" si="38"/>
        <v/>
      </c>
      <c r="S232" s="2"/>
      <c r="T232" s="2"/>
      <c r="U232" s="5" t="str">
        <f t="shared" si="39"/>
        <v/>
      </c>
      <c r="V232" s="2"/>
      <c r="W232" s="2"/>
      <c r="X232" s="2"/>
      <c r="Y232" s="2"/>
      <c r="Z232" s="2"/>
      <c r="AA232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32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32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3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33" spans="1:30" x14ac:dyDescent="0.3">
      <c r="A233" s="2" t="s">
        <v>208</v>
      </c>
      <c r="B233" s="2" t="s">
        <v>175</v>
      </c>
      <c r="C233" s="2" t="s">
        <v>104</v>
      </c>
      <c r="D233" s="2">
        <v>2</v>
      </c>
      <c r="E233" s="1">
        <v>44800</v>
      </c>
      <c r="F233" s="2">
        <v>12</v>
      </c>
      <c r="G233" s="2"/>
      <c r="H233" s="2">
        <f t="shared" si="35"/>
        <v>0</v>
      </c>
      <c r="I233" s="2"/>
      <c r="J233" s="2"/>
      <c r="K233" s="2">
        <f t="shared" si="36"/>
        <v>0</v>
      </c>
      <c r="L233" s="2"/>
      <c r="M233" s="2"/>
      <c r="N233" s="2"/>
      <c r="O233" s="23" t="str">
        <f t="shared" si="37"/>
        <v/>
      </c>
      <c r="P233" s="2"/>
      <c r="Q233" s="2"/>
      <c r="R233" s="5" t="str">
        <f t="shared" si="38"/>
        <v/>
      </c>
      <c r="S233" s="2"/>
      <c r="T233" s="2"/>
      <c r="U233" s="5" t="str">
        <f t="shared" si="39"/>
        <v/>
      </c>
      <c r="V233" s="2"/>
      <c r="W233" s="2"/>
      <c r="X233" s="2"/>
      <c r="Y233" s="2"/>
      <c r="Z233" s="2"/>
      <c r="AA233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33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33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3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34" spans="1:30" x14ac:dyDescent="0.3">
      <c r="A234" s="2" t="s">
        <v>209</v>
      </c>
      <c r="B234" s="2" t="s">
        <v>175</v>
      </c>
      <c r="C234" s="2" t="s">
        <v>104</v>
      </c>
      <c r="D234" s="2">
        <v>2</v>
      </c>
      <c r="E234" s="1">
        <v>44800</v>
      </c>
      <c r="F234" s="2">
        <v>12</v>
      </c>
      <c r="G234" s="2"/>
      <c r="H234" s="2">
        <f t="shared" si="35"/>
        <v>0</v>
      </c>
      <c r="I234" s="2"/>
      <c r="J234" s="2"/>
      <c r="K234" s="2">
        <f t="shared" si="36"/>
        <v>0</v>
      </c>
      <c r="L234" s="2"/>
      <c r="M234" s="2"/>
      <c r="N234" s="2"/>
      <c r="O234" s="23" t="str">
        <f t="shared" si="37"/>
        <v/>
      </c>
      <c r="P234" s="2"/>
      <c r="Q234" s="2"/>
      <c r="R234" s="5" t="str">
        <f t="shared" si="38"/>
        <v/>
      </c>
      <c r="S234" s="2"/>
      <c r="T234" s="2"/>
      <c r="U234" s="5" t="str">
        <f t="shared" si="39"/>
        <v/>
      </c>
      <c r="V234" s="2"/>
      <c r="W234" s="2"/>
      <c r="X234" s="2"/>
      <c r="Y234" s="2"/>
      <c r="Z234" s="2"/>
      <c r="AA234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34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34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3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35" spans="1:30" x14ac:dyDescent="0.3">
      <c r="A235" s="2" t="s">
        <v>210</v>
      </c>
      <c r="B235" s="2" t="s">
        <v>175</v>
      </c>
      <c r="C235" s="2" t="s">
        <v>104</v>
      </c>
      <c r="D235" s="2">
        <v>2</v>
      </c>
      <c r="E235" s="1">
        <v>44800</v>
      </c>
      <c r="F235" s="2">
        <v>12</v>
      </c>
      <c r="G235" s="2"/>
      <c r="H235" s="2">
        <f t="shared" si="35"/>
        <v>0</v>
      </c>
      <c r="I235" s="2"/>
      <c r="J235" s="2"/>
      <c r="K235" s="2">
        <f t="shared" si="36"/>
        <v>0</v>
      </c>
      <c r="L235" s="2"/>
      <c r="M235" s="2"/>
      <c r="N235" s="2"/>
      <c r="O235" s="23" t="str">
        <f t="shared" si="37"/>
        <v/>
      </c>
      <c r="P235" s="2"/>
      <c r="Q235" s="2"/>
      <c r="R235" s="5" t="str">
        <f t="shared" si="38"/>
        <v/>
      </c>
      <c r="S235" s="2"/>
      <c r="T235" s="2"/>
      <c r="U235" s="5" t="str">
        <f t="shared" si="39"/>
        <v/>
      </c>
      <c r="V235" s="2"/>
      <c r="W235" s="2"/>
      <c r="X235" s="2"/>
      <c r="Y235" s="2"/>
      <c r="Z235" s="2"/>
      <c r="AA235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35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35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3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36" spans="1:30" x14ac:dyDescent="0.3">
      <c r="A236" s="2" t="s">
        <v>211</v>
      </c>
      <c r="B236" s="2" t="s">
        <v>175</v>
      </c>
      <c r="C236" s="2" t="s">
        <v>104</v>
      </c>
      <c r="D236" s="2">
        <v>2</v>
      </c>
      <c r="E236" s="1">
        <v>44800</v>
      </c>
      <c r="F236" s="2">
        <v>12</v>
      </c>
      <c r="G236" s="2"/>
      <c r="H236" s="2">
        <f t="shared" si="35"/>
        <v>0</v>
      </c>
      <c r="I236" s="2"/>
      <c r="J236" s="2"/>
      <c r="K236" s="2">
        <f t="shared" si="36"/>
        <v>0</v>
      </c>
      <c r="L236" s="2"/>
      <c r="M236" s="2"/>
      <c r="N236" s="2"/>
      <c r="O236" s="23" t="str">
        <f t="shared" si="37"/>
        <v/>
      </c>
      <c r="P236" s="2"/>
      <c r="Q236" s="2"/>
      <c r="R236" s="5" t="str">
        <f t="shared" si="38"/>
        <v/>
      </c>
      <c r="S236" s="2"/>
      <c r="T236" s="2"/>
      <c r="U236" s="5" t="str">
        <f t="shared" si="39"/>
        <v/>
      </c>
      <c r="V236" s="2"/>
      <c r="W236" s="2"/>
      <c r="X236" s="2"/>
      <c r="Y236" s="2"/>
      <c r="Z236" s="2"/>
      <c r="AA236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36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36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3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37" spans="1:30" x14ac:dyDescent="0.3">
      <c r="A237" s="2" t="s">
        <v>212</v>
      </c>
      <c r="B237" s="2" t="s">
        <v>175</v>
      </c>
      <c r="C237" s="2" t="s">
        <v>104</v>
      </c>
      <c r="D237" s="2">
        <v>2</v>
      </c>
      <c r="E237" s="1">
        <v>44800</v>
      </c>
      <c r="F237" s="2">
        <v>12</v>
      </c>
      <c r="G237" s="2"/>
      <c r="H237" s="2">
        <f t="shared" si="35"/>
        <v>0</v>
      </c>
      <c r="I237" s="2"/>
      <c r="J237" s="2"/>
      <c r="K237" s="2">
        <f t="shared" si="36"/>
        <v>0</v>
      </c>
      <c r="L237" s="2"/>
      <c r="M237" s="2"/>
      <c r="N237" s="2"/>
      <c r="O237" s="23" t="str">
        <f t="shared" si="37"/>
        <v/>
      </c>
      <c r="P237" s="2"/>
      <c r="Q237" s="2"/>
      <c r="R237" s="5" t="str">
        <f t="shared" si="38"/>
        <v/>
      </c>
      <c r="S237" s="2"/>
      <c r="T237" s="2"/>
      <c r="U237" s="5" t="str">
        <f t="shared" si="39"/>
        <v/>
      </c>
      <c r="V237" s="2"/>
      <c r="W237" s="2"/>
      <c r="X237" s="2"/>
      <c r="Y237" s="2"/>
      <c r="Z237" s="2"/>
      <c r="AA237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37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37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37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38" spans="1:30" x14ac:dyDescent="0.3">
      <c r="A238" s="2" t="s">
        <v>221</v>
      </c>
      <c r="B238" s="2" t="s">
        <v>175</v>
      </c>
      <c r="C238" s="2" t="s">
        <v>104</v>
      </c>
      <c r="D238" s="2">
        <v>2</v>
      </c>
      <c r="E238" s="1">
        <v>44800</v>
      </c>
      <c r="F238" s="2">
        <v>12</v>
      </c>
      <c r="G238" s="2"/>
      <c r="H238" s="2">
        <f t="shared" si="35"/>
        <v>0</v>
      </c>
      <c r="I238" s="2"/>
      <c r="J238" s="2"/>
      <c r="K238" s="2">
        <f t="shared" si="36"/>
        <v>0</v>
      </c>
      <c r="L238" s="2"/>
      <c r="M238" s="2"/>
      <c r="N238" s="2"/>
      <c r="O238" s="23" t="str">
        <f t="shared" si="37"/>
        <v/>
      </c>
      <c r="P238" s="2"/>
      <c r="Q238" s="2"/>
      <c r="R238" s="5" t="str">
        <f t="shared" si="38"/>
        <v/>
      </c>
      <c r="S238" s="2"/>
      <c r="T238" s="2"/>
      <c r="U238" s="5" t="str">
        <f t="shared" si="39"/>
        <v/>
      </c>
      <c r="V238" s="2"/>
      <c r="W238" s="2"/>
      <c r="X238" s="2"/>
      <c r="Y238" s="2"/>
      <c r="Z238" s="2"/>
      <c r="AA238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38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38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38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39" spans="1:30" x14ac:dyDescent="0.3">
      <c r="A239" s="2" t="s">
        <v>220</v>
      </c>
      <c r="B239" s="2" t="s">
        <v>175</v>
      </c>
      <c r="C239" s="2" t="s">
        <v>104</v>
      </c>
      <c r="D239" s="2">
        <v>2</v>
      </c>
      <c r="E239" s="1">
        <v>44800</v>
      </c>
      <c r="F239" s="2">
        <v>12</v>
      </c>
      <c r="G239" s="2"/>
      <c r="H239" s="2">
        <f t="shared" si="35"/>
        <v>0</v>
      </c>
      <c r="I239" s="2"/>
      <c r="J239" s="2"/>
      <c r="K239" s="2">
        <f t="shared" si="36"/>
        <v>0</v>
      </c>
      <c r="L239" s="2"/>
      <c r="M239" s="2"/>
      <c r="N239" s="2"/>
      <c r="O239" s="23" t="str">
        <f t="shared" si="37"/>
        <v/>
      </c>
      <c r="P239" s="2"/>
      <c r="Q239" s="2"/>
      <c r="R239" s="5" t="str">
        <f t="shared" si="38"/>
        <v/>
      </c>
      <c r="S239" s="2"/>
      <c r="T239" s="2"/>
      <c r="U239" s="5" t="str">
        <f t="shared" si="39"/>
        <v/>
      </c>
      <c r="V239" s="2"/>
      <c r="W239" s="2"/>
      <c r="X239" s="2"/>
      <c r="Y239" s="2"/>
      <c r="Z239" s="2"/>
      <c r="AA239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39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39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39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40" spans="1:30" x14ac:dyDescent="0.3">
      <c r="A240" s="2" t="s">
        <v>213</v>
      </c>
      <c r="B240" s="2" t="s">
        <v>175</v>
      </c>
      <c r="C240" s="2" t="s">
        <v>104</v>
      </c>
      <c r="D240" s="2">
        <v>2</v>
      </c>
      <c r="E240" s="1">
        <v>44800</v>
      </c>
      <c r="F240" s="2">
        <v>12</v>
      </c>
      <c r="G240" s="2"/>
      <c r="H240" s="2">
        <f t="shared" si="35"/>
        <v>0</v>
      </c>
      <c r="I240" s="2"/>
      <c r="J240" s="2"/>
      <c r="K240" s="2">
        <f t="shared" si="36"/>
        <v>0</v>
      </c>
      <c r="L240" s="2"/>
      <c r="M240" s="2"/>
      <c r="N240" s="2"/>
      <c r="O240" s="23" t="str">
        <f t="shared" si="37"/>
        <v/>
      </c>
      <c r="P240" s="2"/>
      <c r="Q240" s="2"/>
      <c r="R240" s="5" t="str">
        <f t="shared" si="38"/>
        <v/>
      </c>
      <c r="S240" s="2"/>
      <c r="T240" s="2"/>
      <c r="U240" s="5" t="str">
        <f t="shared" si="39"/>
        <v/>
      </c>
      <c r="V240" s="2"/>
      <c r="W240" s="2"/>
      <c r="X240" s="2"/>
      <c r="Y240" s="2"/>
      <c r="Z240" s="2"/>
      <c r="AA240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40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40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40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41" spans="1:30" x14ac:dyDescent="0.3">
      <c r="A241" s="2" t="s">
        <v>214</v>
      </c>
      <c r="B241" s="2" t="s">
        <v>175</v>
      </c>
      <c r="C241" s="2" t="s">
        <v>104</v>
      </c>
      <c r="D241" s="2">
        <v>2</v>
      </c>
      <c r="E241" s="1">
        <v>44800</v>
      </c>
      <c r="F241" s="2">
        <v>12</v>
      </c>
      <c r="G241" s="2"/>
      <c r="H241" s="2">
        <f t="shared" si="35"/>
        <v>0</v>
      </c>
      <c r="I241" s="2"/>
      <c r="J241" s="2"/>
      <c r="K241" s="2">
        <f t="shared" si="36"/>
        <v>0</v>
      </c>
      <c r="L241" s="2"/>
      <c r="M241" s="2"/>
      <c r="N241" s="2"/>
      <c r="O241" s="23" t="str">
        <f t="shared" si="37"/>
        <v/>
      </c>
      <c r="P241" s="2"/>
      <c r="Q241" s="2"/>
      <c r="R241" s="5" t="str">
        <f t="shared" si="38"/>
        <v/>
      </c>
      <c r="S241" s="2"/>
      <c r="T241" s="2"/>
      <c r="U241" s="5" t="str">
        <f t="shared" si="39"/>
        <v/>
      </c>
      <c r="V241" s="2"/>
      <c r="W241" s="2"/>
      <c r="X241" s="2"/>
      <c r="Y241" s="2"/>
      <c r="Z241" s="2"/>
      <c r="AA241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41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41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41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42" spans="1:30" x14ac:dyDescent="0.3">
      <c r="A242" s="2" t="s">
        <v>215</v>
      </c>
      <c r="B242" s="2" t="s">
        <v>175</v>
      </c>
      <c r="C242" s="2" t="s">
        <v>104</v>
      </c>
      <c r="D242" s="2">
        <v>2</v>
      </c>
      <c r="E242" s="1">
        <v>44800</v>
      </c>
      <c r="F242" s="2">
        <v>12</v>
      </c>
      <c r="G242" s="2"/>
      <c r="H242" s="2">
        <f t="shared" si="35"/>
        <v>0</v>
      </c>
      <c r="I242" s="2"/>
      <c r="J242" s="2"/>
      <c r="K242" s="2">
        <f t="shared" si="36"/>
        <v>0</v>
      </c>
      <c r="L242" s="2"/>
      <c r="M242" s="2"/>
      <c r="N242" s="2"/>
      <c r="O242" s="23" t="str">
        <f t="shared" si="37"/>
        <v/>
      </c>
      <c r="P242" s="2"/>
      <c r="Q242" s="2"/>
      <c r="R242" s="5" t="str">
        <f t="shared" si="38"/>
        <v/>
      </c>
      <c r="S242" s="2"/>
      <c r="T242" s="2"/>
      <c r="U242" s="5" t="str">
        <f t="shared" si="39"/>
        <v/>
      </c>
      <c r="V242" s="2"/>
      <c r="W242" s="2"/>
      <c r="X242" s="2"/>
      <c r="Y242" s="2"/>
      <c r="Z242" s="2"/>
      <c r="AA242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42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42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42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43" spans="1:30" x14ac:dyDescent="0.3">
      <c r="A243" s="2" t="s">
        <v>216</v>
      </c>
      <c r="B243" s="2" t="s">
        <v>175</v>
      </c>
      <c r="C243" s="2" t="s">
        <v>104</v>
      </c>
      <c r="D243" s="2">
        <v>2</v>
      </c>
      <c r="E243" s="1">
        <v>44800</v>
      </c>
      <c r="F243" s="2">
        <v>12</v>
      </c>
      <c r="G243" s="2"/>
      <c r="H243" s="2">
        <f t="shared" si="35"/>
        <v>0</v>
      </c>
      <c r="I243" s="2"/>
      <c r="J243" s="2"/>
      <c r="K243" s="2">
        <f t="shared" si="36"/>
        <v>0</v>
      </c>
      <c r="L243" s="2"/>
      <c r="M243" s="2"/>
      <c r="N243" s="2"/>
      <c r="O243" s="23" t="str">
        <f t="shared" si="37"/>
        <v/>
      </c>
      <c r="P243" s="2"/>
      <c r="Q243" s="2"/>
      <c r="R243" s="5" t="str">
        <f t="shared" si="38"/>
        <v/>
      </c>
      <c r="S243" s="2"/>
      <c r="T243" s="2"/>
      <c r="U243" s="5" t="str">
        <f t="shared" si="39"/>
        <v/>
      </c>
      <c r="V243" s="2"/>
      <c r="W243" s="2"/>
      <c r="X243" s="2"/>
      <c r="Y243" s="2"/>
      <c r="Z243" s="2"/>
      <c r="AA243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43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43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43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44" spans="1:30" x14ac:dyDescent="0.3">
      <c r="A244" s="2" t="s">
        <v>217</v>
      </c>
      <c r="B244" s="2" t="s">
        <v>175</v>
      </c>
      <c r="C244" s="2" t="s">
        <v>104</v>
      </c>
      <c r="D244" s="2">
        <v>2</v>
      </c>
      <c r="E244" s="1">
        <v>44800</v>
      </c>
      <c r="F244" s="2">
        <v>12</v>
      </c>
      <c r="G244" s="2"/>
      <c r="H244" s="2">
        <f t="shared" si="35"/>
        <v>0</v>
      </c>
      <c r="I244" s="2"/>
      <c r="J244" s="2"/>
      <c r="K244" s="2">
        <f t="shared" si="36"/>
        <v>0</v>
      </c>
      <c r="L244" s="2"/>
      <c r="M244" s="2"/>
      <c r="N244" s="2"/>
      <c r="O244" s="23" t="str">
        <f t="shared" si="37"/>
        <v/>
      </c>
      <c r="P244" s="2"/>
      <c r="Q244" s="2"/>
      <c r="R244" s="5" t="str">
        <f t="shared" si="38"/>
        <v/>
      </c>
      <c r="S244" s="2"/>
      <c r="T244" s="2"/>
      <c r="U244" s="5" t="str">
        <f t="shared" si="39"/>
        <v/>
      </c>
      <c r="V244" s="2"/>
      <c r="W244" s="2"/>
      <c r="X244" s="2"/>
      <c r="Y244" s="2"/>
      <c r="Z244" s="2"/>
      <c r="AA244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44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44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44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45" spans="1:30" x14ac:dyDescent="0.3">
      <c r="A245" s="2" t="s">
        <v>199</v>
      </c>
      <c r="B245" s="2" t="s">
        <v>175</v>
      </c>
      <c r="C245" s="2" t="s">
        <v>104</v>
      </c>
      <c r="D245" s="2">
        <v>2</v>
      </c>
      <c r="E245" s="1">
        <v>44800</v>
      </c>
      <c r="F245" s="2">
        <v>12</v>
      </c>
      <c r="G245" s="2"/>
      <c r="H245" s="2">
        <f t="shared" si="35"/>
        <v>0</v>
      </c>
      <c r="I245" s="2"/>
      <c r="J245" s="2"/>
      <c r="K245" s="2">
        <f t="shared" si="36"/>
        <v>0</v>
      </c>
      <c r="L245" s="2"/>
      <c r="M245" s="2"/>
      <c r="N245" s="2"/>
      <c r="O245" s="23" t="str">
        <f t="shared" si="37"/>
        <v/>
      </c>
      <c r="P245" s="2"/>
      <c r="Q245" s="2"/>
      <c r="R245" s="5" t="str">
        <f t="shared" si="38"/>
        <v/>
      </c>
      <c r="S245" s="2"/>
      <c r="T245" s="2"/>
      <c r="U245" s="5" t="str">
        <f t="shared" si="39"/>
        <v/>
      </c>
      <c r="V245" s="2"/>
      <c r="W245" s="2"/>
      <c r="X245" s="2"/>
      <c r="Y245" s="2"/>
      <c r="Z245" s="2"/>
      <c r="AA245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45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45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45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  <row r="246" spans="1:30" x14ac:dyDescent="0.3">
      <c r="A246" s="2" t="s">
        <v>219</v>
      </c>
      <c r="B246" s="2" t="s">
        <v>175</v>
      </c>
      <c r="C246" s="2" t="s">
        <v>104</v>
      </c>
      <c r="D246" s="2">
        <v>2</v>
      </c>
      <c r="E246" s="1">
        <v>44800</v>
      </c>
      <c r="F246" s="2">
        <v>12</v>
      </c>
      <c r="G246" s="2"/>
      <c r="H246" s="2">
        <f t="shared" si="35"/>
        <v>0</v>
      </c>
      <c r="I246" s="2"/>
      <c r="J246" s="2"/>
      <c r="K246" s="2">
        <f t="shared" si="36"/>
        <v>0</v>
      </c>
      <c r="L246" s="2"/>
      <c r="M246" s="2"/>
      <c r="N246" s="2"/>
      <c r="O246" s="23" t="str">
        <f t="shared" si="37"/>
        <v/>
      </c>
      <c r="P246" s="2"/>
      <c r="Q246" s="2"/>
      <c r="R246" s="5" t="str">
        <f t="shared" si="38"/>
        <v/>
      </c>
      <c r="S246" s="2"/>
      <c r="T246" s="2"/>
      <c r="U246" s="5" t="str">
        <f t="shared" si="39"/>
        <v/>
      </c>
      <c r="V246" s="2"/>
      <c r="W246" s="2"/>
      <c r="X246" s="2"/>
      <c r="Y246" s="2"/>
      <c r="Z246" s="2"/>
      <c r="AA246" s="6" t="str">
        <f>IF(EstatísticasJogo[[#This Row],[2PM]]+EstatísticasJogo[[#This Row],[2PA]]+EstatísticasJogo[[#This Row],[3PM]]+EstatísticasJogo[[#This Row],[3PA]]&gt;0,(EstatísticasJogo[[#This Row],[2PM]]+EstatísticasJogo[[#This Row],[3PM]])/(EstatísticasJogo[[#This Row],[3PA]]+EstatísticasJogo[[#This Row],[2PA]]),"")</f>
        <v/>
      </c>
      <c r="AB246" s="6" t="str">
        <f>IF(EstatísticasJogo[[#This Row],[2PM]]+EstatísticasJogo[[#This Row],[2PA]]+EstatísticasJogo[[#This Row],[3PM]]+EstatísticasJogo[[#This Row],[3PA]]&gt;0,EstatísticasJogo[[#This Row],[PTS]]/((2*(EstatísticasJogo[[#This Row],[3PA]]+EstatísticasJogo[[#This Row],[2PA]])+(0.88*EstatísticasJogo[[#This Row],[LLA]]))),"")</f>
        <v/>
      </c>
      <c r="AC246" s="6" t="str">
        <f>IF(EstatísticasJogo[[#This Row],[2PM]]+EstatísticasJogo[[#This Row],[2PA]]+EstatísticasJogo[[#This Row],[3PM]]+EstatísticasJogo[[#This Row],[3PA]]&gt;0,((EstatísticasJogo[[#This Row],[2PM]]+EstatísticasJogo[[#This Row],[3PM]])+0.5*EstatísticasJogo[[#This Row],[3PM]])/(EstatísticasJogo[[#This Row],[3PA]]+EstatísticasJogo[[#This Row],[2PA]]),"")</f>
        <v/>
      </c>
      <c r="AD246" s="30">
        <f>(EstatísticasJogo[[#This Row],[PTS]]+EstatísticasJogo[[#This Row],[RT]]+EstatísticasJogo[[#This Row],[AS]]+EstatísticasJogo[[#This Row],[BR]]+EstatísticasJogo[[#This Row],[TO]])-((EstatísticasJogo[[#This Row],[3PA]]+EstatísticasJogo[[#This Row],[2PA]])-(EstatísticasJogo[[#This Row],[3PM]]+EstatísticasJogo[[#This Row],[2PM]]))-(EstatísticasJogo[[#This Row],[LLA]]-EstatísticasJogo[[#This Row],[LLM]])-EstatísticasJogo[[#This Row],[ER]]</f>
        <v>0</v>
      </c>
    </row>
  </sheetData>
  <phoneticPr fontId="6" type="noConversion"/>
  <dataValidations disablePrompts="1" count="1">
    <dataValidation allowBlank="1" showInputMessage="1" showErrorMessage="1" promptTitle="Inalterável" prompt="Inalterável" sqref="D1:F1" xr:uid="{8844EACB-9DB8-4F1C-BB1C-32E3B353C01C}"/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21DA-69BF-4D6E-B405-41AC6E11EF0F}">
  <dimension ref="A1:AD28"/>
  <sheetViews>
    <sheetView tabSelected="1" zoomScale="70" zoomScaleNormal="70" workbookViewId="0">
      <pane ySplit="1" topLeftCell="A2" activePane="bottomLeft" state="frozen"/>
      <selection activeCell="Q1" sqref="Q1"/>
      <selection pane="bottomLeft" activeCell="A13" sqref="A13"/>
    </sheetView>
  </sheetViews>
  <sheetFormatPr defaultRowHeight="14.4" x14ac:dyDescent="0.3"/>
  <cols>
    <col min="1" max="1" width="12" bestFit="1" customWidth="1"/>
    <col min="2" max="2" width="23.88671875" bestFit="1" customWidth="1"/>
    <col min="3" max="4" width="12.6640625" customWidth="1"/>
    <col min="5" max="5" width="13.88671875" bestFit="1" customWidth="1"/>
    <col min="6" max="8" width="14.33203125" bestFit="1" customWidth="1"/>
    <col min="9" max="30" width="12.6640625" customWidth="1"/>
    <col min="37" max="38" width="13.5546875" bestFit="1" customWidth="1"/>
  </cols>
  <sheetData>
    <row r="1" spans="1:30" x14ac:dyDescent="0.3">
      <c r="A1" s="9" t="s">
        <v>168</v>
      </c>
      <c r="B1" s="9" t="s">
        <v>74</v>
      </c>
      <c r="C1" s="10" t="s">
        <v>21</v>
      </c>
      <c r="D1" s="10" t="s">
        <v>10</v>
      </c>
      <c r="E1" s="10" t="s">
        <v>0</v>
      </c>
      <c r="F1" s="10" t="s">
        <v>2</v>
      </c>
      <c r="G1" s="10" t="s">
        <v>4</v>
      </c>
      <c r="H1" s="10" t="s">
        <v>6</v>
      </c>
      <c r="I1" s="10" t="s">
        <v>75</v>
      </c>
      <c r="J1" s="10" t="s">
        <v>76</v>
      </c>
      <c r="K1" s="10" t="s">
        <v>8</v>
      </c>
      <c r="L1" s="10" t="s">
        <v>102</v>
      </c>
      <c r="M1" s="10" t="s">
        <v>101</v>
      </c>
      <c r="N1" s="10" t="s">
        <v>97</v>
      </c>
      <c r="O1" s="10" t="s">
        <v>98</v>
      </c>
    </row>
    <row r="2" spans="1:30" x14ac:dyDescent="0.3">
      <c r="A2" s="2">
        <v>1</v>
      </c>
      <c r="B2" s="13" t="s">
        <v>162</v>
      </c>
      <c r="C2" s="13">
        <v>1</v>
      </c>
      <c r="D2" s="14">
        <v>44654</v>
      </c>
      <c r="E2" s="13" t="s">
        <v>130</v>
      </c>
      <c r="F2" s="13" t="s">
        <v>131</v>
      </c>
      <c r="G2" s="13" t="s">
        <v>132</v>
      </c>
      <c r="H2" s="13" t="s">
        <v>133</v>
      </c>
      <c r="I2" s="13"/>
      <c r="J2" s="13"/>
      <c r="K2" s="13" t="s">
        <v>134</v>
      </c>
      <c r="L2" s="13">
        <v>0</v>
      </c>
      <c r="M2" s="13">
        <v>1</v>
      </c>
      <c r="N2" s="13">
        <v>25</v>
      </c>
      <c r="O2" s="13">
        <v>122</v>
      </c>
    </row>
    <row r="3" spans="1:30" x14ac:dyDescent="0.3">
      <c r="A3" s="2">
        <v>2</v>
      </c>
      <c r="B3" s="13" t="s">
        <v>150</v>
      </c>
      <c r="C3" s="13">
        <v>1</v>
      </c>
      <c r="D3" s="14">
        <v>44660</v>
      </c>
      <c r="E3" s="13" t="s">
        <v>135</v>
      </c>
      <c r="F3" s="13" t="s">
        <v>3</v>
      </c>
      <c r="G3" s="13" t="s">
        <v>136</v>
      </c>
      <c r="H3" s="13" t="s">
        <v>137</v>
      </c>
      <c r="I3" s="13"/>
      <c r="J3" s="13"/>
      <c r="K3" s="13" t="s">
        <v>138</v>
      </c>
      <c r="L3" s="13">
        <v>0</v>
      </c>
      <c r="M3" s="13">
        <v>1</v>
      </c>
      <c r="N3" s="13">
        <v>36</v>
      </c>
      <c r="O3" s="13">
        <v>138</v>
      </c>
    </row>
    <row r="4" spans="1:30" x14ac:dyDescent="0.3">
      <c r="A4" s="2">
        <v>3</v>
      </c>
      <c r="B4" s="13" t="s">
        <v>163</v>
      </c>
      <c r="C4" s="13">
        <v>1</v>
      </c>
      <c r="D4" s="14">
        <v>44688</v>
      </c>
      <c r="E4" s="13" t="s">
        <v>139</v>
      </c>
      <c r="F4" s="13" t="s">
        <v>140</v>
      </c>
      <c r="G4" s="13" t="s">
        <v>141</v>
      </c>
      <c r="H4" s="13" t="s">
        <v>142</v>
      </c>
      <c r="I4" s="13"/>
      <c r="J4" s="13"/>
      <c r="K4" s="13" t="s">
        <v>143</v>
      </c>
      <c r="L4" s="13">
        <v>1</v>
      </c>
      <c r="M4" s="13">
        <v>0</v>
      </c>
      <c r="N4" s="13">
        <v>65</v>
      </c>
      <c r="O4" s="13">
        <v>49</v>
      </c>
    </row>
    <row r="5" spans="1:30" x14ac:dyDescent="0.3">
      <c r="A5" s="2">
        <v>4</v>
      </c>
      <c r="B5" s="13" t="s">
        <v>164</v>
      </c>
      <c r="C5" s="13">
        <v>1</v>
      </c>
      <c r="D5" s="14">
        <v>44695</v>
      </c>
      <c r="E5" s="13" t="s">
        <v>1</v>
      </c>
      <c r="F5" s="13" t="s">
        <v>3</v>
      </c>
      <c r="G5" s="13" t="s">
        <v>5</v>
      </c>
      <c r="H5" s="13" t="s">
        <v>7</v>
      </c>
      <c r="I5" s="13"/>
      <c r="J5" s="13"/>
      <c r="K5" s="13" t="s">
        <v>9</v>
      </c>
      <c r="L5" s="13">
        <v>0</v>
      </c>
      <c r="M5" s="13">
        <v>1</v>
      </c>
      <c r="N5" s="13">
        <v>30</v>
      </c>
      <c r="O5" s="13">
        <v>130</v>
      </c>
    </row>
    <row r="6" spans="1:30" x14ac:dyDescent="0.3">
      <c r="A6" s="2">
        <v>5</v>
      </c>
      <c r="B6" s="13" t="s">
        <v>144</v>
      </c>
      <c r="C6" s="13">
        <v>1</v>
      </c>
      <c r="D6" s="14">
        <v>44709</v>
      </c>
      <c r="E6" s="13" t="s">
        <v>23</v>
      </c>
      <c r="F6" s="13" t="s">
        <v>24</v>
      </c>
      <c r="G6" s="13" t="s">
        <v>25</v>
      </c>
      <c r="H6" s="13" t="s">
        <v>26</v>
      </c>
      <c r="I6" s="13"/>
      <c r="J6" s="13"/>
      <c r="K6" s="13" t="s">
        <v>27</v>
      </c>
      <c r="L6" s="13">
        <v>0</v>
      </c>
      <c r="M6" s="13">
        <v>1</v>
      </c>
      <c r="N6" s="13">
        <v>37</v>
      </c>
      <c r="O6" s="13">
        <v>67</v>
      </c>
    </row>
    <row r="7" spans="1:30" x14ac:dyDescent="0.3">
      <c r="A7" s="2">
        <v>6</v>
      </c>
      <c r="B7" s="13" t="s">
        <v>44</v>
      </c>
      <c r="C7" s="13">
        <v>1</v>
      </c>
      <c r="D7" s="14">
        <v>44718</v>
      </c>
      <c r="E7" s="13" t="s">
        <v>28</v>
      </c>
      <c r="F7" s="13" t="s">
        <v>29</v>
      </c>
      <c r="G7" s="13" t="s">
        <v>30</v>
      </c>
      <c r="H7" s="13" t="s">
        <v>31</v>
      </c>
      <c r="I7" s="13"/>
      <c r="J7" s="13"/>
      <c r="K7" s="13" t="s">
        <v>32</v>
      </c>
      <c r="L7" s="13">
        <v>0</v>
      </c>
      <c r="M7" s="13">
        <v>1</v>
      </c>
      <c r="N7" s="13">
        <v>30</v>
      </c>
      <c r="O7" s="13">
        <v>88</v>
      </c>
    </row>
    <row r="8" spans="1:30" x14ac:dyDescent="0.3">
      <c r="A8" s="2">
        <v>7</v>
      </c>
      <c r="B8" s="13" t="s">
        <v>165</v>
      </c>
      <c r="C8" s="13">
        <v>1</v>
      </c>
      <c r="D8" s="14">
        <v>44723</v>
      </c>
      <c r="E8" s="13" t="s">
        <v>33</v>
      </c>
      <c r="F8" s="13" t="s">
        <v>34</v>
      </c>
      <c r="G8" s="13" t="s">
        <v>35</v>
      </c>
      <c r="H8" s="13" t="s">
        <v>36</v>
      </c>
      <c r="I8" s="13"/>
      <c r="J8" s="13"/>
      <c r="K8" s="13" t="s">
        <v>37</v>
      </c>
      <c r="L8" s="13">
        <v>0</v>
      </c>
      <c r="M8" s="13">
        <v>1</v>
      </c>
      <c r="N8" s="13">
        <v>52</v>
      </c>
      <c r="O8" s="13">
        <v>66</v>
      </c>
    </row>
    <row r="9" spans="1:30" x14ac:dyDescent="0.3">
      <c r="A9" s="2">
        <v>8</v>
      </c>
      <c r="B9" s="13" t="s">
        <v>166</v>
      </c>
      <c r="C9" s="13">
        <v>1</v>
      </c>
      <c r="D9" s="14">
        <v>44744</v>
      </c>
      <c r="E9" s="13" t="s">
        <v>39</v>
      </c>
      <c r="F9" s="13" t="s">
        <v>40</v>
      </c>
      <c r="G9" s="13" t="s">
        <v>41</v>
      </c>
      <c r="H9" s="13" t="s">
        <v>42</v>
      </c>
      <c r="I9" s="13"/>
      <c r="J9" s="13"/>
      <c r="K9" s="13" t="s">
        <v>43</v>
      </c>
      <c r="L9" s="13">
        <v>0</v>
      </c>
      <c r="M9" s="13">
        <v>1</v>
      </c>
      <c r="N9" s="13">
        <v>48</v>
      </c>
      <c r="O9" s="13">
        <v>52</v>
      </c>
    </row>
    <row r="10" spans="1:30" x14ac:dyDescent="0.3">
      <c r="A10" s="2">
        <v>9</v>
      </c>
      <c r="B10" s="15" t="s">
        <v>167</v>
      </c>
      <c r="C10" s="15">
        <v>1</v>
      </c>
      <c r="D10" s="16">
        <v>44771</v>
      </c>
      <c r="E10" s="15" t="s">
        <v>93</v>
      </c>
      <c r="F10" s="15" t="s">
        <v>30</v>
      </c>
      <c r="G10" s="15" t="s">
        <v>94</v>
      </c>
      <c r="H10" s="15" t="s">
        <v>95</v>
      </c>
      <c r="I10" s="15"/>
      <c r="J10" s="15"/>
      <c r="K10" s="15" t="s">
        <v>96</v>
      </c>
      <c r="L10" s="15">
        <v>0</v>
      </c>
      <c r="M10" s="15">
        <v>1</v>
      </c>
      <c r="N10" s="15">
        <v>61</v>
      </c>
      <c r="O10" s="15">
        <v>63</v>
      </c>
    </row>
    <row r="11" spans="1:30" x14ac:dyDescent="0.3">
      <c r="A11" s="2">
        <v>10</v>
      </c>
      <c r="B11" s="53" t="s">
        <v>150</v>
      </c>
      <c r="C11" s="53">
        <v>2</v>
      </c>
      <c r="D11" s="54">
        <v>44786</v>
      </c>
      <c r="E11" s="53"/>
      <c r="F11" s="53"/>
      <c r="G11" s="53"/>
      <c r="H11" s="53"/>
      <c r="I11" s="53"/>
      <c r="J11" s="53"/>
      <c r="K11" s="2"/>
      <c r="L11" s="53">
        <v>0</v>
      </c>
      <c r="M11" s="53">
        <v>1</v>
      </c>
      <c r="N11" s="53">
        <v>42</v>
      </c>
      <c r="O11" s="53">
        <v>102</v>
      </c>
    </row>
    <row r="12" spans="1:30" x14ac:dyDescent="0.3">
      <c r="A12" s="2">
        <v>12</v>
      </c>
      <c r="B12" s="53" t="s">
        <v>164</v>
      </c>
      <c r="C12" s="53">
        <v>2</v>
      </c>
      <c r="D12" s="54">
        <v>44800</v>
      </c>
      <c r="E12" s="53"/>
      <c r="F12" s="53"/>
      <c r="G12" s="53"/>
      <c r="H12" s="53"/>
      <c r="I12" s="53"/>
      <c r="J12" s="53"/>
      <c r="K12" s="2"/>
      <c r="L12" s="53">
        <v>0</v>
      </c>
      <c r="M12" s="53">
        <v>1</v>
      </c>
      <c r="N12" s="53">
        <v>23</v>
      </c>
      <c r="O12" s="53">
        <v>118</v>
      </c>
    </row>
    <row r="13" spans="1:30" x14ac:dyDescent="0.3">
      <c r="A13" s="8" t="s">
        <v>83</v>
      </c>
      <c r="B13" s="17"/>
      <c r="C13" s="17"/>
      <c r="D13" s="18"/>
      <c r="E13" s="17"/>
      <c r="F13" s="17"/>
      <c r="G13" s="17"/>
      <c r="H13" s="17"/>
      <c r="I13" s="17"/>
      <c r="J13" s="19"/>
      <c r="L13" s="17">
        <f>SUM(L2:L12)</f>
        <v>1</v>
      </c>
      <c r="M13" s="17">
        <f>SUM(M2:M12)</f>
        <v>10</v>
      </c>
      <c r="N13" s="17">
        <f>SUM(N2:N12)</f>
        <v>449</v>
      </c>
      <c r="O13" s="17">
        <f>SUM(O2:O12)</f>
        <v>995</v>
      </c>
    </row>
    <row r="14" spans="1:30" x14ac:dyDescent="0.3">
      <c r="B14" s="2"/>
      <c r="C14" s="2"/>
      <c r="D14" s="2"/>
      <c r="E14" s="2"/>
      <c r="F14" s="2"/>
      <c r="G14" s="2"/>
      <c r="H14" s="2"/>
      <c r="I14" s="2"/>
      <c r="J14" s="3"/>
      <c r="L14" s="27"/>
      <c r="M14" s="27"/>
      <c r="N14" s="3"/>
      <c r="O14" s="3"/>
      <c r="T14" s="3"/>
      <c r="U14" s="3"/>
      <c r="V14" s="3"/>
      <c r="W14" s="3"/>
      <c r="X14" s="3"/>
      <c r="Y14" s="3"/>
      <c r="Z14" s="3"/>
      <c r="AA14" s="3"/>
      <c r="AB14" s="3"/>
      <c r="AC14" s="2"/>
      <c r="AD14" s="2"/>
    </row>
    <row r="15" spans="1:30" x14ac:dyDescent="0.3">
      <c r="B15" s="2"/>
      <c r="C15" s="2"/>
      <c r="D15" s="2"/>
      <c r="E15" s="2"/>
      <c r="F15" s="2"/>
      <c r="G15" s="2"/>
      <c r="H15" s="2"/>
      <c r="I15" s="2"/>
      <c r="J15" s="3"/>
      <c r="K15" s="3"/>
      <c r="L15" s="3"/>
      <c r="M15" s="3"/>
      <c r="N15" s="3"/>
      <c r="O15" s="3"/>
      <c r="T15" s="3"/>
      <c r="U15" s="3"/>
      <c r="V15" s="3"/>
      <c r="W15" s="3"/>
      <c r="X15" s="3"/>
      <c r="Y15" s="3"/>
      <c r="Z15" s="3"/>
      <c r="AA15" s="3"/>
      <c r="AC15" s="2"/>
      <c r="AD15" s="2"/>
    </row>
    <row r="16" spans="1:30" x14ac:dyDescent="0.3">
      <c r="B16" s="2"/>
      <c r="C16" s="2"/>
      <c r="D16" s="2"/>
      <c r="E16" s="2"/>
      <c r="F16" s="2"/>
      <c r="G16" s="2"/>
      <c r="H16" s="2"/>
      <c r="I16" s="2"/>
      <c r="J16" s="3"/>
      <c r="K16" s="3"/>
      <c r="L16" s="3"/>
      <c r="M16" s="3"/>
      <c r="N16" s="3"/>
      <c r="O16" s="3"/>
      <c r="T16" s="3"/>
      <c r="U16" s="3"/>
      <c r="V16" s="3"/>
      <c r="W16" s="3"/>
      <c r="X16" s="3"/>
      <c r="Y16" s="3"/>
      <c r="Z16" s="3"/>
      <c r="AA16" s="3"/>
      <c r="AB16" s="3"/>
      <c r="AC16" s="2"/>
      <c r="AD16" s="2"/>
    </row>
    <row r="17" spans="2:30" x14ac:dyDescent="0.3">
      <c r="B17" s="2"/>
      <c r="C17" s="2"/>
      <c r="D17" s="2"/>
      <c r="E17" s="2"/>
      <c r="F17" s="2"/>
      <c r="G17" s="2"/>
      <c r="H17" s="2"/>
      <c r="I17" s="2"/>
      <c r="J17" s="3"/>
      <c r="K17" s="3"/>
      <c r="L17" s="3"/>
      <c r="M17" s="3"/>
      <c r="N17" s="3"/>
      <c r="O17" s="3"/>
      <c r="T17" s="3"/>
      <c r="U17" s="3"/>
      <c r="V17" s="3"/>
      <c r="W17" s="3"/>
      <c r="X17" s="3"/>
      <c r="Y17" s="3"/>
      <c r="Z17" s="3"/>
      <c r="AA17" s="3"/>
      <c r="AB17" s="3"/>
      <c r="AC17" s="2"/>
      <c r="AD17" s="2"/>
    </row>
    <row r="18" spans="2:30" x14ac:dyDescent="0.3">
      <c r="B18" s="2"/>
      <c r="C18" s="2"/>
      <c r="D18" s="2"/>
      <c r="E18" s="2"/>
      <c r="F18" s="2"/>
      <c r="G18" s="2"/>
      <c r="H18" s="2"/>
      <c r="I18" s="2"/>
      <c r="J18" s="3"/>
      <c r="K18" s="3"/>
      <c r="L18" s="3"/>
      <c r="M18" s="3"/>
      <c r="N18" s="3"/>
      <c r="O18" s="3"/>
      <c r="T18" s="3"/>
      <c r="U18" s="3"/>
      <c r="V18" s="3"/>
      <c r="W18" s="3"/>
      <c r="X18" s="3"/>
      <c r="Y18" s="3"/>
      <c r="Z18" s="3"/>
      <c r="AA18" s="3"/>
      <c r="AB18" s="3"/>
      <c r="AC18" s="2"/>
      <c r="AD18" s="2"/>
    </row>
    <row r="19" spans="2:30" x14ac:dyDescent="0.3">
      <c r="B19" s="2"/>
      <c r="C19" s="2"/>
      <c r="D19" s="2"/>
      <c r="E19" s="2"/>
      <c r="F19" s="2"/>
      <c r="G19" s="2"/>
      <c r="H19" s="2"/>
      <c r="I19" s="2"/>
      <c r="J19" s="3"/>
      <c r="K19" s="3"/>
      <c r="L19" s="3"/>
      <c r="M19" s="3"/>
      <c r="N19" s="3"/>
      <c r="O19" s="3"/>
      <c r="T19" s="3"/>
      <c r="U19" s="3"/>
      <c r="V19" s="3"/>
      <c r="W19" s="3"/>
      <c r="X19" s="3"/>
      <c r="Y19" s="3"/>
      <c r="Z19" s="3"/>
      <c r="AA19" s="3"/>
      <c r="AB19" s="3"/>
      <c r="AC19" s="2"/>
      <c r="AD19" s="2"/>
    </row>
    <row r="20" spans="2:30" x14ac:dyDescent="0.3">
      <c r="B20" s="2"/>
      <c r="C20" s="2"/>
      <c r="D20" s="2"/>
      <c r="E20" s="2"/>
      <c r="F20" s="2"/>
      <c r="G20" s="2"/>
      <c r="H20" s="2"/>
      <c r="I20" s="2"/>
      <c r="J20" s="3"/>
      <c r="K20" s="3"/>
      <c r="L20" s="3"/>
      <c r="M20" s="3"/>
      <c r="N20" s="3"/>
      <c r="O20" s="3"/>
      <c r="T20" s="3"/>
      <c r="U20" s="3"/>
      <c r="V20" s="3"/>
      <c r="W20" s="3"/>
      <c r="X20" s="3"/>
      <c r="Y20" s="3"/>
      <c r="Z20" s="3"/>
      <c r="AA20" s="3"/>
      <c r="AB20" s="3"/>
      <c r="AC20" s="2"/>
      <c r="AD20" s="2"/>
    </row>
    <row r="21" spans="2:30" x14ac:dyDescent="0.3">
      <c r="B21" s="2"/>
      <c r="C21" s="2"/>
      <c r="D21" s="2"/>
      <c r="E21" s="2"/>
      <c r="F21" s="2"/>
      <c r="G21" s="2"/>
      <c r="H21" s="2"/>
      <c r="I21" s="2"/>
      <c r="J21" s="3"/>
      <c r="K21" s="3"/>
      <c r="L21" s="3"/>
      <c r="M21" s="3"/>
      <c r="N21" s="3"/>
      <c r="O21" s="3"/>
      <c r="T21" s="3"/>
      <c r="U21" s="3"/>
      <c r="V21" s="3"/>
      <c r="W21" s="3"/>
      <c r="X21" s="3"/>
      <c r="Y21" s="3"/>
      <c r="Z21" s="3"/>
      <c r="AA21" s="3"/>
      <c r="AB21" s="3"/>
      <c r="AC21" s="2"/>
      <c r="AD21" s="2"/>
    </row>
    <row r="22" spans="2:30" x14ac:dyDescent="0.3">
      <c r="B22" s="2"/>
      <c r="C22" s="2"/>
      <c r="D22" s="2"/>
      <c r="E22" s="2"/>
      <c r="F22" s="2"/>
      <c r="G22" s="2"/>
      <c r="H22" s="2"/>
      <c r="I22" s="2"/>
      <c r="J22" s="3"/>
      <c r="K22" s="3"/>
      <c r="L22" s="3"/>
      <c r="M22" s="3"/>
      <c r="N22" s="3"/>
      <c r="O22" s="3"/>
      <c r="T22" s="3"/>
      <c r="U22" s="3"/>
      <c r="V22" s="3"/>
      <c r="W22" s="3"/>
      <c r="X22" s="3"/>
      <c r="Y22" s="3"/>
      <c r="Z22" s="3"/>
      <c r="AA22" s="3"/>
      <c r="AB22" s="3"/>
      <c r="AC22" s="2"/>
      <c r="AD22" s="2"/>
    </row>
    <row r="23" spans="2:30" x14ac:dyDescent="0.3"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  <c r="N23" s="3"/>
      <c r="O23" s="3"/>
      <c r="T23" s="3"/>
      <c r="U23" s="3"/>
      <c r="V23" s="3"/>
      <c r="W23" s="3"/>
      <c r="X23" s="3"/>
      <c r="Y23" s="3"/>
      <c r="Z23" s="3"/>
      <c r="AA23" s="3"/>
      <c r="AB23" s="3"/>
      <c r="AC23" s="2"/>
      <c r="AD23" s="2"/>
    </row>
    <row r="24" spans="2:30" x14ac:dyDescent="0.3">
      <c r="B24" s="2"/>
      <c r="C24" s="2"/>
      <c r="D24" s="2"/>
      <c r="E24" s="2"/>
      <c r="F24" s="2"/>
      <c r="G24" s="2"/>
      <c r="H24" s="2"/>
      <c r="I24" s="2"/>
      <c r="J24" s="3"/>
      <c r="K24" s="3"/>
      <c r="L24" s="3"/>
      <c r="M24" s="3"/>
      <c r="N24" s="3"/>
      <c r="O24" s="3"/>
      <c r="T24" s="3"/>
      <c r="U24" s="3"/>
      <c r="V24" s="3"/>
      <c r="W24" s="3"/>
      <c r="X24" s="3"/>
      <c r="Y24" s="3"/>
      <c r="Z24" s="3"/>
      <c r="AA24" s="3"/>
      <c r="AB24" s="3"/>
      <c r="AC24" s="2"/>
      <c r="AD24" s="2"/>
    </row>
    <row r="25" spans="2:30" x14ac:dyDescent="0.3">
      <c r="B25" s="2"/>
      <c r="C25" s="2"/>
      <c r="D25" s="2"/>
      <c r="E25" s="2"/>
      <c r="F25" s="2"/>
      <c r="G25" s="2"/>
      <c r="H25" s="2"/>
      <c r="I25" s="2"/>
      <c r="J25" s="3"/>
      <c r="K25" s="3"/>
      <c r="L25" s="3"/>
      <c r="M25" s="3"/>
      <c r="N25" s="3"/>
      <c r="O25" s="3"/>
      <c r="T25" s="3"/>
      <c r="U25" s="3"/>
      <c r="V25" s="3"/>
      <c r="W25" s="3"/>
      <c r="X25" s="3"/>
      <c r="Y25" s="3"/>
      <c r="Z25" s="3"/>
      <c r="AA25" s="3"/>
      <c r="AB25" s="3"/>
      <c r="AC25" s="2"/>
      <c r="AD25" s="2"/>
    </row>
    <row r="26" spans="2:30" x14ac:dyDescent="0.3">
      <c r="B26" s="2"/>
      <c r="C26" s="2"/>
      <c r="D26" s="2"/>
      <c r="E26" s="2"/>
      <c r="F26" s="2"/>
      <c r="G26" s="2"/>
      <c r="H26" s="2"/>
      <c r="I26" s="2"/>
      <c r="J26" s="3"/>
      <c r="K26" s="3"/>
      <c r="L26" s="3"/>
      <c r="M26" s="3"/>
      <c r="N26" s="3"/>
      <c r="O26" s="3"/>
      <c r="T26" s="3"/>
      <c r="U26" s="3"/>
      <c r="V26" s="3"/>
      <c r="W26" s="3"/>
      <c r="X26" s="3"/>
      <c r="Y26" s="3"/>
      <c r="Z26" s="3"/>
      <c r="AA26" s="3"/>
      <c r="AB26" s="3"/>
      <c r="AC26" s="2"/>
      <c r="AD26" s="2"/>
    </row>
    <row r="27" spans="2:30" x14ac:dyDescent="0.3">
      <c r="B27" s="2"/>
      <c r="C27" s="2"/>
      <c r="D27" s="2"/>
      <c r="E27" s="2"/>
      <c r="F27" s="2"/>
      <c r="G27" s="2"/>
      <c r="H27" s="2"/>
      <c r="I27" s="2"/>
      <c r="J27" s="3"/>
      <c r="K27" s="3"/>
      <c r="L27" s="3"/>
      <c r="M27" s="3"/>
      <c r="N27" s="3"/>
      <c r="O27" s="3"/>
      <c r="T27" s="3"/>
      <c r="U27" s="3"/>
      <c r="V27" s="3"/>
      <c r="W27" s="3"/>
      <c r="X27" s="3"/>
      <c r="Y27" s="3"/>
      <c r="Z27" s="3"/>
      <c r="AA27" s="3"/>
      <c r="AB27" s="3"/>
      <c r="AC27" s="2"/>
      <c r="AD27" s="2"/>
    </row>
    <row r="28" spans="2:30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</sheetData>
  <phoneticPr fontId="6" type="noConversion"/>
  <conditionalFormatting sqref="L2:M12">
    <cfRule type="cellIs" dxfId="3" priority="1" operator="equal">
      <formula>"D"</formula>
    </cfRule>
    <cfRule type="cellIs" dxfId="2" priority="3" operator="equal">
      <formula>"V"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2A81-3E4E-4C37-A9CD-1345B328A8C4}">
  <dimension ref="A1:W14"/>
  <sheetViews>
    <sheetView workbookViewId="0">
      <selection activeCell="D17" sqref="D17"/>
    </sheetView>
  </sheetViews>
  <sheetFormatPr defaultRowHeight="14.4" x14ac:dyDescent="0.3"/>
  <cols>
    <col min="1" max="1" width="17.6640625" bestFit="1" customWidth="1"/>
    <col min="2" max="2" width="11.88671875" bestFit="1" customWidth="1"/>
    <col min="3" max="3" width="10.6640625" bestFit="1" customWidth="1"/>
    <col min="4" max="4" width="11.109375" bestFit="1" customWidth="1"/>
    <col min="5" max="5" width="11.21875" bestFit="1" customWidth="1"/>
    <col min="6" max="6" width="10.88671875" bestFit="1" customWidth="1"/>
    <col min="7" max="7" width="11" bestFit="1" customWidth="1"/>
    <col min="8" max="8" width="12.109375" bestFit="1" customWidth="1"/>
    <col min="9" max="9" width="12.6640625" bestFit="1" customWidth="1"/>
    <col min="10" max="10" width="12.88671875" bestFit="1" customWidth="1"/>
    <col min="11" max="11" width="12.109375" bestFit="1" customWidth="1"/>
    <col min="12" max="12" width="12.6640625" bestFit="1" customWidth="1"/>
    <col min="13" max="13" width="12.88671875" bestFit="1" customWidth="1"/>
    <col min="14" max="14" width="11.77734375" bestFit="1" customWidth="1"/>
    <col min="15" max="15" width="12.33203125" bestFit="1" customWidth="1"/>
    <col min="16" max="16" width="12.5546875" bestFit="1" customWidth="1"/>
    <col min="17" max="17" width="11" bestFit="1" customWidth="1"/>
    <col min="18" max="18" width="11.109375" bestFit="1" customWidth="1"/>
    <col min="19" max="19" width="11.77734375" bestFit="1" customWidth="1"/>
    <col min="20" max="20" width="12.77734375" bestFit="1" customWidth="1"/>
    <col min="21" max="21" width="12.88671875" bestFit="1" customWidth="1"/>
    <col min="22" max="22" width="14" bestFit="1" customWidth="1"/>
    <col min="23" max="23" width="12.77734375" bestFit="1" customWidth="1"/>
    <col min="24" max="24" width="13.5546875" bestFit="1" customWidth="1"/>
  </cols>
  <sheetData>
    <row r="1" spans="1:23" x14ac:dyDescent="0.3">
      <c r="A1" s="21" t="s">
        <v>21</v>
      </c>
      <c r="B1" t="s">
        <v>226</v>
      </c>
    </row>
    <row r="2" spans="1:23" x14ac:dyDescent="0.3">
      <c r="A2" s="21" t="s">
        <v>73</v>
      </c>
      <c r="B2" t="s">
        <v>226</v>
      </c>
    </row>
    <row r="4" spans="1:23" x14ac:dyDescent="0.3">
      <c r="A4" s="21" t="s">
        <v>224</v>
      </c>
      <c r="B4" t="s">
        <v>107</v>
      </c>
      <c r="C4" t="s">
        <v>178</v>
      </c>
      <c r="D4" t="s">
        <v>118</v>
      </c>
      <c r="E4" t="s">
        <v>119</v>
      </c>
      <c r="F4" t="s">
        <v>120</v>
      </c>
      <c r="G4" t="s">
        <v>121</v>
      </c>
      <c r="H4" t="s">
        <v>108</v>
      </c>
      <c r="I4" t="s">
        <v>109</v>
      </c>
      <c r="J4" t="s">
        <v>123</v>
      </c>
      <c r="K4" t="s">
        <v>110</v>
      </c>
      <c r="L4" t="s">
        <v>111</v>
      </c>
      <c r="M4" t="s">
        <v>122</v>
      </c>
      <c r="N4" t="s">
        <v>112</v>
      </c>
      <c r="O4" t="s">
        <v>117</v>
      </c>
      <c r="P4" t="s">
        <v>124</v>
      </c>
      <c r="Q4" t="s">
        <v>116</v>
      </c>
      <c r="R4" t="s">
        <v>115</v>
      </c>
      <c r="S4" t="s">
        <v>114</v>
      </c>
      <c r="T4" t="s">
        <v>113</v>
      </c>
      <c r="U4" s="25" t="s">
        <v>171</v>
      </c>
      <c r="V4" s="25" t="s">
        <v>173</v>
      </c>
      <c r="W4" s="25" t="s">
        <v>172</v>
      </c>
    </row>
    <row r="5" spans="1:23" x14ac:dyDescent="0.3">
      <c r="A5" s="2" t="s">
        <v>106</v>
      </c>
      <c r="B5" s="56">
        <v>52</v>
      </c>
      <c r="C5" s="56">
        <v>34</v>
      </c>
      <c r="D5" s="56">
        <v>25</v>
      </c>
      <c r="E5" s="56">
        <v>14</v>
      </c>
      <c r="F5" s="56">
        <v>39</v>
      </c>
      <c r="G5" s="56">
        <v>11</v>
      </c>
      <c r="H5" s="56">
        <v>32</v>
      </c>
      <c r="I5" s="56">
        <v>7</v>
      </c>
      <c r="J5" s="6">
        <v>0.16402116402116401</v>
      </c>
      <c r="K5" s="56">
        <v>34</v>
      </c>
      <c r="L5" s="56">
        <v>10</v>
      </c>
      <c r="M5" s="6">
        <v>0.23333333333333331</v>
      </c>
      <c r="N5" s="56">
        <v>28</v>
      </c>
      <c r="O5" s="56">
        <v>11</v>
      </c>
      <c r="P5" s="6">
        <v>0.44791666666666663</v>
      </c>
      <c r="Q5" s="56">
        <v>16</v>
      </c>
      <c r="R5" s="56">
        <v>5</v>
      </c>
      <c r="S5" s="56">
        <v>20</v>
      </c>
      <c r="T5" s="56">
        <v>20</v>
      </c>
      <c r="U5" s="6">
        <v>0.17759740259740259</v>
      </c>
      <c r="V5" s="6">
        <v>0.21152597402597403</v>
      </c>
      <c r="W5" s="6">
        <v>0.24610319754154542</v>
      </c>
    </row>
    <row r="6" spans="1:23" x14ac:dyDescent="0.3">
      <c r="A6" s="2" t="s">
        <v>125</v>
      </c>
      <c r="B6" s="56">
        <v>25</v>
      </c>
      <c r="C6" s="56">
        <v>-10</v>
      </c>
      <c r="D6" s="56">
        <v>17</v>
      </c>
      <c r="E6" s="56">
        <v>8</v>
      </c>
      <c r="F6" s="56">
        <v>25</v>
      </c>
      <c r="G6" s="56">
        <v>2</v>
      </c>
      <c r="H6" s="56">
        <v>19</v>
      </c>
      <c r="I6" s="56">
        <v>2</v>
      </c>
      <c r="J6" s="6">
        <v>5.3571428571428568E-2</v>
      </c>
      <c r="K6" s="56">
        <v>24</v>
      </c>
      <c r="L6" s="56">
        <v>7</v>
      </c>
      <c r="M6" s="6">
        <v>0.22448979591836735</v>
      </c>
      <c r="N6" s="56">
        <v>10</v>
      </c>
      <c r="O6" s="56">
        <v>5</v>
      </c>
      <c r="P6" s="6">
        <v>0.6875</v>
      </c>
      <c r="Q6" s="56">
        <v>6</v>
      </c>
      <c r="R6" s="56">
        <v>2</v>
      </c>
      <c r="S6" s="56">
        <v>8</v>
      </c>
      <c r="T6" s="56"/>
      <c r="U6" s="6">
        <v>0.13531746031746031</v>
      </c>
      <c r="V6" s="6">
        <v>0.14623015873015874</v>
      </c>
      <c r="W6" s="6">
        <v>0.16168465136378657</v>
      </c>
    </row>
    <row r="7" spans="1:23" x14ac:dyDescent="0.3">
      <c r="A7" s="2" t="s">
        <v>128</v>
      </c>
      <c r="B7" s="56">
        <v>65</v>
      </c>
      <c r="C7" s="56">
        <v>67</v>
      </c>
      <c r="D7" s="56">
        <v>22</v>
      </c>
      <c r="E7" s="56">
        <v>7</v>
      </c>
      <c r="F7" s="56">
        <v>29</v>
      </c>
      <c r="G7" s="56">
        <v>19</v>
      </c>
      <c r="H7" s="56">
        <v>10</v>
      </c>
      <c r="I7" s="56">
        <v>2</v>
      </c>
      <c r="J7" s="6">
        <v>0.22222222222222221</v>
      </c>
      <c r="K7" s="56">
        <v>49</v>
      </c>
      <c r="L7" s="56">
        <v>26</v>
      </c>
      <c r="M7" s="6">
        <v>0.46600189933523262</v>
      </c>
      <c r="N7" s="56">
        <v>10</v>
      </c>
      <c r="O7" s="56">
        <v>7</v>
      </c>
      <c r="P7" s="6">
        <v>0.61111111111111116</v>
      </c>
      <c r="Q7" s="56">
        <v>10</v>
      </c>
      <c r="R7" s="56">
        <v>2</v>
      </c>
      <c r="S7" s="56">
        <v>21</v>
      </c>
      <c r="T7" s="56">
        <v>13</v>
      </c>
      <c r="U7" s="6">
        <v>0.41342592592592586</v>
      </c>
      <c r="V7" s="6">
        <v>0.45769675925925918</v>
      </c>
      <c r="W7" s="6">
        <v>0.46872187202587412</v>
      </c>
    </row>
    <row r="8" spans="1:23" x14ac:dyDescent="0.3">
      <c r="A8" s="2" t="s">
        <v>104</v>
      </c>
      <c r="B8" s="56">
        <v>30</v>
      </c>
      <c r="C8" s="56">
        <v>-26</v>
      </c>
      <c r="D8" s="56">
        <v>9</v>
      </c>
      <c r="E8" s="56">
        <v>2</v>
      </c>
      <c r="F8" s="56">
        <v>11</v>
      </c>
      <c r="G8" s="56">
        <v>12</v>
      </c>
      <c r="H8" s="56">
        <v>11</v>
      </c>
      <c r="I8" s="56">
        <v>4</v>
      </c>
      <c r="J8" s="6">
        <v>0.33333333333333331</v>
      </c>
      <c r="K8" s="56">
        <v>33</v>
      </c>
      <c r="L8" s="56">
        <v>8</v>
      </c>
      <c r="M8" s="6">
        <v>0.15555555555555556</v>
      </c>
      <c r="N8" s="56">
        <v>4</v>
      </c>
      <c r="O8" s="56">
        <v>2</v>
      </c>
      <c r="P8" s="6">
        <v>0.5</v>
      </c>
      <c r="Q8" s="56">
        <v>5</v>
      </c>
      <c r="R8" s="56">
        <v>1</v>
      </c>
      <c r="S8" s="56">
        <v>14</v>
      </c>
      <c r="T8" s="56">
        <v>9</v>
      </c>
      <c r="U8" s="6">
        <v>0.19814814814814813</v>
      </c>
      <c r="V8" s="6">
        <v>0.23456790123456786</v>
      </c>
      <c r="W8" s="6">
        <v>0.2599804736709499</v>
      </c>
    </row>
    <row r="9" spans="1:23" x14ac:dyDescent="0.3">
      <c r="A9" s="2" t="s">
        <v>105</v>
      </c>
      <c r="B9" s="56">
        <v>28</v>
      </c>
      <c r="C9" s="56">
        <v>-12</v>
      </c>
      <c r="D9" s="56">
        <v>19</v>
      </c>
      <c r="E9" s="56">
        <v>5</v>
      </c>
      <c r="F9" s="56">
        <v>24</v>
      </c>
      <c r="G9" s="56">
        <v>9</v>
      </c>
      <c r="H9" s="56">
        <v>20</v>
      </c>
      <c r="I9" s="56">
        <v>0</v>
      </c>
      <c r="J9" s="6">
        <v>0</v>
      </c>
      <c r="K9" s="56">
        <v>24</v>
      </c>
      <c r="L9" s="56">
        <v>9</v>
      </c>
      <c r="M9" s="6">
        <v>0.45238095238095233</v>
      </c>
      <c r="N9" s="56">
        <v>17</v>
      </c>
      <c r="O9" s="56">
        <v>10</v>
      </c>
      <c r="P9" s="6">
        <v>0.71666666666666667</v>
      </c>
      <c r="Q9" s="56">
        <v>9</v>
      </c>
      <c r="R9" s="56">
        <v>3</v>
      </c>
      <c r="S9" s="56">
        <v>16</v>
      </c>
      <c r="T9" s="56">
        <v>16</v>
      </c>
      <c r="U9" s="6">
        <v>0.25166666666666665</v>
      </c>
      <c r="V9" s="6">
        <v>0.25166666666666665</v>
      </c>
      <c r="W9" s="6">
        <v>0.29327125638035867</v>
      </c>
    </row>
    <row r="10" spans="1:23" x14ac:dyDescent="0.3">
      <c r="A10" s="2" t="s">
        <v>38</v>
      </c>
      <c r="B10" s="56">
        <v>46</v>
      </c>
      <c r="C10" s="56">
        <v>33</v>
      </c>
      <c r="D10" s="56">
        <v>27</v>
      </c>
      <c r="E10" s="56">
        <v>13</v>
      </c>
      <c r="F10" s="56">
        <v>40</v>
      </c>
      <c r="G10" s="56">
        <v>10</v>
      </c>
      <c r="H10" s="56">
        <v>24</v>
      </c>
      <c r="I10" s="56">
        <v>4</v>
      </c>
      <c r="J10" s="6">
        <v>9.6938775510204092E-2</v>
      </c>
      <c r="K10" s="56">
        <v>44</v>
      </c>
      <c r="L10" s="56">
        <v>13</v>
      </c>
      <c r="M10" s="6">
        <v>0.19545454545454546</v>
      </c>
      <c r="N10" s="56">
        <v>14</v>
      </c>
      <c r="O10" s="56">
        <v>8</v>
      </c>
      <c r="P10" s="6">
        <v>0.58333333333333337</v>
      </c>
      <c r="Q10" s="56">
        <v>12</v>
      </c>
      <c r="R10" s="56">
        <v>5</v>
      </c>
      <c r="S10" s="56">
        <v>23</v>
      </c>
      <c r="T10" s="56">
        <v>17</v>
      </c>
      <c r="U10" s="6">
        <v>0.15632478632478633</v>
      </c>
      <c r="V10" s="6">
        <v>0.17072649572649573</v>
      </c>
      <c r="W10" s="6">
        <v>0.2087010316403087</v>
      </c>
    </row>
    <row r="11" spans="1:23" x14ac:dyDescent="0.3">
      <c r="A11" s="2" t="s">
        <v>103</v>
      </c>
      <c r="B11" s="56">
        <v>38</v>
      </c>
      <c r="C11" s="56">
        <v>-2</v>
      </c>
      <c r="D11" s="56">
        <v>22</v>
      </c>
      <c r="E11" s="56">
        <v>3</v>
      </c>
      <c r="F11" s="56">
        <v>25</v>
      </c>
      <c r="G11" s="56">
        <v>9</v>
      </c>
      <c r="H11" s="56">
        <v>19</v>
      </c>
      <c r="I11" s="56">
        <v>4</v>
      </c>
      <c r="J11" s="6">
        <v>0.33214285714285718</v>
      </c>
      <c r="K11" s="56">
        <v>42</v>
      </c>
      <c r="L11" s="56">
        <v>10</v>
      </c>
      <c r="M11" s="6">
        <v>0.26223544973544971</v>
      </c>
      <c r="N11" s="56">
        <v>13</v>
      </c>
      <c r="O11" s="56">
        <v>6</v>
      </c>
      <c r="P11" s="6">
        <v>0.47499999999999998</v>
      </c>
      <c r="Q11" s="56">
        <v>10</v>
      </c>
      <c r="R11" s="56">
        <v>3</v>
      </c>
      <c r="S11" s="56">
        <v>15</v>
      </c>
      <c r="T11" s="56">
        <v>12</v>
      </c>
      <c r="U11" s="6">
        <v>0.2794467787114846</v>
      </c>
      <c r="V11" s="6">
        <v>0.30967553688141924</v>
      </c>
      <c r="W11" s="6">
        <v>0.32728532066239396</v>
      </c>
    </row>
    <row r="12" spans="1:23" x14ac:dyDescent="0.3">
      <c r="A12" s="2" t="s">
        <v>92</v>
      </c>
      <c r="B12" s="56">
        <v>64</v>
      </c>
      <c r="C12" s="56">
        <v>54</v>
      </c>
      <c r="D12" s="56">
        <v>32</v>
      </c>
      <c r="E12" s="56">
        <v>24</v>
      </c>
      <c r="F12" s="56">
        <v>56</v>
      </c>
      <c r="G12" s="56">
        <v>12</v>
      </c>
      <c r="H12" s="56">
        <v>24</v>
      </c>
      <c r="I12" s="56">
        <v>3</v>
      </c>
      <c r="J12" s="6">
        <v>0.10476190476190476</v>
      </c>
      <c r="K12" s="56">
        <v>57</v>
      </c>
      <c r="L12" s="56">
        <v>21</v>
      </c>
      <c r="M12" s="6">
        <v>0.28511904761904761</v>
      </c>
      <c r="N12" s="56">
        <v>22</v>
      </c>
      <c r="O12" s="56">
        <v>13</v>
      </c>
      <c r="P12" s="6">
        <v>0.615079365079365</v>
      </c>
      <c r="Q12" s="56">
        <v>11</v>
      </c>
      <c r="R12" s="56">
        <v>4</v>
      </c>
      <c r="S12" s="56">
        <v>19</v>
      </c>
      <c r="T12" s="56">
        <v>15</v>
      </c>
      <c r="U12" s="6">
        <v>0.25187728937728937</v>
      </c>
      <c r="V12" s="6">
        <v>0.26527014652014652</v>
      </c>
      <c r="W12" s="6">
        <v>0.28632395354453438</v>
      </c>
    </row>
    <row r="13" spans="1:23" x14ac:dyDescent="0.3">
      <c r="A13" s="2" t="s">
        <v>127</v>
      </c>
      <c r="B13" s="56">
        <v>78</v>
      </c>
      <c r="C13" s="56">
        <v>-30</v>
      </c>
      <c r="D13" s="56">
        <v>39</v>
      </c>
      <c r="E13" s="56">
        <v>13</v>
      </c>
      <c r="F13" s="56">
        <v>52</v>
      </c>
      <c r="G13" s="56">
        <v>12</v>
      </c>
      <c r="H13" s="56">
        <v>35</v>
      </c>
      <c r="I13" s="56">
        <v>10</v>
      </c>
      <c r="J13" s="6">
        <v>0.21296296296296297</v>
      </c>
      <c r="K13" s="56">
        <v>74</v>
      </c>
      <c r="L13" s="56">
        <v>15</v>
      </c>
      <c r="M13" s="6">
        <v>0.16477272727272727</v>
      </c>
      <c r="N13" s="56">
        <v>31</v>
      </c>
      <c r="O13" s="56">
        <v>18</v>
      </c>
      <c r="P13" s="6">
        <v>0.55000000000000004</v>
      </c>
      <c r="Q13" s="56">
        <v>18</v>
      </c>
      <c r="R13" s="56">
        <v>6</v>
      </c>
      <c r="S13" s="56">
        <v>28</v>
      </c>
      <c r="T13" s="56">
        <v>9</v>
      </c>
      <c r="U13" s="6">
        <v>0.1971852708694814</v>
      </c>
      <c r="V13" s="6">
        <v>0.24378976286871021</v>
      </c>
      <c r="W13" s="6">
        <v>0.28572319420501308</v>
      </c>
    </row>
    <row r="14" spans="1:23" x14ac:dyDescent="0.3">
      <c r="A14" s="2" t="s">
        <v>225</v>
      </c>
      <c r="B14" s="56">
        <v>426</v>
      </c>
      <c r="C14" s="56">
        <v>108</v>
      </c>
      <c r="D14" s="56">
        <v>212</v>
      </c>
      <c r="E14" s="56">
        <v>89</v>
      </c>
      <c r="F14" s="56">
        <v>301</v>
      </c>
      <c r="G14" s="56">
        <v>96</v>
      </c>
      <c r="H14" s="56">
        <v>194</v>
      </c>
      <c r="I14" s="56">
        <v>36</v>
      </c>
      <c r="J14" s="6">
        <v>0.17006349206349208</v>
      </c>
      <c r="K14" s="56">
        <v>381</v>
      </c>
      <c r="L14" s="56">
        <v>119</v>
      </c>
      <c r="M14" s="6">
        <v>0.26051375364562168</v>
      </c>
      <c r="N14" s="56">
        <v>149</v>
      </c>
      <c r="O14" s="56">
        <v>80</v>
      </c>
      <c r="P14" s="6">
        <v>0.56547619047619047</v>
      </c>
      <c r="Q14" s="56">
        <v>97</v>
      </c>
      <c r="R14" s="56">
        <v>31</v>
      </c>
      <c r="S14" s="56">
        <v>164</v>
      </c>
      <c r="T14" s="56">
        <v>111</v>
      </c>
      <c r="U14" s="6">
        <v>0.23151413657469017</v>
      </c>
      <c r="V14" s="6">
        <v>0.25952033716955858</v>
      </c>
      <c r="W14" s="6">
        <v>0.28790108545172655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9CF1-FDC7-45BE-B4FA-1BD9EF6EEA8B}">
  <dimension ref="A1:Y33"/>
  <sheetViews>
    <sheetView zoomScale="85" zoomScaleNormal="85" workbookViewId="0">
      <selection activeCell="A13" sqref="A13"/>
    </sheetView>
  </sheetViews>
  <sheetFormatPr defaultRowHeight="14.4" x14ac:dyDescent="0.3"/>
  <cols>
    <col min="1" max="1" width="13.44140625" bestFit="1" customWidth="1"/>
    <col min="2" max="2" width="15.44140625" bestFit="1" customWidth="1"/>
    <col min="3" max="3" width="12.44140625" bestFit="1" customWidth="1"/>
    <col min="4" max="4" width="11.109375" bestFit="1" customWidth="1"/>
    <col min="5" max="5" width="11.6640625" bestFit="1" customWidth="1"/>
    <col min="6" max="6" width="11.77734375" bestFit="1" customWidth="1"/>
    <col min="7" max="7" width="11.33203125" bestFit="1" customWidth="1"/>
    <col min="8" max="8" width="11.44140625" bestFit="1" customWidth="1"/>
    <col min="9" max="9" width="12.6640625" bestFit="1" customWidth="1"/>
    <col min="10" max="10" width="13.21875" bestFit="1" customWidth="1"/>
    <col min="11" max="11" width="13.6640625" bestFit="1" customWidth="1"/>
    <col min="12" max="12" width="12.6640625" bestFit="1" customWidth="1"/>
    <col min="13" max="13" width="13.21875" bestFit="1" customWidth="1"/>
    <col min="14" max="14" width="13.6640625" bestFit="1" customWidth="1"/>
    <col min="15" max="15" width="12.21875" bestFit="1" customWidth="1"/>
    <col min="16" max="16" width="12.77734375" bestFit="1" customWidth="1"/>
    <col min="17" max="17" width="13.21875" bestFit="1" customWidth="1"/>
    <col min="18" max="18" width="11.44140625" bestFit="1" customWidth="1"/>
    <col min="19" max="19" width="11.6640625" bestFit="1" customWidth="1"/>
    <col min="20" max="20" width="13.33203125" bestFit="1" customWidth="1"/>
    <col min="21" max="21" width="12.21875" bestFit="1" customWidth="1"/>
    <col min="22" max="22" width="13.6640625" bestFit="1" customWidth="1"/>
    <col min="23" max="23" width="14.77734375" bestFit="1" customWidth="1"/>
    <col min="24" max="25" width="13.5546875" bestFit="1" customWidth="1"/>
  </cols>
  <sheetData>
    <row r="1" spans="1:25" x14ac:dyDescent="0.3">
      <c r="A1" s="21" t="s">
        <v>74</v>
      </c>
      <c r="B1" t="s">
        <v>226</v>
      </c>
    </row>
    <row r="2" spans="1:25" x14ac:dyDescent="0.3">
      <c r="A2" s="21" t="s">
        <v>21</v>
      </c>
      <c r="B2" t="s">
        <v>226</v>
      </c>
    </row>
    <row r="3" spans="1:25" x14ac:dyDescent="0.3">
      <c r="A3" s="21" t="s">
        <v>73</v>
      </c>
      <c r="B3" t="s">
        <v>226</v>
      </c>
    </row>
    <row r="5" spans="1:25" x14ac:dyDescent="0.3">
      <c r="A5" s="21" t="s">
        <v>224</v>
      </c>
      <c r="B5" t="s">
        <v>129</v>
      </c>
      <c r="C5" t="s">
        <v>107</v>
      </c>
      <c r="D5" t="s">
        <v>178</v>
      </c>
      <c r="E5" t="s">
        <v>118</v>
      </c>
      <c r="F5" t="s">
        <v>119</v>
      </c>
      <c r="G5" t="s">
        <v>120</v>
      </c>
      <c r="H5" t="s">
        <v>121</v>
      </c>
      <c r="I5" t="s">
        <v>110</v>
      </c>
      <c r="J5" t="s">
        <v>111</v>
      </c>
      <c r="K5" t="s">
        <v>122</v>
      </c>
      <c r="L5" t="s">
        <v>108</v>
      </c>
      <c r="M5" t="s">
        <v>109</v>
      </c>
      <c r="N5" t="s">
        <v>123</v>
      </c>
      <c r="O5" t="s">
        <v>112</v>
      </c>
      <c r="P5" t="s">
        <v>117</v>
      </c>
      <c r="Q5" t="s">
        <v>124</v>
      </c>
      <c r="R5" t="s">
        <v>116</v>
      </c>
      <c r="S5" t="s">
        <v>115</v>
      </c>
      <c r="T5" t="s">
        <v>113</v>
      </c>
      <c r="U5" t="s">
        <v>114</v>
      </c>
      <c r="V5" s="25" t="s">
        <v>171</v>
      </c>
      <c r="W5" s="25" t="s">
        <v>173</v>
      </c>
      <c r="X5" s="25" t="s">
        <v>172</v>
      </c>
    </row>
    <row r="6" spans="1:25" s="2" customFormat="1" x14ac:dyDescent="0.3">
      <c r="A6" s="55" t="s">
        <v>199</v>
      </c>
      <c r="B6" s="57">
        <v>8</v>
      </c>
      <c r="C6" s="57">
        <v>52</v>
      </c>
      <c r="D6" s="57">
        <v>69</v>
      </c>
      <c r="E6" s="57">
        <v>27</v>
      </c>
      <c r="F6" s="57">
        <v>22</v>
      </c>
      <c r="G6" s="57">
        <v>49</v>
      </c>
      <c r="H6" s="57">
        <v>12</v>
      </c>
      <c r="I6" s="57">
        <v>42</v>
      </c>
      <c r="J6" s="57">
        <v>22</v>
      </c>
      <c r="K6" s="22">
        <v>0.45719954648526073</v>
      </c>
      <c r="L6" s="57">
        <v>6</v>
      </c>
      <c r="M6" s="57">
        <v>1</v>
      </c>
      <c r="N6" s="22">
        <v>0.125</v>
      </c>
      <c r="O6" s="57">
        <v>12</v>
      </c>
      <c r="P6" s="57">
        <v>5</v>
      </c>
      <c r="Q6" s="22">
        <v>0.4375</v>
      </c>
      <c r="R6" s="57">
        <v>9</v>
      </c>
      <c r="S6" s="57">
        <v>8</v>
      </c>
      <c r="T6" s="57">
        <v>10</v>
      </c>
      <c r="U6" s="57">
        <v>19</v>
      </c>
      <c r="V6" s="22">
        <v>0.41791383219954653</v>
      </c>
      <c r="W6" s="22">
        <v>0.42505668934240365</v>
      </c>
      <c r="X6" s="22">
        <v>0.45165674287730534</v>
      </c>
      <c r="Y6"/>
    </row>
    <row r="7" spans="1:25" s="2" customFormat="1" x14ac:dyDescent="0.3">
      <c r="A7" s="55" t="s">
        <v>200</v>
      </c>
      <c r="B7" s="57">
        <v>7</v>
      </c>
      <c r="C7" s="57">
        <v>17</v>
      </c>
      <c r="D7" s="57">
        <v>-11</v>
      </c>
      <c r="E7" s="57">
        <v>8</v>
      </c>
      <c r="F7" s="57">
        <v>1</v>
      </c>
      <c r="G7" s="57">
        <v>9</v>
      </c>
      <c r="H7" s="57">
        <v>0</v>
      </c>
      <c r="I7" s="57">
        <v>14</v>
      </c>
      <c r="J7" s="57">
        <v>4</v>
      </c>
      <c r="K7" s="22">
        <v>0.11904761904761904</v>
      </c>
      <c r="L7" s="57">
        <v>8</v>
      </c>
      <c r="M7" s="57">
        <v>2</v>
      </c>
      <c r="N7" s="22">
        <v>0.125</v>
      </c>
      <c r="O7" s="57">
        <v>6</v>
      </c>
      <c r="P7" s="57">
        <v>3</v>
      </c>
      <c r="Q7" s="22">
        <v>0.5</v>
      </c>
      <c r="R7" s="57">
        <v>1</v>
      </c>
      <c r="S7" s="57">
        <v>0</v>
      </c>
      <c r="T7" s="57">
        <v>1</v>
      </c>
      <c r="U7" s="57">
        <v>5</v>
      </c>
      <c r="V7" s="22">
        <v>0.16428571428571428</v>
      </c>
      <c r="W7" s="22">
        <v>0.19285714285714287</v>
      </c>
      <c r="X7" s="22">
        <v>0.21647529820606742</v>
      </c>
      <c r="Y7"/>
    </row>
    <row r="8" spans="1:25" s="2" customFormat="1" x14ac:dyDescent="0.3">
      <c r="A8" s="55" t="s">
        <v>201</v>
      </c>
      <c r="B8" s="57">
        <v>6</v>
      </c>
      <c r="C8" s="57">
        <v>15</v>
      </c>
      <c r="D8" s="57">
        <v>-19</v>
      </c>
      <c r="E8" s="57">
        <v>9</v>
      </c>
      <c r="F8" s="57">
        <v>2</v>
      </c>
      <c r="G8" s="57">
        <v>11</v>
      </c>
      <c r="H8" s="57">
        <v>5</v>
      </c>
      <c r="I8" s="57">
        <v>28</v>
      </c>
      <c r="J8" s="57">
        <v>4</v>
      </c>
      <c r="K8" s="22">
        <v>0.18055555555555555</v>
      </c>
      <c r="L8" s="57">
        <v>5</v>
      </c>
      <c r="M8" s="57">
        <v>1</v>
      </c>
      <c r="N8" s="22">
        <v>0.25</v>
      </c>
      <c r="O8" s="57">
        <v>8</v>
      </c>
      <c r="P8" s="57">
        <v>4</v>
      </c>
      <c r="Q8" s="22">
        <v>0.66666666666666663</v>
      </c>
      <c r="R8" s="57">
        <v>0</v>
      </c>
      <c r="S8" s="57">
        <v>0</v>
      </c>
      <c r="T8" s="57">
        <v>8</v>
      </c>
      <c r="U8" s="57">
        <v>4</v>
      </c>
      <c r="V8" s="22">
        <v>0.18055555555555555</v>
      </c>
      <c r="W8" s="22">
        <v>0.20138888888888887</v>
      </c>
      <c r="X8" s="22">
        <v>0.23706980079063636</v>
      </c>
      <c r="Y8"/>
    </row>
    <row r="9" spans="1:25" s="2" customFormat="1" x14ac:dyDescent="0.3">
      <c r="A9" s="55" t="s">
        <v>202</v>
      </c>
      <c r="B9" s="57">
        <v>10</v>
      </c>
      <c r="C9" s="57">
        <v>55</v>
      </c>
      <c r="D9" s="57">
        <v>-7</v>
      </c>
      <c r="E9" s="57">
        <v>12</v>
      </c>
      <c r="F9" s="57">
        <v>6</v>
      </c>
      <c r="G9" s="57">
        <v>18</v>
      </c>
      <c r="H9" s="57">
        <v>12</v>
      </c>
      <c r="I9" s="57">
        <v>53</v>
      </c>
      <c r="J9" s="57">
        <v>10</v>
      </c>
      <c r="K9" s="22">
        <v>0.16388888888888889</v>
      </c>
      <c r="L9" s="57">
        <v>37</v>
      </c>
      <c r="M9" s="57">
        <v>9</v>
      </c>
      <c r="N9" s="22">
        <v>0.29166666666666663</v>
      </c>
      <c r="O9" s="57">
        <v>11</v>
      </c>
      <c r="P9" s="57">
        <v>8</v>
      </c>
      <c r="Q9" s="22">
        <v>0.75</v>
      </c>
      <c r="R9" s="57">
        <v>15</v>
      </c>
      <c r="S9" s="57">
        <v>0</v>
      </c>
      <c r="T9" s="57">
        <v>12</v>
      </c>
      <c r="U9" s="57">
        <v>17</v>
      </c>
      <c r="V9" s="22">
        <v>0.22962184873949579</v>
      </c>
      <c r="W9" s="22">
        <v>0.28792016806722687</v>
      </c>
      <c r="X9" s="22">
        <v>0.30784519253691556</v>
      </c>
      <c r="Y9"/>
    </row>
    <row r="10" spans="1:25" s="2" customFormat="1" x14ac:dyDescent="0.3">
      <c r="A10" s="55" t="s">
        <v>203</v>
      </c>
      <c r="B10" s="57">
        <v>7</v>
      </c>
      <c r="C10" s="57">
        <v>28</v>
      </c>
      <c r="D10" s="57">
        <v>4</v>
      </c>
      <c r="E10" s="57">
        <v>14</v>
      </c>
      <c r="F10" s="57">
        <v>4</v>
      </c>
      <c r="G10" s="57">
        <v>18</v>
      </c>
      <c r="H10" s="57">
        <v>10</v>
      </c>
      <c r="I10" s="57">
        <v>19</v>
      </c>
      <c r="J10" s="57">
        <v>3</v>
      </c>
      <c r="K10" s="22">
        <v>0.21904761904761902</v>
      </c>
      <c r="L10" s="57">
        <v>28</v>
      </c>
      <c r="M10" s="57">
        <v>6</v>
      </c>
      <c r="N10" s="22">
        <v>0.15476190476190474</v>
      </c>
      <c r="O10" s="57">
        <v>6</v>
      </c>
      <c r="P10" s="57">
        <v>4</v>
      </c>
      <c r="Q10" s="22">
        <v>0.66666666666666663</v>
      </c>
      <c r="R10" s="57">
        <v>9</v>
      </c>
      <c r="S10" s="57">
        <v>1</v>
      </c>
      <c r="T10" s="57">
        <v>11</v>
      </c>
      <c r="U10" s="57">
        <v>8</v>
      </c>
      <c r="V10" s="22">
        <v>0.15833333333333335</v>
      </c>
      <c r="W10" s="22">
        <v>0.20456349206349206</v>
      </c>
      <c r="X10" s="22">
        <v>0.22742952239412165</v>
      </c>
      <c r="Y10"/>
    </row>
    <row r="11" spans="1:25" s="2" customFormat="1" x14ac:dyDescent="0.3">
      <c r="A11" s="55" t="s">
        <v>204</v>
      </c>
      <c r="B11" s="57">
        <v>9</v>
      </c>
      <c r="C11" s="57">
        <v>65</v>
      </c>
      <c r="D11" s="57">
        <v>17</v>
      </c>
      <c r="E11" s="57">
        <v>19</v>
      </c>
      <c r="F11" s="57">
        <v>7</v>
      </c>
      <c r="G11" s="57">
        <v>26</v>
      </c>
      <c r="H11" s="57">
        <v>29</v>
      </c>
      <c r="I11" s="57">
        <v>53</v>
      </c>
      <c r="J11" s="57">
        <v>18</v>
      </c>
      <c r="K11" s="22">
        <v>0.30427350427350425</v>
      </c>
      <c r="L11" s="57">
        <v>23</v>
      </c>
      <c r="M11" s="57">
        <v>5</v>
      </c>
      <c r="N11" s="22">
        <v>0.17202380952380952</v>
      </c>
      <c r="O11" s="57">
        <v>28</v>
      </c>
      <c r="P11" s="57">
        <v>14</v>
      </c>
      <c r="Q11" s="22">
        <v>0.48214285714285715</v>
      </c>
      <c r="R11" s="57">
        <v>12</v>
      </c>
      <c r="S11" s="57">
        <v>6</v>
      </c>
      <c r="T11" s="57">
        <v>22</v>
      </c>
      <c r="U11" s="57">
        <v>22</v>
      </c>
      <c r="V11" s="22">
        <v>0.25674603174603172</v>
      </c>
      <c r="W11" s="22">
        <v>0.28065476190476191</v>
      </c>
      <c r="X11" s="22">
        <v>0.31573869697976226</v>
      </c>
      <c r="Y11"/>
    </row>
    <row r="12" spans="1:25" s="2" customFormat="1" x14ac:dyDescent="0.3">
      <c r="A12" s="55" t="s">
        <v>205</v>
      </c>
      <c r="B12" s="57">
        <v>7</v>
      </c>
      <c r="C12" s="57">
        <v>8</v>
      </c>
      <c r="D12" s="57">
        <v>6</v>
      </c>
      <c r="E12" s="57">
        <v>12</v>
      </c>
      <c r="F12" s="57">
        <v>6</v>
      </c>
      <c r="G12" s="57">
        <v>18</v>
      </c>
      <c r="H12" s="57">
        <v>2</v>
      </c>
      <c r="I12" s="57">
        <v>13</v>
      </c>
      <c r="J12" s="57">
        <v>4</v>
      </c>
      <c r="K12" s="22">
        <v>0.18666666666666668</v>
      </c>
      <c r="L12" s="57">
        <v>2</v>
      </c>
      <c r="M12" s="57">
        <v>0</v>
      </c>
      <c r="N12" s="22">
        <v>0</v>
      </c>
      <c r="O12" s="57">
        <v>0</v>
      </c>
      <c r="P12" s="57">
        <v>0</v>
      </c>
      <c r="Q12" s="22" t="e">
        <v>#DIV/0!</v>
      </c>
      <c r="R12" s="57">
        <v>2</v>
      </c>
      <c r="S12" s="57">
        <v>3</v>
      </c>
      <c r="T12" s="57">
        <v>0</v>
      </c>
      <c r="U12" s="57">
        <v>18</v>
      </c>
      <c r="V12" s="22">
        <v>0.15555555555555556</v>
      </c>
      <c r="W12" s="22">
        <v>0.15555555555555556</v>
      </c>
      <c r="X12" s="22">
        <v>0.15555555555555556</v>
      </c>
      <c r="Y12"/>
    </row>
    <row r="13" spans="1:25" s="2" customFormat="1" x14ac:dyDescent="0.3">
      <c r="A13" s="55" t="s">
        <v>206</v>
      </c>
      <c r="B13" s="57">
        <v>7</v>
      </c>
      <c r="C13" s="57">
        <v>3</v>
      </c>
      <c r="D13" s="57">
        <v>-14</v>
      </c>
      <c r="E13" s="57">
        <v>3</v>
      </c>
      <c r="F13" s="57">
        <v>1</v>
      </c>
      <c r="G13" s="57">
        <v>4</v>
      </c>
      <c r="H13" s="57">
        <v>2</v>
      </c>
      <c r="I13" s="57">
        <v>6</v>
      </c>
      <c r="J13" s="57">
        <v>0</v>
      </c>
      <c r="K13" s="22">
        <v>0</v>
      </c>
      <c r="L13" s="57">
        <v>1</v>
      </c>
      <c r="M13" s="57">
        <v>1</v>
      </c>
      <c r="N13" s="22">
        <v>1</v>
      </c>
      <c r="O13" s="57">
        <v>0</v>
      </c>
      <c r="P13" s="57">
        <v>0</v>
      </c>
      <c r="Q13" s="22" t="e">
        <v>#DIV/0!</v>
      </c>
      <c r="R13" s="57">
        <v>2</v>
      </c>
      <c r="S13" s="57">
        <v>0</v>
      </c>
      <c r="T13" s="57">
        <v>0</v>
      </c>
      <c r="U13" s="57">
        <v>4</v>
      </c>
      <c r="V13" s="22">
        <v>6.6666666666666666E-2</v>
      </c>
      <c r="W13" s="22">
        <v>0.1</v>
      </c>
      <c r="X13" s="22">
        <v>0.1</v>
      </c>
      <c r="Y13"/>
    </row>
    <row r="14" spans="1:25" s="2" customFormat="1" x14ac:dyDescent="0.3">
      <c r="A14" s="55" t="s">
        <v>207</v>
      </c>
      <c r="B14" s="57">
        <v>6</v>
      </c>
      <c r="C14" s="57">
        <v>4</v>
      </c>
      <c r="D14" s="57">
        <v>4</v>
      </c>
      <c r="E14" s="57">
        <v>5</v>
      </c>
      <c r="F14" s="57">
        <v>2</v>
      </c>
      <c r="G14" s="57">
        <v>7</v>
      </c>
      <c r="H14" s="57">
        <v>1</v>
      </c>
      <c r="I14" s="57">
        <v>6</v>
      </c>
      <c r="J14" s="57">
        <v>2</v>
      </c>
      <c r="K14" s="22">
        <v>0.33333333333333331</v>
      </c>
      <c r="L14" s="57">
        <v>1</v>
      </c>
      <c r="M14" s="57">
        <v>0</v>
      </c>
      <c r="N14" s="22">
        <v>0</v>
      </c>
      <c r="O14" s="57">
        <v>0</v>
      </c>
      <c r="P14" s="57">
        <v>0</v>
      </c>
      <c r="Q14" s="22" t="e">
        <v>#DIV/0!</v>
      </c>
      <c r="R14" s="57">
        <v>0</v>
      </c>
      <c r="S14" s="57">
        <v>0</v>
      </c>
      <c r="T14" s="57">
        <v>1</v>
      </c>
      <c r="U14" s="57">
        <v>5</v>
      </c>
      <c r="V14" s="22">
        <v>0.29166666666666663</v>
      </c>
      <c r="W14" s="22">
        <v>0.29166666666666663</v>
      </c>
      <c r="X14" s="22">
        <v>0.29166666666666663</v>
      </c>
      <c r="Y14"/>
    </row>
    <row r="15" spans="1:25" s="2" customFormat="1" x14ac:dyDescent="0.3">
      <c r="A15" s="55" t="s">
        <v>208</v>
      </c>
      <c r="B15" s="57">
        <v>9</v>
      </c>
      <c r="C15" s="57">
        <v>7</v>
      </c>
      <c r="D15" s="57">
        <v>6</v>
      </c>
      <c r="E15" s="57">
        <v>17</v>
      </c>
      <c r="F15" s="57">
        <v>1</v>
      </c>
      <c r="G15" s="57">
        <v>18</v>
      </c>
      <c r="H15" s="57">
        <v>1</v>
      </c>
      <c r="I15" s="57">
        <v>4</v>
      </c>
      <c r="J15" s="57">
        <v>1</v>
      </c>
      <c r="K15" s="22">
        <v>0.25</v>
      </c>
      <c r="L15" s="57">
        <v>9</v>
      </c>
      <c r="M15" s="57">
        <v>1</v>
      </c>
      <c r="N15" s="22">
        <v>0.2</v>
      </c>
      <c r="O15" s="57">
        <v>4</v>
      </c>
      <c r="P15" s="57">
        <v>2</v>
      </c>
      <c r="Q15" s="22">
        <v>0.5</v>
      </c>
      <c r="R15" s="57">
        <v>7</v>
      </c>
      <c r="S15" s="57">
        <v>0</v>
      </c>
      <c r="T15" s="57">
        <v>4</v>
      </c>
      <c r="U15" s="57">
        <v>13</v>
      </c>
      <c r="V15" s="22">
        <v>0.19047619047619047</v>
      </c>
      <c r="W15" s="22">
        <v>0.26190476190476192</v>
      </c>
      <c r="X15" s="22">
        <v>0.29117876658860264</v>
      </c>
      <c r="Y15"/>
    </row>
    <row r="16" spans="1:25" s="2" customFormat="1" x14ac:dyDescent="0.3">
      <c r="A16" s="55" t="s">
        <v>209</v>
      </c>
      <c r="B16" s="57">
        <v>1</v>
      </c>
      <c r="C16" s="57">
        <v>0</v>
      </c>
      <c r="D16" s="57">
        <v>-6</v>
      </c>
      <c r="E16" s="57">
        <v>1</v>
      </c>
      <c r="F16" s="57">
        <v>0</v>
      </c>
      <c r="G16" s="57">
        <v>1</v>
      </c>
      <c r="H16" s="57">
        <v>0</v>
      </c>
      <c r="I16" s="57">
        <v>2</v>
      </c>
      <c r="J16" s="57">
        <v>0</v>
      </c>
      <c r="K16" s="22">
        <v>0</v>
      </c>
      <c r="L16" s="57">
        <v>1</v>
      </c>
      <c r="M16" s="57">
        <v>0</v>
      </c>
      <c r="N16" s="22">
        <v>0</v>
      </c>
      <c r="O16" s="57">
        <v>0</v>
      </c>
      <c r="P16" s="57">
        <v>0</v>
      </c>
      <c r="Q16" s="22" t="e">
        <v>#DIV/0!</v>
      </c>
      <c r="R16" s="57">
        <v>0</v>
      </c>
      <c r="S16" s="57">
        <v>0</v>
      </c>
      <c r="T16" s="57">
        <v>0</v>
      </c>
      <c r="U16" s="57">
        <v>1</v>
      </c>
      <c r="V16" s="22">
        <v>0</v>
      </c>
      <c r="W16" s="22">
        <v>0</v>
      </c>
      <c r="X16" s="22">
        <v>0</v>
      </c>
      <c r="Y16"/>
    </row>
    <row r="17" spans="1:25" s="2" customFormat="1" x14ac:dyDescent="0.3">
      <c r="A17" s="55" t="s">
        <v>210</v>
      </c>
      <c r="B17" s="57">
        <v>6</v>
      </c>
      <c r="C17" s="57">
        <v>37</v>
      </c>
      <c r="D17" s="57">
        <v>1</v>
      </c>
      <c r="E17" s="57">
        <v>20</v>
      </c>
      <c r="F17" s="57">
        <v>5</v>
      </c>
      <c r="G17" s="57">
        <v>25</v>
      </c>
      <c r="H17" s="57">
        <v>4</v>
      </c>
      <c r="I17" s="57">
        <v>36</v>
      </c>
      <c r="J17" s="57">
        <v>10</v>
      </c>
      <c r="K17" s="22">
        <v>0.25396825396825395</v>
      </c>
      <c r="L17" s="57">
        <v>22</v>
      </c>
      <c r="M17" s="57">
        <v>3</v>
      </c>
      <c r="N17" s="22">
        <v>9.8809523809523805E-2</v>
      </c>
      <c r="O17" s="57">
        <v>27</v>
      </c>
      <c r="P17" s="57">
        <v>8</v>
      </c>
      <c r="Q17" s="22">
        <v>0.33055555555555555</v>
      </c>
      <c r="R17" s="57">
        <v>13</v>
      </c>
      <c r="S17" s="57">
        <v>0</v>
      </c>
      <c r="T17" s="57">
        <v>19</v>
      </c>
      <c r="U17" s="57">
        <v>11</v>
      </c>
      <c r="V17" s="22">
        <v>0.19532967032967033</v>
      </c>
      <c r="W17" s="22">
        <v>0.21463675213675215</v>
      </c>
      <c r="X17" s="22">
        <v>0.23773751400630913</v>
      </c>
      <c r="Y17"/>
    </row>
    <row r="18" spans="1:25" s="2" customFormat="1" x14ac:dyDescent="0.3">
      <c r="A18" s="55" t="s">
        <v>211</v>
      </c>
      <c r="B18" s="57">
        <v>0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22" t="e">
        <v>#DIV/0!</v>
      </c>
      <c r="L18" s="57">
        <v>0</v>
      </c>
      <c r="M18" s="57">
        <v>0</v>
      </c>
      <c r="N18" s="22" t="e">
        <v>#DIV/0!</v>
      </c>
      <c r="O18" s="57">
        <v>0</v>
      </c>
      <c r="P18" s="57">
        <v>0</v>
      </c>
      <c r="Q18" s="22" t="e">
        <v>#DIV/0!</v>
      </c>
      <c r="R18" s="57">
        <v>0</v>
      </c>
      <c r="S18" s="57">
        <v>0</v>
      </c>
      <c r="T18" s="57">
        <v>0</v>
      </c>
      <c r="U18" s="57">
        <v>0</v>
      </c>
      <c r="V18" s="22" t="e">
        <v>#DIV/0!</v>
      </c>
      <c r="W18" s="22" t="e">
        <v>#DIV/0!</v>
      </c>
      <c r="X18" s="22" t="e">
        <v>#DIV/0!</v>
      </c>
      <c r="Y18"/>
    </row>
    <row r="19" spans="1:25" s="2" customFormat="1" x14ac:dyDescent="0.3">
      <c r="A19" s="55" t="s">
        <v>212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22" t="e">
        <v>#DIV/0!</v>
      </c>
      <c r="L19" s="57">
        <v>0</v>
      </c>
      <c r="M19" s="57">
        <v>0</v>
      </c>
      <c r="N19" s="22" t="e">
        <v>#DIV/0!</v>
      </c>
      <c r="O19" s="57">
        <v>0</v>
      </c>
      <c r="P19" s="57">
        <v>0</v>
      </c>
      <c r="Q19" s="22" t="e">
        <v>#DIV/0!</v>
      </c>
      <c r="R19" s="57">
        <v>0</v>
      </c>
      <c r="S19" s="57">
        <v>0</v>
      </c>
      <c r="T19" s="57">
        <v>0</v>
      </c>
      <c r="U19" s="57">
        <v>0</v>
      </c>
      <c r="V19" s="22" t="e">
        <v>#DIV/0!</v>
      </c>
      <c r="W19" s="22" t="e">
        <v>#DIV/0!</v>
      </c>
      <c r="X19" s="22" t="e">
        <v>#DIV/0!</v>
      </c>
      <c r="Y19"/>
    </row>
    <row r="20" spans="1:25" s="2" customFormat="1" x14ac:dyDescent="0.3">
      <c r="A20" s="55" t="s">
        <v>213</v>
      </c>
      <c r="B20" s="57">
        <v>3</v>
      </c>
      <c r="C20" s="57">
        <v>57</v>
      </c>
      <c r="D20" s="57">
        <v>24</v>
      </c>
      <c r="E20" s="57">
        <v>9</v>
      </c>
      <c r="F20" s="57">
        <v>6</v>
      </c>
      <c r="G20" s="57">
        <v>15</v>
      </c>
      <c r="H20" s="57">
        <v>7</v>
      </c>
      <c r="I20" s="57">
        <v>43</v>
      </c>
      <c r="J20" s="57">
        <v>17</v>
      </c>
      <c r="K20" s="22">
        <v>0.38528138528138528</v>
      </c>
      <c r="L20" s="57">
        <v>16</v>
      </c>
      <c r="M20" s="57">
        <v>4</v>
      </c>
      <c r="N20" s="22">
        <v>0.26190476190476192</v>
      </c>
      <c r="O20" s="57">
        <v>16</v>
      </c>
      <c r="P20" s="57">
        <v>11</v>
      </c>
      <c r="Q20" s="22">
        <v>0.67460317460317454</v>
      </c>
      <c r="R20" s="57">
        <v>11</v>
      </c>
      <c r="S20" s="57">
        <v>0</v>
      </c>
      <c r="T20" s="57">
        <v>13</v>
      </c>
      <c r="U20" s="57">
        <v>6</v>
      </c>
      <c r="V20" s="22">
        <v>0.35612535612535612</v>
      </c>
      <c r="W20" s="22">
        <v>0.39686609686609686</v>
      </c>
      <c r="X20" s="22">
        <v>0.43455444095785151</v>
      </c>
      <c r="Y20"/>
    </row>
    <row r="21" spans="1:25" s="2" customFormat="1" x14ac:dyDescent="0.3">
      <c r="A21" s="55" t="s">
        <v>214</v>
      </c>
      <c r="B21" s="57">
        <v>3</v>
      </c>
      <c r="C21" s="57">
        <v>31</v>
      </c>
      <c r="D21" s="57">
        <v>43</v>
      </c>
      <c r="E21" s="57">
        <v>18</v>
      </c>
      <c r="F21" s="57">
        <v>15</v>
      </c>
      <c r="G21" s="57">
        <v>33</v>
      </c>
      <c r="H21" s="57">
        <v>2</v>
      </c>
      <c r="I21" s="57">
        <v>24</v>
      </c>
      <c r="J21" s="57">
        <v>12</v>
      </c>
      <c r="K21" s="22">
        <v>0.52597402597402609</v>
      </c>
      <c r="L21" s="57">
        <v>12</v>
      </c>
      <c r="M21" s="57">
        <v>1</v>
      </c>
      <c r="N21" s="22">
        <v>0.16666666666666666</v>
      </c>
      <c r="O21" s="57">
        <v>4</v>
      </c>
      <c r="P21" s="57">
        <v>4</v>
      </c>
      <c r="Q21" s="22">
        <v>1</v>
      </c>
      <c r="R21" s="57">
        <v>7</v>
      </c>
      <c r="S21" s="57">
        <v>4</v>
      </c>
      <c r="T21" s="57">
        <v>2</v>
      </c>
      <c r="U21" s="57">
        <v>7</v>
      </c>
      <c r="V21" s="22">
        <v>0.35836385836385837</v>
      </c>
      <c r="W21" s="22">
        <v>0.3711843711843712</v>
      </c>
      <c r="X21" s="22">
        <v>0.41038700970789255</v>
      </c>
      <c r="Y21"/>
    </row>
    <row r="22" spans="1:25" s="2" customFormat="1" x14ac:dyDescent="0.3">
      <c r="A22" s="55" t="s">
        <v>215</v>
      </c>
      <c r="B22" s="57">
        <v>6</v>
      </c>
      <c r="C22" s="57">
        <v>7</v>
      </c>
      <c r="D22" s="57">
        <v>22</v>
      </c>
      <c r="E22" s="57">
        <v>14</v>
      </c>
      <c r="F22" s="57">
        <v>8</v>
      </c>
      <c r="G22" s="57">
        <v>22</v>
      </c>
      <c r="H22" s="57">
        <v>1</v>
      </c>
      <c r="I22" s="57">
        <v>7</v>
      </c>
      <c r="J22" s="57">
        <v>2</v>
      </c>
      <c r="K22" s="22">
        <v>0.41666666666666669</v>
      </c>
      <c r="L22" s="57">
        <v>1</v>
      </c>
      <c r="M22" s="57">
        <v>0</v>
      </c>
      <c r="N22" s="22">
        <v>0</v>
      </c>
      <c r="O22" s="57">
        <v>6</v>
      </c>
      <c r="P22" s="57">
        <v>3</v>
      </c>
      <c r="Q22" s="22">
        <v>0.5</v>
      </c>
      <c r="R22" s="57">
        <v>3</v>
      </c>
      <c r="S22" s="57">
        <v>8</v>
      </c>
      <c r="T22" s="57">
        <v>4</v>
      </c>
      <c r="U22" s="57">
        <v>8</v>
      </c>
      <c r="V22" s="22">
        <v>0.41666666666666669</v>
      </c>
      <c r="W22" s="22">
        <v>0.41666666666666669</v>
      </c>
      <c r="X22" s="22">
        <v>0.46587126646745708</v>
      </c>
      <c r="Y22"/>
    </row>
    <row r="23" spans="1:25" s="2" customFormat="1" x14ac:dyDescent="0.3">
      <c r="A23" s="55" t="s">
        <v>216</v>
      </c>
      <c r="B23" s="57">
        <v>1</v>
      </c>
      <c r="C23" s="57">
        <v>0</v>
      </c>
      <c r="D23" s="57">
        <v>-2</v>
      </c>
      <c r="E23" s="57">
        <v>0</v>
      </c>
      <c r="F23" s="57">
        <v>0</v>
      </c>
      <c r="G23" s="57">
        <v>0</v>
      </c>
      <c r="H23" s="57">
        <v>0</v>
      </c>
      <c r="I23" s="57">
        <v>1</v>
      </c>
      <c r="J23" s="57">
        <v>0</v>
      </c>
      <c r="K23" s="22">
        <v>0</v>
      </c>
      <c r="L23" s="57">
        <v>1</v>
      </c>
      <c r="M23" s="57">
        <v>0</v>
      </c>
      <c r="N23" s="22">
        <v>0</v>
      </c>
      <c r="O23" s="57">
        <v>0</v>
      </c>
      <c r="P23" s="57">
        <v>0</v>
      </c>
      <c r="Q23" s="22" t="e">
        <v>#DIV/0!</v>
      </c>
      <c r="R23" s="57">
        <v>0</v>
      </c>
      <c r="S23" s="57">
        <v>0</v>
      </c>
      <c r="T23" s="57">
        <v>0</v>
      </c>
      <c r="U23" s="57">
        <v>0</v>
      </c>
      <c r="V23" s="22">
        <v>0</v>
      </c>
      <c r="W23" s="22">
        <v>0</v>
      </c>
      <c r="X23" s="22">
        <v>0</v>
      </c>
      <c r="Y23"/>
    </row>
    <row r="24" spans="1:25" s="2" customFormat="1" x14ac:dyDescent="0.3">
      <c r="A24" s="55" t="s">
        <v>217</v>
      </c>
      <c r="B24" s="57">
        <v>2</v>
      </c>
      <c r="C24" s="57">
        <v>7</v>
      </c>
      <c r="D24" s="57">
        <v>0</v>
      </c>
      <c r="E24" s="57">
        <v>0</v>
      </c>
      <c r="F24" s="57">
        <v>0</v>
      </c>
      <c r="G24" s="57">
        <v>0</v>
      </c>
      <c r="H24" s="57">
        <v>2</v>
      </c>
      <c r="I24" s="57">
        <v>3</v>
      </c>
      <c r="J24" s="57">
        <v>1</v>
      </c>
      <c r="K24" s="22">
        <v>0.5</v>
      </c>
      <c r="L24" s="57">
        <v>1</v>
      </c>
      <c r="M24" s="57">
        <v>1</v>
      </c>
      <c r="N24" s="22">
        <v>1</v>
      </c>
      <c r="O24" s="57">
        <v>2</v>
      </c>
      <c r="P24" s="57">
        <v>2</v>
      </c>
      <c r="Q24" s="22">
        <v>1</v>
      </c>
      <c r="R24" s="57">
        <v>0</v>
      </c>
      <c r="S24" s="57">
        <v>0</v>
      </c>
      <c r="T24" s="57">
        <v>1</v>
      </c>
      <c r="U24" s="57">
        <v>0</v>
      </c>
      <c r="V24" s="22">
        <v>0.66666666666666663</v>
      </c>
      <c r="W24" s="22">
        <v>0.75</v>
      </c>
      <c r="X24" s="22">
        <v>0.82216494845360821</v>
      </c>
      <c r="Y24"/>
    </row>
    <row r="25" spans="1:25" s="2" customFormat="1" x14ac:dyDescent="0.3">
      <c r="A25" s="55" t="s">
        <v>218</v>
      </c>
      <c r="B25" s="57">
        <v>5</v>
      </c>
      <c r="C25" s="57">
        <v>6</v>
      </c>
      <c r="D25" s="57">
        <v>-23</v>
      </c>
      <c r="E25" s="57">
        <v>2</v>
      </c>
      <c r="F25" s="57">
        <v>0</v>
      </c>
      <c r="G25" s="57">
        <v>2</v>
      </c>
      <c r="H25" s="57">
        <v>2</v>
      </c>
      <c r="I25" s="57">
        <v>5</v>
      </c>
      <c r="J25" s="57">
        <v>0</v>
      </c>
      <c r="K25" s="22">
        <v>0</v>
      </c>
      <c r="L25" s="57">
        <v>6</v>
      </c>
      <c r="M25" s="57">
        <v>0</v>
      </c>
      <c r="N25" s="22">
        <v>0</v>
      </c>
      <c r="O25" s="57">
        <v>8</v>
      </c>
      <c r="P25" s="57">
        <v>6</v>
      </c>
      <c r="Q25" s="22">
        <v>0.75</v>
      </c>
      <c r="R25" s="57">
        <v>2</v>
      </c>
      <c r="S25" s="57">
        <v>1</v>
      </c>
      <c r="T25" s="57">
        <v>0</v>
      </c>
      <c r="U25" s="57">
        <v>11</v>
      </c>
      <c r="V25" s="22">
        <v>0</v>
      </c>
      <c r="W25" s="22">
        <v>0</v>
      </c>
      <c r="X25" s="22">
        <v>7.8781512605042014E-2</v>
      </c>
      <c r="Y25"/>
    </row>
    <row r="26" spans="1:25" s="2" customFormat="1" x14ac:dyDescent="0.3">
      <c r="A26" s="55" t="s">
        <v>219</v>
      </c>
      <c r="B26" s="57">
        <v>6</v>
      </c>
      <c r="C26" s="57">
        <v>8</v>
      </c>
      <c r="D26" s="57">
        <v>-16</v>
      </c>
      <c r="E26" s="57">
        <v>8</v>
      </c>
      <c r="F26" s="57">
        <v>0</v>
      </c>
      <c r="G26" s="57">
        <v>8</v>
      </c>
      <c r="H26" s="57">
        <v>2</v>
      </c>
      <c r="I26" s="57">
        <v>4</v>
      </c>
      <c r="J26" s="57">
        <v>1</v>
      </c>
      <c r="K26" s="22">
        <v>0.16666666666666666</v>
      </c>
      <c r="L26" s="57">
        <v>7</v>
      </c>
      <c r="M26" s="57">
        <v>1</v>
      </c>
      <c r="N26" s="22">
        <v>0.1</v>
      </c>
      <c r="O26" s="57">
        <v>6</v>
      </c>
      <c r="P26" s="57">
        <v>3</v>
      </c>
      <c r="Q26" s="22">
        <v>0.5</v>
      </c>
      <c r="R26" s="57">
        <v>1</v>
      </c>
      <c r="S26" s="57">
        <v>0</v>
      </c>
      <c r="T26" s="57">
        <v>2</v>
      </c>
      <c r="U26" s="57">
        <v>1</v>
      </c>
      <c r="V26" s="22">
        <v>0.13888888888888887</v>
      </c>
      <c r="W26" s="22">
        <v>0.18055555555555555</v>
      </c>
      <c r="X26" s="22">
        <v>0.23935425233923358</v>
      </c>
      <c r="Y26"/>
    </row>
    <row r="27" spans="1:25" s="2" customFormat="1" x14ac:dyDescent="0.3">
      <c r="A27" s="55" t="s">
        <v>227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22" t="e">
        <v>#DIV/0!</v>
      </c>
      <c r="L27" s="57">
        <v>0</v>
      </c>
      <c r="M27" s="57">
        <v>0</v>
      </c>
      <c r="N27" s="22" t="e">
        <v>#DIV/0!</v>
      </c>
      <c r="O27" s="57">
        <v>0</v>
      </c>
      <c r="P27" s="57">
        <v>0</v>
      </c>
      <c r="Q27" s="22" t="e">
        <v>#DIV/0!</v>
      </c>
      <c r="R27" s="57">
        <v>0</v>
      </c>
      <c r="S27" s="57">
        <v>0</v>
      </c>
      <c r="T27" s="57">
        <v>0</v>
      </c>
      <c r="U27" s="57">
        <v>0</v>
      </c>
      <c r="V27" s="22" t="e">
        <v>#DIV/0!</v>
      </c>
      <c r="W27" s="22" t="e">
        <v>#DIV/0!</v>
      </c>
      <c r="X27" s="22" t="e">
        <v>#DIV/0!</v>
      </c>
      <c r="Y27"/>
    </row>
    <row r="28" spans="1:25" s="2" customFormat="1" x14ac:dyDescent="0.3">
      <c r="A28" s="55" t="s">
        <v>220</v>
      </c>
      <c r="B28" s="57">
        <v>2</v>
      </c>
      <c r="C28" s="57">
        <v>2</v>
      </c>
      <c r="D28" s="57">
        <v>4</v>
      </c>
      <c r="E28" s="57">
        <v>3</v>
      </c>
      <c r="F28" s="57">
        <v>0</v>
      </c>
      <c r="G28" s="57">
        <v>3</v>
      </c>
      <c r="H28" s="57">
        <v>0</v>
      </c>
      <c r="I28" s="57">
        <v>1</v>
      </c>
      <c r="J28" s="57">
        <v>1</v>
      </c>
      <c r="K28" s="22">
        <v>1</v>
      </c>
      <c r="L28" s="57">
        <v>1</v>
      </c>
      <c r="M28" s="57">
        <v>0</v>
      </c>
      <c r="N28" s="22">
        <v>0</v>
      </c>
      <c r="O28" s="57">
        <v>0</v>
      </c>
      <c r="P28" s="57">
        <v>0</v>
      </c>
      <c r="Q28" s="22" t="e">
        <v>#DIV/0!</v>
      </c>
      <c r="R28" s="57">
        <v>1</v>
      </c>
      <c r="S28" s="57">
        <v>0</v>
      </c>
      <c r="T28" s="57">
        <v>0</v>
      </c>
      <c r="U28" s="57">
        <v>2</v>
      </c>
      <c r="V28" s="22">
        <v>0.5</v>
      </c>
      <c r="W28" s="22">
        <v>0.5</v>
      </c>
      <c r="X28" s="22">
        <v>0.5</v>
      </c>
      <c r="Y28"/>
    </row>
    <row r="29" spans="1:25" x14ac:dyDescent="0.3">
      <c r="A29" s="55" t="s">
        <v>221</v>
      </c>
      <c r="B29" s="57">
        <v>3</v>
      </c>
      <c r="C29" s="57">
        <v>4</v>
      </c>
      <c r="D29" s="57">
        <v>7</v>
      </c>
      <c r="E29" s="57">
        <v>6</v>
      </c>
      <c r="F29" s="57">
        <v>2</v>
      </c>
      <c r="G29" s="57">
        <v>8</v>
      </c>
      <c r="H29" s="57">
        <v>2</v>
      </c>
      <c r="I29" s="57">
        <v>4</v>
      </c>
      <c r="J29" s="57">
        <v>2</v>
      </c>
      <c r="K29" s="22">
        <v>0.66666666666666663</v>
      </c>
      <c r="L29" s="57">
        <v>3</v>
      </c>
      <c r="M29" s="57">
        <v>0</v>
      </c>
      <c r="N29" s="22">
        <v>0</v>
      </c>
      <c r="O29" s="57">
        <v>0</v>
      </c>
      <c r="P29" s="57">
        <v>0</v>
      </c>
      <c r="Q29" s="22" t="e">
        <v>#DIV/0!</v>
      </c>
      <c r="R29" s="57">
        <v>0</v>
      </c>
      <c r="S29" s="57">
        <v>0</v>
      </c>
      <c r="T29" s="57">
        <v>1</v>
      </c>
      <c r="U29" s="57">
        <v>2</v>
      </c>
      <c r="V29" s="22">
        <v>0.39999999999999997</v>
      </c>
      <c r="W29" s="22">
        <v>0.39999999999999997</v>
      </c>
      <c r="X29" s="22">
        <v>0.39999999999999997</v>
      </c>
    </row>
    <row r="30" spans="1:25" x14ac:dyDescent="0.3">
      <c r="A30" s="55" t="s">
        <v>222</v>
      </c>
      <c r="B30" s="57">
        <v>2</v>
      </c>
      <c r="C30" s="57">
        <v>13</v>
      </c>
      <c r="D30" s="57">
        <v>0</v>
      </c>
      <c r="E30" s="57">
        <v>5</v>
      </c>
      <c r="F30" s="57">
        <v>1</v>
      </c>
      <c r="G30" s="57">
        <v>6</v>
      </c>
      <c r="H30" s="57">
        <v>0</v>
      </c>
      <c r="I30" s="57">
        <v>13</v>
      </c>
      <c r="J30" s="57">
        <v>5</v>
      </c>
      <c r="K30" s="22">
        <v>0.36904761904761901</v>
      </c>
      <c r="L30" s="57">
        <v>3</v>
      </c>
      <c r="M30" s="57">
        <v>0</v>
      </c>
      <c r="N30" s="22">
        <v>0</v>
      </c>
      <c r="O30" s="57">
        <v>5</v>
      </c>
      <c r="P30" s="57">
        <v>3</v>
      </c>
      <c r="Q30" s="22">
        <v>0.6</v>
      </c>
      <c r="R30" s="57">
        <v>2</v>
      </c>
      <c r="S30" s="57">
        <v>0</v>
      </c>
      <c r="T30" s="57">
        <v>0</v>
      </c>
      <c r="U30" s="57">
        <v>0</v>
      </c>
      <c r="V30" s="22">
        <v>0.3125</v>
      </c>
      <c r="W30" s="22">
        <v>0.3125</v>
      </c>
      <c r="X30" s="22">
        <v>0.37254901960784315</v>
      </c>
    </row>
    <row r="31" spans="1:25" x14ac:dyDescent="0.3">
      <c r="A31" s="55" t="s">
        <v>223</v>
      </c>
      <c r="B31" s="57">
        <v>1</v>
      </c>
      <c r="C31" s="57">
        <v>0</v>
      </c>
      <c r="D31" s="57">
        <v>-1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22" t="e">
        <v>#DIV/0!</v>
      </c>
      <c r="L31" s="57">
        <v>0</v>
      </c>
      <c r="M31" s="57">
        <v>0</v>
      </c>
      <c r="N31" s="22" t="e">
        <v>#DIV/0!</v>
      </c>
      <c r="O31" s="57">
        <v>0</v>
      </c>
      <c r="P31" s="57">
        <v>0</v>
      </c>
      <c r="Q31" s="22" t="e">
        <v>#DIV/0!</v>
      </c>
      <c r="R31" s="57">
        <v>0</v>
      </c>
      <c r="S31" s="57">
        <v>0</v>
      </c>
      <c r="T31" s="57">
        <v>0</v>
      </c>
      <c r="U31" s="57">
        <v>0</v>
      </c>
      <c r="V31" s="22" t="e">
        <v>#DIV/0!</v>
      </c>
      <c r="W31" s="22" t="e">
        <v>#DIV/0!</v>
      </c>
      <c r="X31" s="22" t="e">
        <v>#DIV/0!</v>
      </c>
    </row>
    <row r="32" spans="1:25" x14ac:dyDescent="0.3">
      <c r="A32" s="13" t="s">
        <v>225</v>
      </c>
      <c r="B32" s="57">
        <v>117</v>
      </c>
      <c r="C32" s="57">
        <v>426</v>
      </c>
      <c r="D32" s="57">
        <v>108</v>
      </c>
      <c r="E32" s="57">
        <v>212</v>
      </c>
      <c r="F32" s="57">
        <v>89</v>
      </c>
      <c r="G32" s="57">
        <v>301</v>
      </c>
      <c r="H32" s="57">
        <v>96</v>
      </c>
      <c r="I32" s="57">
        <v>381</v>
      </c>
      <c r="J32" s="57">
        <v>119</v>
      </c>
      <c r="K32" s="22">
        <v>0.26051375364562185</v>
      </c>
      <c r="L32" s="57">
        <v>194</v>
      </c>
      <c r="M32" s="57">
        <v>36</v>
      </c>
      <c r="N32" s="22">
        <v>0.17006349206349206</v>
      </c>
      <c r="O32" s="57">
        <v>149</v>
      </c>
      <c r="P32" s="57">
        <v>80</v>
      </c>
      <c r="Q32" s="22">
        <v>0.56547619047619058</v>
      </c>
      <c r="R32" s="57">
        <v>97</v>
      </c>
      <c r="S32" s="57">
        <v>31</v>
      </c>
      <c r="T32" s="57">
        <v>111</v>
      </c>
      <c r="U32" s="57">
        <v>164</v>
      </c>
      <c r="V32" s="22">
        <v>0.23151413657469017</v>
      </c>
      <c r="W32" s="22">
        <v>0.25952033716955858</v>
      </c>
      <c r="X32" s="22">
        <v>0.2879010854517266</v>
      </c>
    </row>
    <row r="33" spans="2:2" x14ac:dyDescent="0.3">
      <c r="B33">
        <f>MAX(B6:B31)</f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D6EC-85CB-402A-82D6-4AA4BC00CC3C}">
  <dimension ref="A1:G33"/>
  <sheetViews>
    <sheetView workbookViewId="0">
      <pane ySplit="1" topLeftCell="A35" activePane="bottomLeft" state="frozen"/>
      <selection pane="bottomLeft" activeCell="J50" sqref="J50"/>
    </sheetView>
  </sheetViews>
  <sheetFormatPr defaultRowHeight="14.4" x14ac:dyDescent="0.3"/>
  <sheetData>
    <row r="1" spans="2:7" x14ac:dyDescent="0.3">
      <c r="B1" t="s">
        <v>79</v>
      </c>
      <c r="C1" t="s">
        <v>80</v>
      </c>
      <c r="D1" t="s">
        <v>77</v>
      </c>
      <c r="E1" t="s">
        <v>78</v>
      </c>
      <c r="F1" t="s">
        <v>20</v>
      </c>
      <c r="G1" t="s">
        <v>99</v>
      </c>
    </row>
    <row r="2" spans="2:7" x14ac:dyDescent="0.3">
      <c r="B2" s="2">
        <v>17</v>
      </c>
      <c r="C2" s="2">
        <v>10</v>
      </c>
      <c r="D2" s="2">
        <v>9</v>
      </c>
      <c r="E2" s="2">
        <v>4</v>
      </c>
      <c r="F2" s="2">
        <v>11</v>
      </c>
      <c r="G2" s="2">
        <v>17</v>
      </c>
    </row>
    <row r="3" spans="2:7" x14ac:dyDescent="0.3">
      <c r="B3" s="2">
        <v>7</v>
      </c>
      <c r="C3" s="2">
        <v>9</v>
      </c>
      <c r="D3" s="2">
        <v>9</v>
      </c>
      <c r="E3" s="2">
        <v>10</v>
      </c>
      <c r="F3" s="2">
        <v>16</v>
      </c>
      <c r="G3" s="2">
        <v>4</v>
      </c>
    </row>
    <row r="4" spans="2:7" x14ac:dyDescent="0.3">
      <c r="B4" s="2">
        <v>6</v>
      </c>
      <c r="C4" s="2">
        <v>10</v>
      </c>
      <c r="D4" s="2">
        <v>8</v>
      </c>
      <c r="E4" s="2">
        <v>6</v>
      </c>
      <c r="F4" s="2">
        <v>21</v>
      </c>
      <c r="G4" s="2">
        <v>5</v>
      </c>
    </row>
    <row r="5" spans="2:7" x14ac:dyDescent="0.3">
      <c r="B5" s="2">
        <v>11</v>
      </c>
      <c r="C5" s="2">
        <v>10</v>
      </c>
      <c r="D5" s="2">
        <v>3</v>
      </c>
      <c r="E5" s="2">
        <v>4</v>
      </c>
      <c r="F5" s="2">
        <v>15</v>
      </c>
      <c r="G5" s="2">
        <v>5</v>
      </c>
    </row>
    <row r="6" spans="2:7" x14ac:dyDescent="0.3">
      <c r="B6" s="2">
        <v>11</v>
      </c>
      <c r="C6" s="2">
        <v>10</v>
      </c>
      <c r="D6" s="2">
        <v>4</v>
      </c>
      <c r="E6" s="2"/>
      <c r="F6" s="2">
        <v>6</v>
      </c>
      <c r="G6" s="2">
        <v>6</v>
      </c>
    </row>
    <row r="7" spans="2:7" x14ac:dyDescent="0.3">
      <c r="B7" s="2">
        <v>15</v>
      </c>
      <c r="C7" s="2">
        <v>5</v>
      </c>
      <c r="D7" s="2">
        <v>10</v>
      </c>
      <c r="E7" s="2"/>
      <c r="F7" s="2">
        <v>5</v>
      </c>
      <c r="G7" s="2">
        <v>10</v>
      </c>
    </row>
    <row r="8" spans="2:7" x14ac:dyDescent="0.3">
      <c r="B8" s="2">
        <v>12</v>
      </c>
      <c r="C8" s="2">
        <v>4</v>
      </c>
      <c r="D8" s="2">
        <v>8</v>
      </c>
      <c r="E8" s="2"/>
      <c r="F8" s="2">
        <v>15</v>
      </c>
      <c r="G8" s="2">
        <v>5</v>
      </c>
    </row>
    <row r="9" spans="2:7" x14ac:dyDescent="0.3">
      <c r="B9" s="2">
        <v>10</v>
      </c>
      <c r="C9" s="2">
        <v>10</v>
      </c>
      <c r="D9" s="2">
        <v>9</v>
      </c>
      <c r="E9" s="2"/>
      <c r="F9" s="2">
        <v>13</v>
      </c>
      <c r="G9" s="2">
        <v>11</v>
      </c>
    </row>
    <row r="10" spans="2:7" x14ac:dyDescent="0.3">
      <c r="B10" s="2">
        <v>8</v>
      </c>
      <c r="C10" s="2">
        <v>6</v>
      </c>
      <c r="D10" s="2">
        <v>11</v>
      </c>
      <c r="E10" s="2"/>
      <c r="F10" s="2">
        <v>12</v>
      </c>
      <c r="G10" s="2">
        <v>7</v>
      </c>
    </row>
    <row r="11" spans="2:7" x14ac:dyDescent="0.3">
      <c r="B11" s="2">
        <v>8</v>
      </c>
      <c r="C11" s="2">
        <v>7</v>
      </c>
      <c r="D11" s="2">
        <v>1</v>
      </c>
      <c r="E11" s="2"/>
      <c r="F11" s="2"/>
      <c r="G11" s="2"/>
    </row>
    <row r="12" spans="2:7" x14ac:dyDescent="0.3">
      <c r="B12" s="2">
        <v>4</v>
      </c>
      <c r="C12" s="2">
        <v>18</v>
      </c>
      <c r="D12" s="2">
        <v>13</v>
      </c>
      <c r="E12" s="2"/>
      <c r="F12" s="2">
        <v>8</v>
      </c>
      <c r="G12" s="2"/>
    </row>
    <row r="13" spans="2:7" x14ac:dyDescent="0.3">
      <c r="B13" s="2">
        <v>12</v>
      </c>
      <c r="C13" s="2">
        <v>7</v>
      </c>
      <c r="D13" s="2">
        <v>5</v>
      </c>
      <c r="E13" s="2"/>
      <c r="F13" s="2">
        <v>10</v>
      </c>
      <c r="G13" s="2"/>
    </row>
    <row r="14" spans="2:7" x14ac:dyDescent="0.3">
      <c r="B14" s="2">
        <v>12</v>
      </c>
      <c r="C14" s="2">
        <v>12</v>
      </c>
      <c r="D14" s="2">
        <v>8</v>
      </c>
      <c r="E14" s="2"/>
      <c r="F14" s="2"/>
      <c r="G14" s="2"/>
    </row>
    <row r="15" spans="2:7" x14ac:dyDescent="0.3">
      <c r="B15" s="2">
        <v>11</v>
      </c>
      <c r="C15" s="2">
        <v>4</v>
      </c>
      <c r="D15" s="2">
        <v>2</v>
      </c>
      <c r="E15" s="2"/>
      <c r="F15" s="2">
        <v>14</v>
      </c>
      <c r="G15" s="2"/>
    </row>
    <row r="16" spans="2:7" x14ac:dyDescent="0.3">
      <c r="B16" s="2">
        <v>5</v>
      </c>
      <c r="C16" s="2">
        <v>6</v>
      </c>
      <c r="D16" s="2">
        <v>7</v>
      </c>
      <c r="E16" s="2"/>
      <c r="F16" s="2">
        <v>17</v>
      </c>
      <c r="G16" s="2"/>
    </row>
    <row r="17" spans="1:7" x14ac:dyDescent="0.3">
      <c r="B17" s="2">
        <v>12</v>
      </c>
      <c r="C17" s="2">
        <v>4</v>
      </c>
      <c r="D17" s="2">
        <v>20</v>
      </c>
      <c r="E17" s="2"/>
      <c r="F17" s="2">
        <v>10</v>
      </c>
      <c r="G17" s="2"/>
    </row>
    <row r="18" spans="1:7" x14ac:dyDescent="0.3">
      <c r="B18" s="2">
        <v>7</v>
      </c>
      <c r="C18" s="2"/>
      <c r="D18" s="2">
        <v>1</v>
      </c>
      <c r="E18" s="2"/>
      <c r="F18" s="2"/>
      <c r="G18" s="2"/>
    </row>
    <row r="19" spans="1:7" x14ac:dyDescent="0.3">
      <c r="B19" s="2">
        <v>9</v>
      </c>
      <c r="C19" s="2"/>
      <c r="D19" s="2">
        <v>10</v>
      </c>
      <c r="E19" s="2"/>
      <c r="F19" s="2"/>
      <c r="G19" s="2"/>
    </row>
    <row r="20" spans="1:7" x14ac:dyDescent="0.3">
      <c r="B20" s="2">
        <v>6</v>
      </c>
      <c r="C20" s="2"/>
      <c r="D20" s="2">
        <v>10</v>
      </c>
      <c r="E20" s="2"/>
      <c r="F20" s="2"/>
      <c r="G20" s="2"/>
    </row>
    <row r="21" spans="1:7" x14ac:dyDescent="0.3">
      <c r="B21" s="2">
        <v>8</v>
      </c>
      <c r="C21" s="2"/>
      <c r="D21" s="2">
        <v>5</v>
      </c>
      <c r="E21" s="2"/>
      <c r="F21" s="2"/>
      <c r="G21" s="2"/>
    </row>
    <row r="22" spans="1:7" x14ac:dyDescent="0.3">
      <c r="B22" s="2">
        <v>5</v>
      </c>
      <c r="C22" s="2"/>
      <c r="D22" s="2">
        <v>14</v>
      </c>
      <c r="E22" s="2"/>
      <c r="F22" s="2"/>
      <c r="G22" s="2"/>
    </row>
    <row r="23" spans="1:7" x14ac:dyDescent="0.3">
      <c r="B23" s="2">
        <v>9</v>
      </c>
      <c r="C23" s="2"/>
      <c r="D23" s="2">
        <v>5</v>
      </c>
      <c r="E23" s="2"/>
      <c r="F23" s="2"/>
      <c r="G23" s="2"/>
    </row>
    <row r="24" spans="1:7" x14ac:dyDescent="0.3">
      <c r="B24" s="2"/>
      <c r="C24" s="2"/>
      <c r="D24" s="2">
        <v>5</v>
      </c>
      <c r="E24" s="2"/>
      <c r="F24" s="2"/>
      <c r="G24" s="2"/>
    </row>
    <row r="25" spans="1:7" x14ac:dyDescent="0.3">
      <c r="A25" t="s">
        <v>100</v>
      </c>
      <c r="B25" s="12">
        <f>AVERAGE(B2:B24)</f>
        <v>9.3181818181818183</v>
      </c>
      <c r="C25" s="12">
        <f>AVERAGE(C2:C24)</f>
        <v>8.25</v>
      </c>
      <c r="D25" s="12">
        <f>AVERAGE(D2:D24)</f>
        <v>7.6956521739130439</v>
      </c>
      <c r="E25" s="12">
        <f>AVERAGE(E2:E24)</f>
        <v>6</v>
      </c>
      <c r="F25" s="12">
        <f>AVERAGE(F2:F24)</f>
        <v>12.357142857142858</v>
      </c>
      <c r="G25" s="12">
        <f>AVERAGE(G2:G15)</f>
        <v>7.7777777777777777</v>
      </c>
    </row>
    <row r="26" spans="1:7" x14ac:dyDescent="0.3">
      <c r="A26" t="s">
        <v>86</v>
      </c>
      <c r="B26" s="7">
        <f>COUNT(C2:C17)/(COUNT(B2:B23))</f>
        <v>0.72727272727272729</v>
      </c>
    </row>
    <row r="27" spans="1:7" x14ac:dyDescent="0.3">
      <c r="A27" t="s">
        <v>87</v>
      </c>
      <c r="B27" s="7">
        <f>COUNT(E2:E5)/(COUNT(D2:D24))</f>
        <v>0.17391304347826086</v>
      </c>
    </row>
    <row r="28" spans="1:7" x14ac:dyDescent="0.3">
      <c r="A28" t="s">
        <v>79</v>
      </c>
      <c r="B28">
        <f>COUNT(B2:B23)</f>
        <v>22</v>
      </c>
    </row>
    <row r="29" spans="1:7" x14ac:dyDescent="0.3">
      <c r="A29" t="s">
        <v>80</v>
      </c>
      <c r="B29">
        <f>COUNT(C2:C17)</f>
        <v>16</v>
      </c>
    </row>
    <row r="30" spans="1:7" x14ac:dyDescent="0.3">
      <c r="A30" t="s">
        <v>77</v>
      </c>
      <c r="B30">
        <f>COUNT(D2:D24)</f>
        <v>23</v>
      </c>
    </row>
    <row r="31" spans="1:7" x14ac:dyDescent="0.3">
      <c r="A31" t="s">
        <v>78</v>
      </c>
      <c r="B31">
        <f>COUNT(E2:E5)</f>
        <v>4</v>
      </c>
    </row>
    <row r="32" spans="1:7" x14ac:dyDescent="0.3">
      <c r="A32" t="s">
        <v>20</v>
      </c>
      <c r="B32">
        <f>COUNT(F2:F17)</f>
        <v>14</v>
      </c>
    </row>
    <row r="33" spans="1:2" x14ac:dyDescent="0.3">
      <c r="A33" t="s">
        <v>99</v>
      </c>
      <c r="B33">
        <f>COUNT(G2:G10)</f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01A6-0E9F-4D07-8D3F-C106ABEEBCD3}">
  <dimension ref="B1:Q22"/>
  <sheetViews>
    <sheetView zoomScale="85" zoomScaleNormal="85" workbookViewId="0">
      <selection activeCell="J25" sqref="J25"/>
    </sheetView>
  </sheetViews>
  <sheetFormatPr defaultRowHeight="14.4" x14ac:dyDescent="0.3"/>
  <cols>
    <col min="2" max="2" width="21.6640625" customWidth="1"/>
    <col min="3" max="22" width="12.6640625" customWidth="1"/>
  </cols>
  <sheetData>
    <row r="1" spans="2:17" x14ac:dyDescent="0.3">
      <c r="B1" s="9" t="s">
        <v>74</v>
      </c>
      <c r="C1" s="10" t="s">
        <v>21</v>
      </c>
      <c r="D1" s="10" t="s">
        <v>10</v>
      </c>
      <c r="E1" s="10" t="s">
        <v>0</v>
      </c>
      <c r="F1" s="10" t="s">
        <v>2</v>
      </c>
      <c r="G1" s="10" t="s">
        <v>4</v>
      </c>
      <c r="H1" s="10" t="s">
        <v>6</v>
      </c>
      <c r="I1" s="10" t="s">
        <v>75</v>
      </c>
      <c r="J1" s="10" t="s">
        <v>76</v>
      </c>
      <c r="K1" s="10" t="s">
        <v>8</v>
      </c>
      <c r="L1" s="10" t="s">
        <v>102</v>
      </c>
      <c r="M1" s="10" t="s">
        <v>101</v>
      </c>
      <c r="N1" s="10" t="s">
        <v>97</v>
      </c>
      <c r="O1" s="10" t="s">
        <v>98</v>
      </c>
      <c r="P1" s="31" t="s">
        <v>181</v>
      </c>
      <c r="Q1" s="31" t="s">
        <v>179</v>
      </c>
    </row>
    <row r="2" spans="2:17" x14ac:dyDescent="0.3">
      <c r="B2" s="13" t="s">
        <v>144</v>
      </c>
      <c r="C2" s="13">
        <v>1</v>
      </c>
      <c r="D2" s="14">
        <v>44657</v>
      </c>
      <c r="E2" s="13" t="s">
        <v>145</v>
      </c>
      <c r="F2" s="13" t="s">
        <v>146</v>
      </c>
      <c r="G2" s="13" t="s">
        <v>147</v>
      </c>
      <c r="H2" s="13" t="s">
        <v>148</v>
      </c>
      <c r="I2" s="13"/>
      <c r="J2" s="13"/>
      <c r="K2" s="13" t="s">
        <v>149</v>
      </c>
      <c r="L2" s="13">
        <v>0</v>
      </c>
      <c r="M2" s="13">
        <v>1</v>
      </c>
      <c r="N2" s="13">
        <v>61</v>
      </c>
      <c r="O2" s="13">
        <v>87</v>
      </c>
      <c r="P2" s="2"/>
    </row>
    <row r="3" spans="2:17" x14ac:dyDescent="0.3">
      <c r="B3" s="13" t="s">
        <v>150</v>
      </c>
      <c r="C3" s="13">
        <v>1</v>
      </c>
      <c r="D3" s="14">
        <v>44664</v>
      </c>
      <c r="E3" s="13" t="s">
        <v>151</v>
      </c>
      <c r="F3" s="13" t="s">
        <v>152</v>
      </c>
      <c r="G3" s="13" t="s">
        <v>153</v>
      </c>
      <c r="H3" s="13" t="s">
        <v>154</v>
      </c>
      <c r="I3" s="13"/>
      <c r="J3" s="13"/>
      <c r="K3" s="13" t="s">
        <v>155</v>
      </c>
      <c r="L3" s="13">
        <v>0</v>
      </c>
      <c r="M3" s="13">
        <v>1</v>
      </c>
      <c r="N3" s="13">
        <v>45</v>
      </c>
      <c r="O3" s="13">
        <v>108</v>
      </c>
      <c r="P3" s="2"/>
    </row>
    <row r="4" spans="2:17" x14ac:dyDescent="0.3">
      <c r="B4" s="13" t="s">
        <v>156</v>
      </c>
      <c r="C4" s="13">
        <v>1</v>
      </c>
      <c r="D4" s="14">
        <v>44682</v>
      </c>
      <c r="E4" s="13" t="s">
        <v>70</v>
      </c>
      <c r="F4" s="13" t="s">
        <v>157</v>
      </c>
      <c r="G4" s="13" t="s">
        <v>158</v>
      </c>
      <c r="H4" s="13" t="s">
        <v>159</v>
      </c>
      <c r="I4" s="13"/>
      <c r="J4" s="13"/>
      <c r="K4" s="13" t="s">
        <v>160</v>
      </c>
      <c r="L4" s="13">
        <v>0</v>
      </c>
      <c r="M4" s="13">
        <v>1</v>
      </c>
      <c r="N4" s="13">
        <v>63</v>
      </c>
      <c r="O4" s="13">
        <v>78</v>
      </c>
      <c r="P4" s="2"/>
    </row>
    <row r="5" spans="2:17" x14ac:dyDescent="0.3">
      <c r="B5" s="13" t="s">
        <v>166</v>
      </c>
      <c r="C5" s="13">
        <v>1</v>
      </c>
      <c r="D5" s="14">
        <v>44686</v>
      </c>
      <c r="E5" s="13"/>
      <c r="F5" s="13"/>
      <c r="G5" s="13"/>
      <c r="H5" s="13"/>
      <c r="I5" s="13"/>
      <c r="J5" s="13"/>
      <c r="K5" s="13" t="s">
        <v>188</v>
      </c>
      <c r="L5" s="13">
        <v>1</v>
      </c>
      <c r="M5" s="13">
        <v>0</v>
      </c>
      <c r="N5" s="13">
        <v>81</v>
      </c>
      <c r="O5" s="13">
        <v>75</v>
      </c>
      <c r="P5" s="2"/>
    </row>
    <row r="6" spans="2:17" x14ac:dyDescent="0.3">
      <c r="B6" s="13" t="s">
        <v>46</v>
      </c>
      <c r="C6" s="13">
        <v>1</v>
      </c>
      <c r="D6" s="14">
        <v>44696</v>
      </c>
      <c r="E6" s="13" t="s">
        <v>45</v>
      </c>
      <c r="F6" s="13" t="s">
        <v>47</v>
      </c>
      <c r="G6" s="13" t="s">
        <v>48</v>
      </c>
      <c r="H6" s="13" t="s">
        <v>49</v>
      </c>
      <c r="I6" s="13"/>
      <c r="J6" s="13"/>
      <c r="K6" s="13" t="s">
        <v>50</v>
      </c>
      <c r="L6" s="13">
        <v>0</v>
      </c>
      <c r="M6" s="13">
        <v>1</v>
      </c>
      <c r="N6" s="13">
        <v>39</v>
      </c>
      <c r="O6" s="13">
        <v>86</v>
      </c>
      <c r="P6" s="2"/>
    </row>
    <row r="7" spans="2:17" x14ac:dyDescent="0.3">
      <c r="B7" s="13" t="s">
        <v>51</v>
      </c>
      <c r="C7" s="13">
        <v>1</v>
      </c>
      <c r="D7" s="14">
        <v>44697</v>
      </c>
      <c r="E7" s="13" t="s">
        <v>52</v>
      </c>
      <c r="F7" s="13" t="s">
        <v>35</v>
      </c>
      <c r="G7" s="13" t="s">
        <v>53</v>
      </c>
      <c r="H7" s="13" t="s">
        <v>54</v>
      </c>
      <c r="I7" s="13"/>
      <c r="J7" s="13"/>
      <c r="K7" s="13" t="s">
        <v>55</v>
      </c>
      <c r="L7" s="13">
        <v>1</v>
      </c>
      <c r="M7" s="13">
        <v>0</v>
      </c>
      <c r="N7" s="13">
        <v>72</v>
      </c>
      <c r="O7" s="13">
        <v>68</v>
      </c>
      <c r="P7" s="2"/>
    </row>
    <row r="8" spans="2:17" x14ac:dyDescent="0.3">
      <c r="B8" s="13" t="s">
        <v>56</v>
      </c>
      <c r="C8" s="13">
        <v>1</v>
      </c>
      <c r="D8" s="14">
        <v>44710</v>
      </c>
      <c r="E8" s="13" t="s">
        <v>57</v>
      </c>
      <c r="F8" s="13" t="s">
        <v>58</v>
      </c>
      <c r="G8" s="13" t="s">
        <v>59</v>
      </c>
      <c r="H8" s="13" t="s">
        <v>60</v>
      </c>
      <c r="I8" s="13"/>
      <c r="J8" s="13"/>
      <c r="K8" s="13" t="s">
        <v>61</v>
      </c>
      <c r="L8" s="13">
        <v>0</v>
      </c>
      <c r="M8" s="13">
        <v>1</v>
      </c>
      <c r="N8" s="13">
        <v>60</v>
      </c>
      <c r="O8" s="13">
        <v>89</v>
      </c>
      <c r="P8" s="2"/>
    </row>
    <row r="9" spans="2:17" x14ac:dyDescent="0.3">
      <c r="B9" s="13" t="s">
        <v>22</v>
      </c>
      <c r="C9" s="13">
        <v>1</v>
      </c>
      <c r="D9" s="14">
        <v>44720</v>
      </c>
      <c r="E9" s="13" t="s">
        <v>62</v>
      </c>
      <c r="F9" s="13" t="s">
        <v>63</v>
      </c>
      <c r="G9" s="13" t="s">
        <v>64</v>
      </c>
      <c r="H9" s="13" t="s">
        <v>65</v>
      </c>
      <c r="I9" s="13"/>
      <c r="J9" s="13"/>
      <c r="K9" s="13" t="s">
        <v>66</v>
      </c>
      <c r="L9" s="13">
        <v>0</v>
      </c>
      <c r="M9" s="13">
        <v>1</v>
      </c>
      <c r="N9" s="13">
        <v>37</v>
      </c>
      <c r="O9" s="13">
        <v>151</v>
      </c>
      <c r="P9" s="2"/>
    </row>
    <row r="10" spans="2:17" x14ac:dyDescent="0.3">
      <c r="B10" s="13" t="s">
        <v>67</v>
      </c>
      <c r="C10" s="13">
        <v>1</v>
      </c>
      <c r="D10" s="14">
        <v>44741</v>
      </c>
      <c r="E10" s="13" t="s">
        <v>68</v>
      </c>
      <c r="F10" s="13" t="s">
        <v>69</v>
      </c>
      <c r="G10" s="13" t="s">
        <v>70</v>
      </c>
      <c r="H10" s="13" t="s">
        <v>71</v>
      </c>
      <c r="I10" s="13"/>
      <c r="J10" s="13"/>
      <c r="K10" s="13" t="s">
        <v>72</v>
      </c>
      <c r="L10" s="13">
        <v>1</v>
      </c>
      <c r="M10" s="13">
        <v>0</v>
      </c>
      <c r="N10" s="13">
        <v>83</v>
      </c>
      <c r="O10" s="13">
        <v>56</v>
      </c>
      <c r="P10" s="2"/>
    </row>
    <row r="11" spans="2:17" x14ac:dyDescent="0.3">
      <c r="B11" s="13" t="s">
        <v>196</v>
      </c>
      <c r="C11" s="13">
        <v>2</v>
      </c>
      <c r="D11" s="14">
        <v>44783</v>
      </c>
      <c r="E11" s="13"/>
      <c r="F11" s="13"/>
      <c r="G11" s="13"/>
      <c r="H11" s="13"/>
      <c r="I11" s="13"/>
      <c r="J11" s="13"/>
      <c r="K11" s="13" t="s">
        <v>197</v>
      </c>
      <c r="L11" s="13">
        <v>0</v>
      </c>
      <c r="M11" s="13">
        <v>1</v>
      </c>
      <c r="N11" s="13">
        <v>60</v>
      </c>
      <c r="O11" s="13">
        <v>81</v>
      </c>
      <c r="P11" s="2"/>
      <c r="Q11">
        <f>100*23/(78+(0.44*19)+23)</f>
        <v>21.03145574250183</v>
      </c>
    </row>
    <row r="12" spans="2:17" x14ac:dyDescent="0.3">
      <c r="B12" s="13" t="s">
        <v>189</v>
      </c>
      <c r="C12" s="13">
        <v>2</v>
      </c>
      <c r="D12" s="14">
        <v>44793</v>
      </c>
      <c r="E12" s="13"/>
      <c r="F12" s="13"/>
      <c r="G12" s="13"/>
      <c r="H12" s="13"/>
      <c r="I12" s="13"/>
      <c r="J12" s="13"/>
      <c r="K12" s="13"/>
      <c r="L12" s="13">
        <v>1</v>
      </c>
      <c r="M12" s="13">
        <v>0</v>
      </c>
      <c r="N12" s="13">
        <v>86</v>
      </c>
      <c r="O12" s="13">
        <v>64</v>
      </c>
      <c r="P12" s="2"/>
    </row>
    <row r="13" spans="2:17" x14ac:dyDescent="0.3">
      <c r="B13" s="13" t="s">
        <v>162</v>
      </c>
      <c r="C13" s="13">
        <v>2</v>
      </c>
      <c r="D13" s="14">
        <v>44803</v>
      </c>
      <c r="E13" s="13"/>
      <c r="F13" s="13"/>
      <c r="G13" s="13"/>
      <c r="H13" s="13"/>
      <c r="I13" s="13"/>
      <c r="J13" s="13"/>
      <c r="K13" s="13"/>
      <c r="L13" s="13">
        <v>0</v>
      </c>
      <c r="M13" s="13">
        <v>1</v>
      </c>
      <c r="N13" s="13">
        <v>69</v>
      </c>
      <c r="O13" s="13">
        <v>102</v>
      </c>
      <c r="P13" s="2"/>
    </row>
    <row r="14" spans="2:17" x14ac:dyDescent="0.3">
      <c r="B14" s="13" t="s">
        <v>190</v>
      </c>
      <c r="C14" s="13">
        <v>2</v>
      </c>
      <c r="D14" s="14">
        <v>44825</v>
      </c>
      <c r="E14" s="13"/>
      <c r="F14" s="13"/>
      <c r="G14" s="13"/>
      <c r="H14" s="13"/>
      <c r="I14" s="13"/>
      <c r="J14" s="13"/>
      <c r="K14" s="13"/>
      <c r="L14" s="13">
        <v>0</v>
      </c>
      <c r="M14" s="13">
        <v>1</v>
      </c>
      <c r="N14" s="13">
        <v>52</v>
      </c>
      <c r="O14" s="13">
        <v>110</v>
      </c>
      <c r="P14" s="2"/>
    </row>
    <row r="15" spans="2:17" x14ac:dyDescent="0.3">
      <c r="B15" s="13" t="s">
        <v>191</v>
      </c>
      <c r="C15" s="13">
        <v>2</v>
      </c>
      <c r="D15" s="14">
        <v>44828</v>
      </c>
      <c r="E15" s="13"/>
      <c r="F15" s="13"/>
      <c r="G15" s="13"/>
      <c r="H15" s="13"/>
      <c r="I15" s="13"/>
      <c r="J15" s="13"/>
      <c r="K15" s="13"/>
      <c r="L15" s="13">
        <v>1</v>
      </c>
      <c r="M15" s="13">
        <v>0</v>
      </c>
      <c r="N15" s="13">
        <v>81</v>
      </c>
      <c r="O15" s="13">
        <v>73</v>
      </c>
      <c r="P15" s="2"/>
    </row>
    <row r="16" spans="2:17" x14ac:dyDescent="0.3">
      <c r="B16" s="13" t="s">
        <v>192</v>
      </c>
      <c r="C16" s="13">
        <v>2</v>
      </c>
      <c r="D16" s="14">
        <v>44835</v>
      </c>
      <c r="E16" s="13"/>
      <c r="F16" s="13"/>
      <c r="G16" s="13"/>
      <c r="H16" s="13"/>
      <c r="I16" s="13"/>
      <c r="J16" s="13"/>
      <c r="K16" s="13"/>
      <c r="L16" s="13">
        <v>0</v>
      </c>
      <c r="M16" s="13">
        <v>1</v>
      </c>
      <c r="N16" s="13">
        <v>65</v>
      </c>
      <c r="O16" s="13">
        <v>71</v>
      </c>
      <c r="P16" s="2"/>
    </row>
    <row r="17" spans="2:16" x14ac:dyDescent="0.3">
      <c r="B17" s="13" t="s">
        <v>193</v>
      </c>
      <c r="C17" s="13">
        <v>2</v>
      </c>
      <c r="D17" s="14">
        <v>44839</v>
      </c>
      <c r="E17" s="13"/>
      <c r="F17" s="13"/>
      <c r="G17" s="13"/>
      <c r="H17" s="13"/>
      <c r="I17" s="13"/>
      <c r="J17" s="13"/>
      <c r="K17" s="13" t="s">
        <v>194</v>
      </c>
      <c r="L17" s="13">
        <v>0</v>
      </c>
      <c r="M17" s="13">
        <v>1</v>
      </c>
      <c r="N17" s="13">
        <v>49</v>
      </c>
      <c r="O17" s="13">
        <v>92</v>
      </c>
      <c r="P17" s="2"/>
    </row>
    <row r="18" spans="2:16" x14ac:dyDescent="0.3">
      <c r="B18" s="13" t="s">
        <v>193</v>
      </c>
      <c r="C18" s="13">
        <v>3</v>
      </c>
      <c r="D18" s="14">
        <v>44888</v>
      </c>
      <c r="E18" s="13"/>
      <c r="F18" s="13"/>
      <c r="G18" s="13"/>
      <c r="H18" s="13"/>
      <c r="I18" s="13"/>
      <c r="J18" s="13"/>
      <c r="K18" s="13" t="s">
        <v>195</v>
      </c>
      <c r="L18" s="13">
        <v>0</v>
      </c>
      <c r="M18" s="13">
        <v>1</v>
      </c>
      <c r="N18" s="13">
        <v>53</v>
      </c>
      <c r="O18" s="13">
        <v>71</v>
      </c>
      <c r="P18" s="2"/>
    </row>
    <row r="19" spans="2:16" x14ac:dyDescent="0.3">
      <c r="B19" s="49" t="s">
        <v>198</v>
      </c>
      <c r="C19" s="49"/>
      <c r="D19" s="50"/>
      <c r="E19" s="49"/>
      <c r="F19" s="49"/>
      <c r="G19" s="49"/>
      <c r="H19" s="49"/>
      <c r="I19" s="49"/>
      <c r="J19" s="49"/>
      <c r="K19" s="49"/>
      <c r="L19" s="49">
        <f>SUM(L2:L18)</f>
        <v>5</v>
      </c>
      <c r="M19" s="49">
        <f>SUM(M2:M18)</f>
        <v>12</v>
      </c>
      <c r="N19" s="49">
        <f>SUM(N2:N18)</f>
        <v>1056</v>
      </c>
      <c r="O19" s="49">
        <f>SUM(O2:O18)</f>
        <v>1462</v>
      </c>
      <c r="P19" s="2"/>
    </row>
    <row r="20" spans="2:16" x14ac:dyDescent="0.3">
      <c r="B20" s="2"/>
      <c r="C20" s="2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3">
      <c r="P21" s="2"/>
    </row>
    <row r="22" spans="2:16" x14ac:dyDescent="0.3">
      <c r="L22" s="27"/>
      <c r="M22" s="27"/>
    </row>
  </sheetData>
  <phoneticPr fontId="6" type="noConversion"/>
  <conditionalFormatting sqref="L2:M20">
    <cfRule type="cellIs" dxfId="1" priority="6" operator="equal">
      <formula>#REF!</formula>
    </cfRule>
  </conditionalFormatting>
  <conditionalFormatting sqref="L7:M20">
    <cfRule type="cellIs" dxfId="0" priority="7" operator="equal">
      <formula>#REF!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E34C-2F8B-4A1B-A110-EABB4BA18076}">
  <dimension ref="A1:V15"/>
  <sheetViews>
    <sheetView zoomScale="70" zoomScaleNormal="70" workbookViewId="0">
      <selection activeCell="H23" sqref="H23"/>
    </sheetView>
  </sheetViews>
  <sheetFormatPr defaultRowHeight="14.4" x14ac:dyDescent="0.3"/>
  <cols>
    <col min="1" max="1" width="17.109375" bestFit="1" customWidth="1"/>
    <col min="2" max="2" width="12" bestFit="1" customWidth="1"/>
    <col min="3" max="3" width="10.88671875" bestFit="1" customWidth="1"/>
    <col min="4" max="4" width="11.33203125" bestFit="1" customWidth="1"/>
    <col min="5" max="5" width="11.5546875" bestFit="1" customWidth="1"/>
    <col min="6" max="6" width="11.109375" bestFit="1" customWidth="1"/>
    <col min="7" max="7" width="11.21875" bestFit="1" customWidth="1"/>
    <col min="8" max="8" width="12.44140625" bestFit="1" customWidth="1"/>
    <col min="9" max="9" width="13" bestFit="1" customWidth="1"/>
    <col min="10" max="10" width="13.33203125" bestFit="1" customWidth="1"/>
    <col min="11" max="11" width="12.44140625" bestFit="1" customWidth="1"/>
    <col min="12" max="12" width="13" bestFit="1" customWidth="1"/>
    <col min="13" max="13" width="13.33203125" bestFit="1" customWidth="1"/>
    <col min="14" max="14" width="12.21875" bestFit="1" customWidth="1"/>
    <col min="15" max="15" width="12.6640625" bestFit="1" customWidth="1"/>
    <col min="16" max="16" width="13" bestFit="1" customWidth="1"/>
    <col min="17" max="17" width="11.21875" bestFit="1" customWidth="1"/>
    <col min="18" max="18" width="11.33203125" bestFit="1" customWidth="1"/>
    <col min="19" max="19" width="12.21875" bestFit="1" customWidth="1"/>
    <col min="20" max="20" width="13.109375" bestFit="1" customWidth="1"/>
    <col min="21" max="21" width="13" style="7" bestFit="1" customWidth="1"/>
    <col min="22" max="22" width="14.5546875" bestFit="1" customWidth="1"/>
    <col min="23" max="23" width="13" bestFit="1" customWidth="1"/>
    <col min="24" max="24" width="14.5546875" bestFit="1" customWidth="1"/>
  </cols>
  <sheetData>
    <row r="1" spans="1:22" x14ac:dyDescent="0.3">
      <c r="A1" s="24" t="s">
        <v>21</v>
      </c>
      <c r="B1" s="2" t="s">
        <v>226</v>
      </c>
    </row>
    <row r="2" spans="1:22" x14ac:dyDescent="0.3">
      <c r="A2" s="24" t="s">
        <v>73</v>
      </c>
      <c r="B2" s="2" t="s">
        <v>226</v>
      </c>
    </row>
    <row r="4" spans="1:22" x14ac:dyDescent="0.3">
      <c r="A4" s="24" t="s">
        <v>224</v>
      </c>
      <c r="B4" s="2" t="s">
        <v>107</v>
      </c>
      <c r="C4" s="2" t="s">
        <v>178</v>
      </c>
      <c r="D4" s="2" t="s">
        <v>118</v>
      </c>
      <c r="E4" s="2" t="s">
        <v>119</v>
      </c>
      <c r="F4" s="2" t="s">
        <v>120</v>
      </c>
      <c r="G4" s="2" t="s">
        <v>121</v>
      </c>
      <c r="H4" s="2" t="s">
        <v>108</v>
      </c>
      <c r="I4" s="2" t="s">
        <v>109</v>
      </c>
      <c r="J4" s="2" t="s">
        <v>123</v>
      </c>
      <c r="K4" s="2" t="s">
        <v>110</v>
      </c>
      <c r="L4" s="2" t="s">
        <v>111</v>
      </c>
      <c r="M4" s="2" t="s">
        <v>122</v>
      </c>
      <c r="N4" s="2" t="s">
        <v>112</v>
      </c>
      <c r="O4" s="2" t="s">
        <v>117</v>
      </c>
      <c r="P4" s="2" t="s">
        <v>124</v>
      </c>
      <c r="Q4" s="2" t="s">
        <v>116</v>
      </c>
      <c r="R4" s="2" t="s">
        <v>115</v>
      </c>
      <c r="S4" s="2" t="s">
        <v>114</v>
      </c>
      <c r="T4" s="2" t="s">
        <v>113</v>
      </c>
      <c r="U4" s="6" t="s">
        <v>172</v>
      </c>
      <c r="V4" s="6" t="s">
        <v>173</v>
      </c>
    </row>
    <row r="5" spans="1:22" x14ac:dyDescent="0.3">
      <c r="A5" s="2" t="s">
        <v>106</v>
      </c>
      <c r="B5" s="56">
        <v>171</v>
      </c>
      <c r="C5" s="56">
        <v>175</v>
      </c>
      <c r="D5" s="56">
        <v>41</v>
      </c>
      <c r="E5" s="56">
        <v>18</v>
      </c>
      <c r="F5" s="56">
        <v>59</v>
      </c>
      <c r="G5" s="56">
        <v>41</v>
      </c>
      <c r="H5" s="56">
        <v>63</v>
      </c>
      <c r="I5" s="56">
        <v>15</v>
      </c>
      <c r="J5" s="6">
        <v>0.18492063492063493</v>
      </c>
      <c r="K5" s="56">
        <v>83</v>
      </c>
      <c r="L5" s="56">
        <v>45</v>
      </c>
      <c r="M5" s="6">
        <v>0.54291958041958044</v>
      </c>
      <c r="N5" s="56">
        <v>49</v>
      </c>
      <c r="O5" s="56">
        <v>36</v>
      </c>
      <c r="P5" s="6">
        <v>0.75185185185185188</v>
      </c>
      <c r="Q5" s="56">
        <v>36</v>
      </c>
      <c r="R5" s="56">
        <v>6</v>
      </c>
      <c r="S5" s="56">
        <v>44</v>
      </c>
      <c r="T5" s="56">
        <v>40</v>
      </c>
      <c r="U5" s="6">
        <v>0.46137976743857556</v>
      </c>
      <c r="V5" s="6">
        <v>0.43527024446142093</v>
      </c>
    </row>
    <row r="6" spans="1:22" x14ac:dyDescent="0.3">
      <c r="A6" s="2" t="s">
        <v>125</v>
      </c>
      <c r="B6" s="56">
        <v>135</v>
      </c>
      <c r="C6" s="56">
        <v>96</v>
      </c>
      <c r="D6" s="56">
        <v>41</v>
      </c>
      <c r="E6" s="56">
        <v>18</v>
      </c>
      <c r="F6" s="56">
        <v>59</v>
      </c>
      <c r="G6" s="56">
        <v>31</v>
      </c>
      <c r="H6" s="56">
        <v>39</v>
      </c>
      <c r="I6" s="56">
        <v>14</v>
      </c>
      <c r="J6" s="6">
        <v>0.3236607142857143</v>
      </c>
      <c r="K6" s="56">
        <v>88</v>
      </c>
      <c r="L6" s="56">
        <v>33</v>
      </c>
      <c r="M6" s="6">
        <v>0.27430149447693303</v>
      </c>
      <c r="N6" s="56">
        <v>46</v>
      </c>
      <c r="O6" s="56">
        <v>27</v>
      </c>
      <c r="P6" s="6">
        <v>0.53125</v>
      </c>
      <c r="Q6" s="56">
        <v>19</v>
      </c>
      <c r="R6" s="56">
        <v>4</v>
      </c>
      <c r="S6" s="56">
        <v>55</v>
      </c>
      <c r="T6" s="56">
        <v>34</v>
      </c>
      <c r="U6" s="6">
        <v>0.3953285342440086</v>
      </c>
      <c r="V6" s="6">
        <v>0.37759950471416637</v>
      </c>
    </row>
    <row r="7" spans="1:22" x14ac:dyDescent="0.3">
      <c r="A7" s="2" t="s">
        <v>104</v>
      </c>
      <c r="B7" s="56">
        <v>37</v>
      </c>
      <c r="C7" s="56">
        <v>-17</v>
      </c>
      <c r="D7" s="56">
        <v>15</v>
      </c>
      <c r="E7" s="56">
        <v>3</v>
      </c>
      <c r="F7" s="56">
        <v>18</v>
      </c>
      <c r="G7" s="56">
        <v>8</v>
      </c>
      <c r="H7" s="56">
        <v>17</v>
      </c>
      <c r="I7" s="56">
        <v>3</v>
      </c>
      <c r="J7" s="6">
        <v>0.25</v>
      </c>
      <c r="K7" s="56">
        <v>36</v>
      </c>
      <c r="L7" s="56">
        <v>11</v>
      </c>
      <c r="M7" s="6">
        <v>0.26111111111111113</v>
      </c>
      <c r="N7" s="56">
        <v>10</v>
      </c>
      <c r="O7" s="56">
        <v>6</v>
      </c>
      <c r="P7" s="6">
        <v>0.65</v>
      </c>
      <c r="Q7" s="56">
        <v>13</v>
      </c>
      <c r="R7" s="56">
        <v>2</v>
      </c>
      <c r="S7" s="56">
        <v>19</v>
      </c>
      <c r="T7" s="56">
        <v>12</v>
      </c>
      <c r="U7" s="6">
        <v>0.26296859395338135</v>
      </c>
      <c r="V7" s="6">
        <v>0.24713064713064714</v>
      </c>
    </row>
    <row r="8" spans="1:22" x14ac:dyDescent="0.3">
      <c r="A8" s="2" t="s">
        <v>105</v>
      </c>
      <c r="B8" s="56">
        <v>91</v>
      </c>
      <c r="C8" s="56">
        <v>30</v>
      </c>
      <c r="D8" s="56">
        <v>41</v>
      </c>
      <c r="E8" s="56">
        <v>6</v>
      </c>
      <c r="F8" s="56">
        <v>47</v>
      </c>
      <c r="G8" s="56">
        <v>17</v>
      </c>
      <c r="H8" s="56">
        <v>32</v>
      </c>
      <c r="I8" s="56">
        <v>4</v>
      </c>
      <c r="J8" s="6">
        <v>9.5238095238095233E-2</v>
      </c>
      <c r="K8" s="56">
        <v>65</v>
      </c>
      <c r="L8" s="56">
        <v>27</v>
      </c>
      <c r="M8" s="6">
        <v>0.31483923483923487</v>
      </c>
      <c r="N8" s="56">
        <v>44</v>
      </c>
      <c r="O8" s="56">
        <v>25</v>
      </c>
      <c r="P8" s="6">
        <v>0.55194805194805197</v>
      </c>
      <c r="Q8" s="56">
        <v>15</v>
      </c>
      <c r="R8" s="56">
        <v>4</v>
      </c>
      <c r="S8" s="56">
        <v>40</v>
      </c>
      <c r="T8" s="56">
        <v>31</v>
      </c>
      <c r="U8" s="6">
        <v>0.29438094322357894</v>
      </c>
      <c r="V8" s="6">
        <v>0.24422652964319636</v>
      </c>
    </row>
    <row r="9" spans="1:22" x14ac:dyDescent="0.3">
      <c r="A9" s="2" t="s">
        <v>161</v>
      </c>
      <c r="B9" s="56">
        <v>139</v>
      </c>
      <c r="C9" s="56">
        <v>110</v>
      </c>
      <c r="D9" s="56">
        <v>52</v>
      </c>
      <c r="E9" s="56">
        <v>17</v>
      </c>
      <c r="F9" s="56">
        <v>69</v>
      </c>
      <c r="G9" s="56">
        <v>33</v>
      </c>
      <c r="H9" s="56">
        <v>49</v>
      </c>
      <c r="I9" s="56">
        <v>7</v>
      </c>
      <c r="J9" s="6">
        <v>0.16111111111111112</v>
      </c>
      <c r="K9" s="56">
        <v>95</v>
      </c>
      <c r="L9" s="56">
        <v>47</v>
      </c>
      <c r="M9" s="6">
        <v>0.36491071428571425</v>
      </c>
      <c r="N9" s="56">
        <v>42</v>
      </c>
      <c r="O9" s="56">
        <v>24</v>
      </c>
      <c r="P9" s="6">
        <v>0.58518518518518514</v>
      </c>
      <c r="Q9" s="56">
        <v>37</v>
      </c>
      <c r="R9" s="56">
        <v>6</v>
      </c>
      <c r="S9" s="56">
        <v>46</v>
      </c>
      <c r="T9" s="56">
        <v>39</v>
      </c>
      <c r="U9" s="6">
        <v>0.30980831862558206</v>
      </c>
      <c r="V9" s="6">
        <v>0.29783953942450681</v>
      </c>
    </row>
    <row r="10" spans="1:22" x14ac:dyDescent="0.3">
      <c r="A10" s="2" t="s">
        <v>103</v>
      </c>
      <c r="B10" s="56">
        <v>120</v>
      </c>
      <c r="C10" s="56">
        <v>75</v>
      </c>
      <c r="D10" s="56">
        <v>45</v>
      </c>
      <c r="E10" s="56">
        <v>24</v>
      </c>
      <c r="F10" s="56">
        <v>69</v>
      </c>
      <c r="G10" s="56">
        <v>22</v>
      </c>
      <c r="H10" s="56">
        <v>72</v>
      </c>
      <c r="I10" s="56">
        <v>12</v>
      </c>
      <c r="J10" s="6">
        <v>0.1794227994227994</v>
      </c>
      <c r="K10" s="56">
        <v>70</v>
      </c>
      <c r="L10" s="56">
        <v>29</v>
      </c>
      <c r="M10" s="6">
        <v>0.45111832611832609</v>
      </c>
      <c r="N10" s="56">
        <v>42</v>
      </c>
      <c r="O10" s="56">
        <v>26</v>
      </c>
      <c r="P10" s="6">
        <v>0.50358974358974362</v>
      </c>
      <c r="Q10" s="56">
        <v>24</v>
      </c>
      <c r="R10" s="56">
        <v>2</v>
      </c>
      <c r="S10" s="56">
        <v>48</v>
      </c>
      <c r="T10" s="56">
        <v>14</v>
      </c>
      <c r="U10" s="6">
        <v>0.31303928484720023</v>
      </c>
      <c r="V10" s="6">
        <v>0.27896443296985091</v>
      </c>
    </row>
    <row r="11" spans="1:22" x14ac:dyDescent="0.3">
      <c r="A11" s="2" t="s">
        <v>92</v>
      </c>
      <c r="B11" s="56">
        <v>163</v>
      </c>
      <c r="C11" s="56">
        <v>71</v>
      </c>
      <c r="D11" s="56">
        <v>56</v>
      </c>
      <c r="E11" s="56">
        <v>28</v>
      </c>
      <c r="F11" s="56">
        <v>84</v>
      </c>
      <c r="G11" s="56">
        <v>31</v>
      </c>
      <c r="H11" s="56">
        <v>60</v>
      </c>
      <c r="I11" s="56">
        <v>8</v>
      </c>
      <c r="J11" s="6">
        <v>0.1302721088435374</v>
      </c>
      <c r="K11" s="56">
        <v>108</v>
      </c>
      <c r="L11" s="56">
        <v>45</v>
      </c>
      <c r="M11" s="6">
        <v>0.40964335664335655</v>
      </c>
      <c r="N11" s="56">
        <v>84</v>
      </c>
      <c r="O11" s="56">
        <v>49</v>
      </c>
      <c r="P11" s="6">
        <v>0.609841733964541</v>
      </c>
      <c r="Q11" s="56">
        <v>34</v>
      </c>
      <c r="R11" s="56">
        <v>2</v>
      </c>
      <c r="S11" s="56">
        <v>55</v>
      </c>
      <c r="T11" s="56">
        <v>46</v>
      </c>
      <c r="U11" s="6">
        <v>0.36253454541946067</v>
      </c>
      <c r="V11" s="6">
        <v>0.31159105986892366</v>
      </c>
    </row>
    <row r="12" spans="1:22" x14ac:dyDescent="0.3">
      <c r="A12" s="2" t="s">
        <v>127</v>
      </c>
      <c r="B12" s="56">
        <v>45</v>
      </c>
      <c r="C12" s="56">
        <v>1</v>
      </c>
      <c r="D12" s="56">
        <v>17</v>
      </c>
      <c r="E12" s="56">
        <v>3</v>
      </c>
      <c r="F12" s="56">
        <v>20</v>
      </c>
      <c r="G12" s="56">
        <v>12</v>
      </c>
      <c r="H12" s="56">
        <v>21</v>
      </c>
      <c r="I12" s="56">
        <v>3</v>
      </c>
      <c r="J12" s="6">
        <v>0.19047619047619047</v>
      </c>
      <c r="K12" s="56">
        <v>33</v>
      </c>
      <c r="L12" s="56">
        <v>15</v>
      </c>
      <c r="M12" s="6">
        <v>0.53846153846153855</v>
      </c>
      <c r="N12" s="56">
        <v>15</v>
      </c>
      <c r="O12" s="56">
        <v>6</v>
      </c>
      <c r="P12" s="6">
        <v>0.36666666666666664</v>
      </c>
      <c r="Q12" s="56">
        <v>9</v>
      </c>
      <c r="R12" s="56">
        <v>1</v>
      </c>
      <c r="S12" s="56">
        <v>17</v>
      </c>
      <c r="T12" s="56"/>
      <c r="U12" s="6">
        <v>0.38154466656576969</v>
      </c>
      <c r="V12" s="6">
        <v>0.41894586894586888</v>
      </c>
    </row>
    <row r="13" spans="1:22" x14ac:dyDescent="0.3">
      <c r="A13" s="2" t="s">
        <v>187</v>
      </c>
      <c r="B13" s="56">
        <v>162</v>
      </c>
      <c r="C13" s="56">
        <v>166</v>
      </c>
      <c r="D13" s="56">
        <v>46</v>
      </c>
      <c r="E13" s="56">
        <v>14</v>
      </c>
      <c r="F13" s="56">
        <v>60</v>
      </c>
      <c r="G13" s="56">
        <v>43</v>
      </c>
      <c r="H13" s="56">
        <v>34</v>
      </c>
      <c r="I13" s="56">
        <v>11</v>
      </c>
      <c r="J13" s="6">
        <v>0.34722222222222221</v>
      </c>
      <c r="K13" s="56">
        <v>78</v>
      </c>
      <c r="L13" s="56">
        <v>44</v>
      </c>
      <c r="M13" s="6">
        <v>0.53661482136714334</v>
      </c>
      <c r="N13" s="56">
        <v>65</v>
      </c>
      <c r="O13" s="56">
        <v>41</v>
      </c>
      <c r="P13" s="6">
        <v>0.48796296296296299</v>
      </c>
      <c r="Q13" s="56">
        <v>20</v>
      </c>
      <c r="R13" s="56">
        <v>7</v>
      </c>
      <c r="S13" s="56">
        <v>51</v>
      </c>
      <c r="T13" s="56">
        <v>43</v>
      </c>
      <c r="U13" s="6">
        <v>0.43554988207548184</v>
      </c>
      <c r="V13" s="6">
        <v>0.44503396822475771</v>
      </c>
    </row>
    <row r="14" spans="1:22" x14ac:dyDescent="0.3">
      <c r="A14" s="2" t="s">
        <v>225</v>
      </c>
      <c r="B14" s="56">
        <v>1063</v>
      </c>
      <c r="C14" s="56">
        <v>707</v>
      </c>
      <c r="D14" s="56">
        <v>354</v>
      </c>
      <c r="E14" s="56">
        <v>131</v>
      </c>
      <c r="F14" s="56">
        <v>485</v>
      </c>
      <c r="G14" s="56">
        <v>238</v>
      </c>
      <c r="H14" s="56">
        <v>387</v>
      </c>
      <c r="I14" s="56">
        <v>77</v>
      </c>
      <c r="J14" s="6">
        <v>0.20423951586742284</v>
      </c>
      <c r="K14" s="56">
        <v>656</v>
      </c>
      <c r="L14" s="56">
        <v>296</v>
      </c>
      <c r="M14" s="6">
        <v>0.41504925594128378</v>
      </c>
      <c r="N14" s="56">
        <v>397</v>
      </c>
      <c r="O14" s="56">
        <v>240</v>
      </c>
      <c r="P14" s="6">
        <v>0.56577557489430208</v>
      </c>
      <c r="Q14" s="56">
        <v>207</v>
      </c>
      <c r="R14" s="56">
        <v>34</v>
      </c>
      <c r="S14" s="56">
        <v>375</v>
      </c>
      <c r="T14" s="56">
        <v>259</v>
      </c>
      <c r="U14" s="6">
        <v>0.36549007061558536</v>
      </c>
      <c r="V14" s="6">
        <v>0.34277403627913611</v>
      </c>
    </row>
    <row r="15" spans="1:22" x14ac:dyDescent="0.3">
      <c r="U15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5C7C-6526-463C-9157-BBDD7C36F8F6}">
  <dimension ref="A1:V27"/>
  <sheetViews>
    <sheetView zoomScale="85" zoomScaleNormal="85" workbookViewId="0">
      <selection activeCell="A13" sqref="A13"/>
    </sheetView>
  </sheetViews>
  <sheetFormatPr defaultRowHeight="14.4" x14ac:dyDescent="0.3"/>
  <cols>
    <col min="1" max="1" width="16.109375" bestFit="1" customWidth="1"/>
    <col min="2" max="2" width="15.44140625" bestFit="1" customWidth="1"/>
    <col min="3" max="3" width="12.44140625" bestFit="1" customWidth="1"/>
    <col min="4" max="4" width="11.6640625" bestFit="1" customWidth="1"/>
    <col min="5" max="5" width="11.77734375" bestFit="1" customWidth="1"/>
    <col min="6" max="6" width="11.33203125" bestFit="1" customWidth="1"/>
    <col min="7" max="7" width="11.44140625" bestFit="1" customWidth="1"/>
    <col min="8" max="8" width="12.6640625" bestFit="1" customWidth="1"/>
    <col min="9" max="9" width="13.21875" bestFit="1" customWidth="1"/>
    <col min="10" max="10" width="13.6640625" bestFit="1" customWidth="1"/>
    <col min="11" max="11" width="12.6640625" bestFit="1" customWidth="1"/>
    <col min="12" max="12" width="13.21875" bestFit="1" customWidth="1"/>
    <col min="13" max="13" width="13.6640625" bestFit="1" customWidth="1"/>
    <col min="14" max="14" width="12.21875" bestFit="1" customWidth="1"/>
    <col min="15" max="15" width="12.77734375" bestFit="1" customWidth="1"/>
    <col min="16" max="16" width="13.21875" bestFit="1" customWidth="1"/>
    <col min="17" max="17" width="11.44140625" bestFit="1" customWidth="1"/>
    <col min="18" max="18" width="11.6640625" bestFit="1" customWidth="1"/>
    <col min="19" max="19" width="12.21875" bestFit="1" customWidth="1"/>
    <col min="20" max="20" width="13.33203125" bestFit="1" customWidth="1"/>
    <col min="21" max="21" width="14.77734375" bestFit="1" customWidth="1"/>
    <col min="22" max="22" width="13.5546875" style="7" bestFit="1" customWidth="1"/>
    <col min="23" max="23" width="14.77734375" bestFit="1" customWidth="1"/>
    <col min="24" max="25" width="13.5546875" bestFit="1" customWidth="1"/>
  </cols>
  <sheetData>
    <row r="1" spans="1:22" x14ac:dyDescent="0.3">
      <c r="A1" s="24" t="s">
        <v>74</v>
      </c>
      <c r="B1" s="2" t="s">
        <v>226</v>
      </c>
    </row>
    <row r="2" spans="1:22" x14ac:dyDescent="0.3">
      <c r="A2" s="24" t="s">
        <v>21</v>
      </c>
      <c r="B2" s="2" t="s">
        <v>226</v>
      </c>
    </row>
    <row r="3" spans="1:22" x14ac:dyDescent="0.3">
      <c r="A3" s="24" t="s">
        <v>73</v>
      </c>
      <c r="B3" s="2" t="s">
        <v>226</v>
      </c>
    </row>
    <row r="5" spans="1:22" x14ac:dyDescent="0.3">
      <c r="A5" s="24" t="s">
        <v>224</v>
      </c>
      <c r="B5" s="2" t="s">
        <v>129</v>
      </c>
      <c r="C5" s="2" t="s">
        <v>107</v>
      </c>
      <c r="D5" s="2" t="s">
        <v>118</v>
      </c>
      <c r="E5" s="2" t="s">
        <v>119</v>
      </c>
      <c r="F5" s="2" t="s">
        <v>120</v>
      </c>
      <c r="G5" s="2" t="s">
        <v>121</v>
      </c>
      <c r="H5" s="2" t="s">
        <v>108</v>
      </c>
      <c r="I5" s="2" t="s">
        <v>109</v>
      </c>
      <c r="J5" s="2" t="s">
        <v>123</v>
      </c>
      <c r="K5" s="2" t="s">
        <v>110</v>
      </c>
      <c r="L5" s="2" t="s">
        <v>111</v>
      </c>
      <c r="M5" s="2" t="s">
        <v>122</v>
      </c>
      <c r="N5" s="2" t="s">
        <v>112</v>
      </c>
      <c r="O5" s="2" t="s">
        <v>117</v>
      </c>
      <c r="P5" s="2" t="s">
        <v>124</v>
      </c>
      <c r="Q5" s="2" t="s">
        <v>116</v>
      </c>
      <c r="R5" s="2" t="s">
        <v>115</v>
      </c>
      <c r="S5" s="2" t="s">
        <v>114</v>
      </c>
      <c r="T5" s="2" t="s">
        <v>113</v>
      </c>
      <c r="U5" s="6" t="s">
        <v>173</v>
      </c>
      <c r="V5" s="6" t="s">
        <v>172</v>
      </c>
    </row>
    <row r="6" spans="1:22" x14ac:dyDescent="0.3">
      <c r="A6" s="2" t="s">
        <v>199</v>
      </c>
      <c r="B6" s="56">
        <v>17</v>
      </c>
      <c r="C6" s="56">
        <v>339</v>
      </c>
      <c r="D6" s="56">
        <v>76</v>
      </c>
      <c r="E6" s="56">
        <v>44</v>
      </c>
      <c r="F6" s="56">
        <v>120</v>
      </c>
      <c r="G6" s="56">
        <v>35</v>
      </c>
      <c r="H6" s="56">
        <v>48</v>
      </c>
      <c r="I6" s="56">
        <v>9</v>
      </c>
      <c r="J6" s="6">
        <v>0.22063492063492063</v>
      </c>
      <c r="K6" s="56">
        <v>236</v>
      </c>
      <c r="L6" s="56">
        <v>114</v>
      </c>
      <c r="M6" s="6">
        <v>0.47327649171484543</v>
      </c>
      <c r="N6" s="56">
        <v>134</v>
      </c>
      <c r="O6" s="56">
        <v>84</v>
      </c>
      <c r="P6" s="6">
        <v>0.63426143483709274</v>
      </c>
      <c r="Q6" s="56">
        <v>51</v>
      </c>
      <c r="R6" s="56">
        <v>8</v>
      </c>
      <c r="S6" s="56">
        <v>43</v>
      </c>
      <c r="T6" s="56">
        <v>83</v>
      </c>
      <c r="U6" s="6">
        <v>0.44672627672650433</v>
      </c>
      <c r="V6" s="6">
        <v>0.48467873035116482</v>
      </c>
    </row>
    <row r="7" spans="1:22" x14ac:dyDescent="0.3">
      <c r="A7" s="2" t="s">
        <v>200</v>
      </c>
      <c r="B7" s="56">
        <v>17</v>
      </c>
      <c r="C7" s="56">
        <v>100</v>
      </c>
      <c r="D7" s="56">
        <v>46</v>
      </c>
      <c r="E7" s="56">
        <v>15</v>
      </c>
      <c r="F7" s="56">
        <v>61</v>
      </c>
      <c r="G7" s="56">
        <v>39</v>
      </c>
      <c r="H7" s="56">
        <v>57</v>
      </c>
      <c r="I7" s="56">
        <v>9</v>
      </c>
      <c r="J7" s="6">
        <v>0.15718954248366016</v>
      </c>
      <c r="K7" s="56">
        <v>88</v>
      </c>
      <c r="L7" s="56">
        <v>26</v>
      </c>
      <c r="M7" s="6">
        <v>0.34757236227824462</v>
      </c>
      <c r="N7" s="56">
        <v>43</v>
      </c>
      <c r="O7" s="56">
        <v>21</v>
      </c>
      <c r="P7" s="6">
        <v>0.43787878787878787</v>
      </c>
      <c r="Q7" s="56">
        <v>22</v>
      </c>
      <c r="R7" s="56">
        <v>7</v>
      </c>
      <c r="S7" s="56">
        <v>58</v>
      </c>
      <c r="T7" s="56">
        <v>39</v>
      </c>
      <c r="U7" s="6">
        <v>0.27059182647417945</v>
      </c>
      <c r="V7" s="6">
        <v>0.29701292380660993</v>
      </c>
    </row>
    <row r="8" spans="1:22" x14ac:dyDescent="0.3">
      <c r="A8" s="2" t="s">
        <v>201</v>
      </c>
      <c r="B8" s="56">
        <v>14</v>
      </c>
      <c r="C8" s="56">
        <v>52</v>
      </c>
      <c r="D8" s="56">
        <v>27</v>
      </c>
      <c r="E8" s="56">
        <v>7</v>
      </c>
      <c r="F8" s="56">
        <v>34</v>
      </c>
      <c r="G8" s="56">
        <v>7</v>
      </c>
      <c r="H8" s="56">
        <v>48</v>
      </c>
      <c r="I8" s="56">
        <v>9</v>
      </c>
      <c r="J8" s="6">
        <v>0.20493197278911565</v>
      </c>
      <c r="K8" s="56">
        <v>24</v>
      </c>
      <c r="L8" s="56">
        <v>10</v>
      </c>
      <c r="M8" s="6">
        <v>0.31666666666666665</v>
      </c>
      <c r="N8" s="56">
        <v>14</v>
      </c>
      <c r="O8" s="56">
        <v>5</v>
      </c>
      <c r="P8" s="6">
        <v>0.33333333333333331</v>
      </c>
      <c r="Q8" s="56">
        <v>12</v>
      </c>
      <c r="R8" s="56">
        <v>0</v>
      </c>
      <c r="S8" s="56">
        <v>29</v>
      </c>
      <c r="T8" s="56">
        <v>9</v>
      </c>
      <c r="U8" s="6">
        <v>0.29750566893424041</v>
      </c>
      <c r="V8" s="6">
        <v>0.31642803635783406</v>
      </c>
    </row>
    <row r="9" spans="1:22" x14ac:dyDescent="0.3">
      <c r="A9" s="2" t="s">
        <v>202</v>
      </c>
      <c r="B9" s="56">
        <v>16</v>
      </c>
      <c r="C9" s="56">
        <v>21</v>
      </c>
      <c r="D9" s="56">
        <v>10</v>
      </c>
      <c r="E9" s="56">
        <v>1</v>
      </c>
      <c r="F9" s="56">
        <v>11</v>
      </c>
      <c r="G9" s="56">
        <v>10</v>
      </c>
      <c r="H9" s="56">
        <v>10</v>
      </c>
      <c r="I9" s="56">
        <v>1</v>
      </c>
      <c r="J9" s="6">
        <v>0.125</v>
      </c>
      <c r="K9" s="56">
        <v>14</v>
      </c>
      <c r="L9" s="56">
        <v>6</v>
      </c>
      <c r="M9" s="6">
        <v>0.5</v>
      </c>
      <c r="N9" s="56">
        <v>9</v>
      </c>
      <c r="O9" s="56">
        <v>6</v>
      </c>
      <c r="P9" s="6">
        <v>0.66666666666666663</v>
      </c>
      <c r="Q9" s="56">
        <v>9</v>
      </c>
      <c r="R9" s="56">
        <v>1</v>
      </c>
      <c r="S9" s="56">
        <v>17</v>
      </c>
      <c r="T9" s="56">
        <v>5</v>
      </c>
      <c r="U9" s="6">
        <v>0.28076923076923077</v>
      </c>
      <c r="V9" s="6">
        <v>0.31978892109627821</v>
      </c>
    </row>
    <row r="10" spans="1:22" x14ac:dyDescent="0.3">
      <c r="A10" s="2" t="s">
        <v>203</v>
      </c>
      <c r="B10" s="56">
        <v>16</v>
      </c>
      <c r="C10" s="56">
        <v>45</v>
      </c>
      <c r="D10" s="56">
        <v>24</v>
      </c>
      <c r="E10" s="56">
        <v>5</v>
      </c>
      <c r="F10" s="56">
        <v>29</v>
      </c>
      <c r="G10" s="56">
        <v>48</v>
      </c>
      <c r="H10" s="56">
        <v>22</v>
      </c>
      <c r="I10" s="56">
        <v>5</v>
      </c>
      <c r="J10" s="6">
        <v>0.1212121212121212</v>
      </c>
      <c r="K10" s="56">
        <v>26</v>
      </c>
      <c r="L10" s="56">
        <v>10</v>
      </c>
      <c r="M10" s="6">
        <v>0.40952380952380951</v>
      </c>
      <c r="N10" s="56">
        <v>12</v>
      </c>
      <c r="O10" s="56">
        <v>10</v>
      </c>
      <c r="P10" s="6">
        <v>0.75</v>
      </c>
      <c r="Q10" s="56">
        <v>8</v>
      </c>
      <c r="R10" s="56">
        <v>2</v>
      </c>
      <c r="S10" s="56">
        <v>44</v>
      </c>
      <c r="T10" s="56">
        <v>17</v>
      </c>
      <c r="U10" s="6">
        <v>0.28333333333333333</v>
      </c>
      <c r="V10" s="6">
        <v>0.31303750977290495</v>
      </c>
    </row>
    <row r="11" spans="1:22" x14ac:dyDescent="0.3">
      <c r="A11" s="2" t="s">
        <v>204</v>
      </c>
      <c r="B11" s="56">
        <v>17</v>
      </c>
      <c r="C11" s="56">
        <v>269</v>
      </c>
      <c r="D11" s="56">
        <v>32</v>
      </c>
      <c r="E11" s="56">
        <v>15</v>
      </c>
      <c r="F11" s="56">
        <v>47</v>
      </c>
      <c r="G11" s="56">
        <v>35</v>
      </c>
      <c r="H11" s="56">
        <v>109</v>
      </c>
      <c r="I11" s="56">
        <v>26</v>
      </c>
      <c r="J11" s="6">
        <v>0.26041507512095746</v>
      </c>
      <c r="K11" s="56">
        <v>123</v>
      </c>
      <c r="L11" s="56">
        <v>67</v>
      </c>
      <c r="M11" s="6">
        <v>0.57558144469909167</v>
      </c>
      <c r="N11" s="56">
        <v>83</v>
      </c>
      <c r="O11" s="56">
        <v>57</v>
      </c>
      <c r="P11" s="6">
        <v>0.70834554334554334</v>
      </c>
      <c r="Q11" s="56">
        <v>43</v>
      </c>
      <c r="R11" s="56">
        <v>4</v>
      </c>
      <c r="S11" s="56">
        <v>52</v>
      </c>
      <c r="T11" s="56">
        <v>40</v>
      </c>
      <c r="U11" s="6">
        <v>0.4640073120438718</v>
      </c>
      <c r="V11" s="6">
        <v>0.50502135608517207</v>
      </c>
    </row>
    <row r="12" spans="1:22" x14ac:dyDescent="0.3">
      <c r="A12" s="2" t="s">
        <v>205</v>
      </c>
      <c r="B12" s="56">
        <v>9</v>
      </c>
      <c r="C12" s="56">
        <v>26</v>
      </c>
      <c r="D12" s="56">
        <v>22</v>
      </c>
      <c r="E12" s="56">
        <v>6</v>
      </c>
      <c r="F12" s="56">
        <v>28</v>
      </c>
      <c r="G12" s="56">
        <v>7</v>
      </c>
      <c r="H12" s="56">
        <v>13</v>
      </c>
      <c r="I12" s="56">
        <v>3</v>
      </c>
      <c r="J12" s="6">
        <v>0.35714285714285715</v>
      </c>
      <c r="K12" s="56">
        <v>15</v>
      </c>
      <c r="L12" s="56">
        <v>7</v>
      </c>
      <c r="M12" s="6">
        <v>0.37142857142857144</v>
      </c>
      <c r="N12" s="56">
        <v>7</v>
      </c>
      <c r="O12" s="56">
        <v>3</v>
      </c>
      <c r="P12" s="6">
        <v>0.5</v>
      </c>
      <c r="Q12" s="56">
        <v>4</v>
      </c>
      <c r="R12" s="56">
        <v>2</v>
      </c>
      <c r="S12" s="56">
        <v>5</v>
      </c>
      <c r="T12" s="56">
        <v>5</v>
      </c>
      <c r="U12" s="6">
        <v>0.40327380952380948</v>
      </c>
      <c r="V12" s="6">
        <v>0.3806354513760335</v>
      </c>
    </row>
    <row r="13" spans="1:22" x14ac:dyDescent="0.3">
      <c r="A13" s="2" t="s">
        <v>206</v>
      </c>
      <c r="B13" s="56">
        <v>3</v>
      </c>
      <c r="C13" s="56">
        <v>45</v>
      </c>
      <c r="D13" s="56">
        <v>5</v>
      </c>
      <c r="E13" s="56">
        <v>5</v>
      </c>
      <c r="F13" s="56">
        <v>10</v>
      </c>
      <c r="G13" s="56">
        <v>15</v>
      </c>
      <c r="H13" s="56">
        <v>9</v>
      </c>
      <c r="I13" s="56">
        <v>2</v>
      </c>
      <c r="J13" s="6">
        <v>0.14285714285714285</v>
      </c>
      <c r="K13" s="56">
        <v>23</v>
      </c>
      <c r="L13" s="56">
        <v>12</v>
      </c>
      <c r="M13" s="6">
        <v>0.56481481481481477</v>
      </c>
      <c r="N13" s="56">
        <v>22</v>
      </c>
      <c r="O13" s="56">
        <v>15</v>
      </c>
      <c r="P13" s="6">
        <v>0.70000000000000007</v>
      </c>
      <c r="Q13" s="56">
        <v>6</v>
      </c>
      <c r="R13" s="56">
        <v>0</v>
      </c>
      <c r="S13" s="56">
        <v>4</v>
      </c>
      <c r="T13" s="56">
        <v>14</v>
      </c>
      <c r="U13" s="6">
        <v>0.47167755991285398</v>
      </c>
      <c r="V13" s="6">
        <v>0.55604236774188942</v>
      </c>
    </row>
    <row r="14" spans="1:22" x14ac:dyDescent="0.3">
      <c r="A14" s="2" t="s">
        <v>207</v>
      </c>
      <c r="B14" s="56">
        <v>10</v>
      </c>
      <c r="C14" s="56">
        <v>24</v>
      </c>
      <c r="D14" s="56">
        <v>20</v>
      </c>
      <c r="E14" s="56">
        <v>12</v>
      </c>
      <c r="F14" s="56">
        <v>32</v>
      </c>
      <c r="G14" s="56">
        <v>3</v>
      </c>
      <c r="H14" s="56">
        <v>1</v>
      </c>
      <c r="I14" s="56">
        <v>1</v>
      </c>
      <c r="J14" s="6">
        <v>1</v>
      </c>
      <c r="K14" s="56">
        <v>21</v>
      </c>
      <c r="L14" s="56">
        <v>10</v>
      </c>
      <c r="M14" s="6">
        <v>0.41388888888888881</v>
      </c>
      <c r="N14" s="56">
        <v>3</v>
      </c>
      <c r="O14" s="56">
        <v>1</v>
      </c>
      <c r="P14" s="6">
        <v>0.5</v>
      </c>
      <c r="Q14" s="56">
        <v>2</v>
      </c>
      <c r="R14" s="56">
        <v>4</v>
      </c>
      <c r="S14" s="56">
        <v>17</v>
      </c>
      <c r="T14" s="56">
        <v>2</v>
      </c>
      <c r="U14" s="6">
        <v>0.44861111111111107</v>
      </c>
      <c r="V14" s="6">
        <v>0.46325075075075067</v>
      </c>
    </row>
    <row r="15" spans="1:22" x14ac:dyDescent="0.3">
      <c r="A15" s="2" t="s">
        <v>208</v>
      </c>
      <c r="B15" s="56">
        <v>10</v>
      </c>
      <c r="C15" s="56">
        <v>18</v>
      </c>
      <c r="D15" s="56">
        <v>4</v>
      </c>
      <c r="E15" s="56">
        <v>2</v>
      </c>
      <c r="F15" s="56">
        <v>6</v>
      </c>
      <c r="G15" s="56">
        <v>3</v>
      </c>
      <c r="H15" s="56">
        <v>8</v>
      </c>
      <c r="I15" s="56">
        <v>0</v>
      </c>
      <c r="J15" s="6">
        <v>0</v>
      </c>
      <c r="K15" s="56">
        <v>18</v>
      </c>
      <c r="L15" s="56">
        <v>8</v>
      </c>
      <c r="M15" s="6">
        <v>0.36666666666666664</v>
      </c>
      <c r="N15" s="56">
        <v>6</v>
      </c>
      <c r="O15" s="56">
        <v>2</v>
      </c>
      <c r="P15" s="6">
        <v>0.33333333333333331</v>
      </c>
      <c r="Q15" s="56">
        <v>6</v>
      </c>
      <c r="R15" s="56">
        <v>0</v>
      </c>
      <c r="S15" s="56">
        <v>11</v>
      </c>
      <c r="T15" s="56">
        <v>3</v>
      </c>
      <c r="U15" s="6">
        <v>0.22916666666666666</v>
      </c>
      <c r="V15" s="6">
        <v>0.25690261713786611</v>
      </c>
    </row>
    <row r="16" spans="1:22" x14ac:dyDescent="0.3">
      <c r="A16" s="2" t="s">
        <v>209</v>
      </c>
      <c r="B16" s="56">
        <v>16</v>
      </c>
      <c r="C16" s="56">
        <v>34</v>
      </c>
      <c r="D16" s="56">
        <v>29</v>
      </c>
      <c r="E16" s="56">
        <v>8</v>
      </c>
      <c r="F16" s="56">
        <v>37</v>
      </c>
      <c r="G16" s="56">
        <v>8</v>
      </c>
      <c r="H16" s="56">
        <v>36</v>
      </c>
      <c r="I16" s="56">
        <v>6</v>
      </c>
      <c r="J16" s="6">
        <v>0.13928571428571429</v>
      </c>
      <c r="K16" s="56">
        <v>21</v>
      </c>
      <c r="L16" s="56">
        <v>6</v>
      </c>
      <c r="M16" s="6">
        <v>0.27564102564102561</v>
      </c>
      <c r="N16" s="56">
        <v>8</v>
      </c>
      <c r="O16" s="56">
        <v>4</v>
      </c>
      <c r="P16" s="6">
        <v>0.5</v>
      </c>
      <c r="Q16" s="56">
        <v>8</v>
      </c>
      <c r="R16" s="56">
        <v>5</v>
      </c>
      <c r="S16" s="56">
        <v>39</v>
      </c>
      <c r="T16" s="56">
        <v>15</v>
      </c>
      <c r="U16" s="6">
        <v>0.28333333333333338</v>
      </c>
      <c r="V16" s="6">
        <v>0.26885160000974878</v>
      </c>
    </row>
    <row r="17" spans="1:22" x14ac:dyDescent="0.3">
      <c r="A17" s="2" t="s">
        <v>210</v>
      </c>
      <c r="B17" s="56">
        <v>3</v>
      </c>
      <c r="C17" s="56">
        <v>8</v>
      </c>
      <c r="D17" s="56">
        <v>2</v>
      </c>
      <c r="E17" s="56">
        <v>0</v>
      </c>
      <c r="F17" s="56">
        <v>2</v>
      </c>
      <c r="G17" s="56">
        <v>4</v>
      </c>
      <c r="H17" s="56">
        <v>3</v>
      </c>
      <c r="I17" s="56">
        <v>2</v>
      </c>
      <c r="J17" s="6">
        <v>0.75</v>
      </c>
      <c r="K17" s="56">
        <v>6</v>
      </c>
      <c r="L17" s="56">
        <v>1</v>
      </c>
      <c r="M17" s="6">
        <v>0.1</v>
      </c>
      <c r="N17" s="56">
        <v>0</v>
      </c>
      <c r="O17" s="56">
        <v>0</v>
      </c>
      <c r="P17" s="6" t="e">
        <v>#DIV/0!</v>
      </c>
      <c r="Q17" s="56">
        <v>4</v>
      </c>
      <c r="R17" s="56">
        <v>0</v>
      </c>
      <c r="S17" s="56">
        <v>7</v>
      </c>
      <c r="T17" s="56">
        <v>1</v>
      </c>
      <c r="U17" s="6">
        <v>0.45833333333333337</v>
      </c>
      <c r="V17" s="6">
        <v>0.45833333333333337</v>
      </c>
    </row>
    <row r="18" spans="1:22" x14ac:dyDescent="0.3">
      <c r="A18" s="2" t="s">
        <v>211</v>
      </c>
      <c r="B18" s="56">
        <v>4</v>
      </c>
      <c r="C18" s="56">
        <v>22</v>
      </c>
      <c r="D18" s="56">
        <v>23</v>
      </c>
      <c r="E18" s="56">
        <v>5</v>
      </c>
      <c r="F18" s="56">
        <v>28</v>
      </c>
      <c r="G18" s="56">
        <v>4</v>
      </c>
      <c r="H18" s="56">
        <v>0</v>
      </c>
      <c r="I18" s="56">
        <v>0</v>
      </c>
      <c r="J18" s="6" t="e">
        <v>#DIV/0!</v>
      </c>
      <c r="K18" s="56">
        <v>15</v>
      </c>
      <c r="L18" s="56">
        <v>6</v>
      </c>
      <c r="M18" s="6">
        <v>0.40833333333333333</v>
      </c>
      <c r="N18" s="56">
        <v>21</v>
      </c>
      <c r="O18" s="56">
        <v>10</v>
      </c>
      <c r="P18" s="6">
        <v>0.43333333333333335</v>
      </c>
      <c r="Q18" s="56">
        <v>6</v>
      </c>
      <c r="R18" s="56">
        <v>1</v>
      </c>
      <c r="S18" s="56">
        <v>12</v>
      </c>
      <c r="T18" s="56">
        <v>10</v>
      </c>
      <c r="U18" s="6">
        <v>0.40833333333333333</v>
      </c>
      <c r="V18" s="6">
        <v>0.42968941061384192</v>
      </c>
    </row>
    <row r="19" spans="1:22" x14ac:dyDescent="0.3">
      <c r="A19" s="2" t="s">
        <v>212</v>
      </c>
      <c r="B19" s="56">
        <v>2</v>
      </c>
      <c r="C19" s="56">
        <v>3</v>
      </c>
      <c r="D19" s="56">
        <v>3</v>
      </c>
      <c r="E19" s="56">
        <v>0</v>
      </c>
      <c r="F19" s="56">
        <v>3</v>
      </c>
      <c r="G19" s="56">
        <v>0</v>
      </c>
      <c r="H19" s="56">
        <v>0</v>
      </c>
      <c r="I19" s="56">
        <v>0</v>
      </c>
      <c r="J19" s="6" t="e">
        <v>#DIV/0!</v>
      </c>
      <c r="K19" s="56">
        <v>1</v>
      </c>
      <c r="L19" s="56">
        <v>1</v>
      </c>
      <c r="M19" s="6">
        <v>1</v>
      </c>
      <c r="N19" s="56">
        <v>3</v>
      </c>
      <c r="O19" s="56">
        <v>1</v>
      </c>
      <c r="P19" s="6">
        <v>0.33333333333333331</v>
      </c>
      <c r="Q19" s="56">
        <v>3</v>
      </c>
      <c r="R19" s="56">
        <v>0</v>
      </c>
      <c r="S19" s="56">
        <v>2</v>
      </c>
      <c r="T19" s="56"/>
      <c r="U19" s="6">
        <v>1</v>
      </c>
      <c r="V19" s="6">
        <v>0.64655172413793094</v>
      </c>
    </row>
    <row r="20" spans="1:22" x14ac:dyDescent="0.3">
      <c r="A20" s="2" t="s">
        <v>213</v>
      </c>
      <c r="B20" s="56">
        <v>14</v>
      </c>
      <c r="C20" s="56">
        <v>35</v>
      </c>
      <c r="D20" s="56">
        <v>17</v>
      </c>
      <c r="E20" s="56">
        <v>2</v>
      </c>
      <c r="F20" s="56">
        <v>19</v>
      </c>
      <c r="G20" s="56">
        <v>9</v>
      </c>
      <c r="H20" s="56">
        <v>7</v>
      </c>
      <c r="I20" s="56">
        <v>2</v>
      </c>
      <c r="J20" s="6">
        <v>0.5</v>
      </c>
      <c r="K20" s="56">
        <v>13</v>
      </c>
      <c r="L20" s="56">
        <v>6</v>
      </c>
      <c r="M20" s="6">
        <v>0.41666666666666669</v>
      </c>
      <c r="N20" s="56">
        <v>22</v>
      </c>
      <c r="O20" s="56">
        <v>17</v>
      </c>
      <c r="P20" s="6">
        <v>0.69444444444444431</v>
      </c>
      <c r="Q20" s="56">
        <v>12</v>
      </c>
      <c r="R20" s="56">
        <v>0</v>
      </c>
      <c r="S20" s="56">
        <v>15</v>
      </c>
      <c r="T20" s="56">
        <v>10</v>
      </c>
      <c r="U20" s="6">
        <v>0.36979166666666663</v>
      </c>
      <c r="V20" s="6">
        <v>0.46480902962075521</v>
      </c>
    </row>
    <row r="21" spans="1:22" x14ac:dyDescent="0.3">
      <c r="A21" s="2" t="s">
        <v>214</v>
      </c>
      <c r="B21" s="56">
        <v>12</v>
      </c>
      <c r="C21" s="56">
        <v>12</v>
      </c>
      <c r="D21" s="56">
        <v>0</v>
      </c>
      <c r="E21" s="56">
        <v>1</v>
      </c>
      <c r="F21" s="56">
        <v>1</v>
      </c>
      <c r="G21" s="56">
        <v>1</v>
      </c>
      <c r="H21" s="56">
        <v>7</v>
      </c>
      <c r="I21" s="56">
        <v>1</v>
      </c>
      <c r="J21" s="6">
        <v>0.2</v>
      </c>
      <c r="K21" s="56">
        <v>6</v>
      </c>
      <c r="L21" s="56">
        <v>3</v>
      </c>
      <c r="M21" s="6">
        <v>0.4</v>
      </c>
      <c r="N21" s="56">
        <v>4</v>
      </c>
      <c r="O21" s="56">
        <v>3</v>
      </c>
      <c r="P21" s="6">
        <v>0.75</v>
      </c>
      <c r="Q21" s="56">
        <v>4</v>
      </c>
      <c r="R21" s="56">
        <v>0</v>
      </c>
      <c r="S21" s="56">
        <v>6</v>
      </c>
      <c r="T21" s="56">
        <v>2</v>
      </c>
      <c r="U21" s="6">
        <v>0.30714285714285711</v>
      </c>
      <c r="V21" s="6">
        <v>0.34513677811550153</v>
      </c>
    </row>
    <row r="22" spans="1:22" x14ac:dyDescent="0.3">
      <c r="A22" s="2" t="s">
        <v>215</v>
      </c>
      <c r="B22" s="56">
        <v>4</v>
      </c>
      <c r="C22" s="56">
        <v>1</v>
      </c>
      <c r="D22" s="56">
        <v>1</v>
      </c>
      <c r="E22" s="56">
        <v>0</v>
      </c>
      <c r="F22" s="56">
        <v>1</v>
      </c>
      <c r="G22" s="56">
        <v>1</v>
      </c>
      <c r="H22" s="56">
        <v>2</v>
      </c>
      <c r="I22" s="56">
        <v>0</v>
      </c>
      <c r="J22" s="6">
        <v>0</v>
      </c>
      <c r="K22" s="56">
        <v>1</v>
      </c>
      <c r="L22" s="56">
        <v>0</v>
      </c>
      <c r="M22" s="6">
        <v>0</v>
      </c>
      <c r="N22" s="56">
        <v>2</v>
      </c>
      <c r="O22" s="56">
        <v>1</v>
      </c>
      <c r="P22" s="6">
        <v>0.5</v>
      </c>
      <c r="Q22" s="56">
        <v>0</v>
      </c>
      <c r="R22" s="56">
        <v>0</v>
      </c>
      <c r="S22" s="56">
        <v>2</v>
      </c>
      <c r="T22" s="56">
        <v>1</v>
      </c>
      <c r="U22" s="6">
        <v>0</v>
      </c>
      <c r="V22" s="6">
        <v>0</v>
      </c>
    </row>
    <row r="23" spans="1:22" x14ac:dyDescent="0.3">
      <c r="A23" s="2" t="s">
        <v>216</v>
      </c>
      <c r="B23" s="56">
        <v>6</v>
      </c>
      <c r="C23" s="56">
        <v>2</v>
      </c>
      <c r="D23" s="56">
        <v>7</v>
      </c>
      <c r="E23" s="56">
        <v>2</v>
      </c>
      <c r="F23" s="56">
        <v>9</v>
      </c>
      <c r="G23" s="56">
        <v>5</v>
      </c>
      <c r="H23" s="56">
        <v>1</v>
      </c>
      <c r="I23" s="56">
        <v>0</v>
      </c>
      <c r="J23" s="6">
        <v>0</v>
      </c>
      <c r="K23" s="56">
        <v>2</v>
      </c>
      <c r="L23" s="56">
        <v>1</v>
      </c>
      <c r="M23" s="6">
        <v>0.5</v>
      </c>
      <c r="N23" s="56">
        <v>2</v>
      </c>
      <c r="O23" s="56">
        <v>0</v>
      </c>
      <c r="P23" s="6">
        <v>0</v>
      </c>
      <c r="Q23" s="56">
        <v>5</v>
      </c>
      <c r="R23" s="56">
        <v>0</v>
      </c>
      <c r="S23" s="56">
        <v>3</v>
      </c>
      <c r="T23" s="56">
        <v>3</v>
      </c>
      <c r="U23" s="6">
        <v>0.25</v>
      </c>
      <c r="V23" s="6">
        <v>0.25</v>
      </c>
    </row>
    <row r="24" spans="1:22" x14ac:dyDescent="0.3">
      <c r="A24" s="2" t="s">
        <v>217</v>
      </c>
      <c r="B24" s="56">
        <v>3</v>
      </c>
      <c r="C24" s="56">
        <v>0</v>
      </c>
      <c r="D24" s="56">
        <v>5</v>
      </c>
      <c r="E24" s="56">
        <v>0</v>
      </c>
      <c r="F24" s="56">
        <v>5</v>
      </c>
      <c r="G24" s="56">
        <v>0</v>
      </c>
      <c r="H24" s="56">
        <v>0</v>
      </c>
      <c r="I24" s="56">
        <v>0</v>
      </c>
      <c r="J24" s="6" t="e">
        <v>#DIV/0!</v>
      </c>
      <c r="K24" s="56">
        <v>0</v>
      </c>
      <c r="L24" s="56">
        <v>0</v>
      </c>
      <c r="M24" s="6" t="e">
        <v>#DIV/0!</v>
      </c>
      <c r="N24" s="56">
        <v>0</v>
      </c>
      <c r="O24" s="56">
        <v>0</v>
      </c>
      <c r="P24" s="6" t="e">
        <v>#DIV/0!</v>
      </c>
      <c r="Q24" s="56">
        <v>0</v>
      </c>
      <c r="R24" s="56">
        <v>0</v>
      </c>
      <c r="S24" s="56">
        <v>2</v>
      </c>
      <c r="T24" s="56">
        <v>0</v>
      </c>
      <c r="U24" s="6" t="e">
        <v>#DIV/0!</v>
      </c>
      <c r="V24" s="6" t="e">
        <v>#DIV/0!</v>
      </c>
    </row>
    <row r="25" spans="1:22" x14ac:dyDescent="0.3">
      <c r="A25" s="2" t="s">
        <v>218</v>
      </c>
      <c r="B25" s="56">
        <v>5</v>
      </c>
      <c r="C25" s="56">
        <v>7</v>
      </c>
      <c r="D25" s="56">
        <v>0</v>
      </c>
      <c r="E25" s="56">
        <v>1</v>
      </c>
      <c r="F25" s="56">
        <v>1</v>
      </c>
      <c r="G25" s="56">
        <v>4</v>
      </c>
      <c r="H25" s="56">
        <v>6</v>
      </c>
      <c r="I25" s="56">
        <v>1</v>
      </c>
      <c r="J25" s="6">
        <v>0.125</v>
      </c>
      <c r="K25" s="56">
        <v>3</v>
      </c>
      <c r="L25" s="56">
        <v>2</v>
      </c>
      <c r="M25" s="6">
        <v>0.66666666666666663</v>
      </c>
      <c r="N25" s="56">
        <v>2</v>
      </c>
      <c r="O25" s="56">
        <v>0</v>
      </c>
      <c r="P25" s="6">
        <v>0</v>
      </c>
      <c r="Q25" s="56">
        <v>1</v>
      </c>
      <c r="R25" s="56">
        <v>0</v>
      </c>
      <c r="S25" s="56">
        <v>5</v>
      </c>
      <c r="T25" s="56">
        <v>0</v>
      </c>
      <c r="U25" s="6">
        <v>0.28749999999999998</v>
      </c>
      <c r="V25" s="6">
        <v>0.23020833333333335</v>
      </c>
    </row>
    <row r="26" spans="1:22" x14ac:dyDescent="0.3">
      <c r="A26" s="2" t="s">
        <v>219</v>
      </c>
      <c r="B26" s="56">
        <v>1</v>
      </c>
      <c r="C26" s="56">
        <v>0</v>
      </c>
      <c r="D26" s="56">
        <v>1</v>
      </c>
      <c r="E26" s="56">
        <v>0</v>
      </c>
      <c r="F26" s="56">
        <v>1</v>
      </c>
      <c r="G26" s="56">
        <v>0</v>
      </c>
      <c r="H26" s="56">
        <v>0</v>
      </c>
      <c r="I26" s="56">
        <v>0</v>
      </c>
      <c r="J26" s="6" t="e">
        <v>#DIV/0!</v>
      </c>
      <c r="K26" s="56">
        <v>0</v>
      </c>
      <c r="L26" s="56">
        <v>0</v>
      </c>
      <c r="M26" s="6" t="e">
        <v>#DIV/0!</v>
      </c>
      <c r="N26" s="56">
        <v>0</v>
      </c>
      <c r="O26" s="56">
        <v>0</v>
      </c>
      <c r="P26" s="6" t="e">
        <v>#DIV/0!</v>
      </c>
      <c r="Q26" s="56">
        <v>1</v>
      </c>
      <c r="R26" s="56">
        <v>0</v>
      </c>
      <c r="S26" s="56">
        <v>2</v>
      </c>
      <c r="T26" s="56">
        <v>0</v>
      </c>
      <c r="U26" s="6" t="e">
        <v>#DIV/0!</v>
      </c>
      <c r="V26" s="6" t="e">
        <v>#DIV/0!</v>
      </c>
    </row>
    <row r="27" spans="1:22" x14ac:dyDescent="0.3">
      <c r="A27" s="2" t="s">
        <v>225</v>
      </c>
      <c r="B27" s="56">
        <v>199</v>
      </c>
      <c r="C27" s="56">
        <v>1063</v>
      </c>
      <c r="D27" s="56">
        <v>354</v>
      </c>
      <c r="E27" s="56">
        <v>131</v>
      </c>
      <c r="F27" s="56">
        <v>485</v>
      </c>
      <c r="G27" s="56">
        <v>238</v>
      </c>
      <c r="H27" s="56">
        <v>387</v>
      </c>
      <c r="I27" s="56">
        <v>77</v>
      </c>
      <c r="J27" s="6">
        <v>0.20423951586742281</v>
      </c>
      <c r="K27" s="56">
        <v>656</v>
      </c>
      <c r="L27" s="56">
        <v>296</v>
      </c>
      <c r="M27" s="6">
        <v>0.41504925594128389</v>
      </c>
      <c r="N27" s="56">
        <v>397</v>
      </c>
      <c r="O27" s="56">
        <v>240</v>
      </c>
      <c r="P27" s="6">
        <v>0.56577557489430208</v>
      </c>
      <c r="Q27" s="56">
        <v>207</v>
      </c>
      <c r="R27" s="56">
        <v>34</v>
      </c>
      <c r="S27" s="56">
        <v>375</v>
      </c>
      <c r="T27" s="56">
        <v>259</v>
      </c>
      <c r="U27" s="6">
        <v>0.34277403627913605</v>
      </c>
      <c r="V27" s="6">
        <v>0.36549007061558536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37C6-ECD4-4C14-ACFF-DFBA56645461}">
  <dimension ref="A1:AJ275"/>
  <sheetViews>
    <sheetView topLeftCell="A243" zoomScale="85" zoomScaleNormal="85" workbookViewId="0">
      <pane xSplit="1" topLeftCell="B1" activePane="topRight" state="frozen"/>
      <selection pane="topRight" activeCell="B243" sqref="B1:B1048576"/>
    </sheetView>
  </sheetViews>
  <sheetFormatPr defaultRowHeight="14.4" x14ac:dyDescent="0.3"/>
  <cols>
    <col min="1" max="1" width="18.44140625" style="34" bestFit="1" customWidth="1"/>
    <col min="2" max="2" width="16.88671875" style="34" bestFit="1" customWidth="1"/>
    <col min="3" max="3" width="22" style="34" bestFit="1" customWidth="1"/>
    <col min="4" max="4" width="12.44140625" style="34" bestFit="1" customWidth="1"/>
    <col min="5" max="5" width="17.5546875" style="34" bestFit="1" customWidth="1"/>
    <col min="6" max="6" width="8.88671875" style="34"/>
    <col min="7" max="7" width="14.109375" style="34" bestFit="1" customWidth="1"/>
    <col min="8" max="18" width="8.88671875" style="34"/>
    <col min="19" max="20" width="9.109375" style="34"/>
    <col min="21" max="23" width="8.88671875" style="34"/>
    <col min="24" max="24" width="9.109375" style="37"/>
    <col min="25" max="28" width="8.88671875" style="34"/>
    <col min="29" max="29" width="20.44140625" style="44" customWidth="1"/>
    <col min="30" max="31" width="9.109375" style="37"/>
    <col min="32" max="32" width="8.88671875" style="34"/>
    <col min="33" max="33" width="9.109375" style="45"/>
    <col min="34" max="34" width="16.5546875" style="45" bestFit="1" customWidth="1"/>
    <col min="35" max="35" width="16.5546875" style="34" bestFit="1" customWidth="1"/>
    <col min="36" max="36" width="19.88671875" style="34" customWidth="1"/>
    <col min="37" max="16384" width="8.88671875" style="34"/>
  </cols>
  <sheetData>
    <row r="1" spans="1:36" ht="16.2" thickBot="1" x14ac:dyDescent="0.35">
      <c r="A1" s="20" t="s">
        <v>11</v>
      </c>
      <c r="B1" s="20" t="s">
        <v>174</v>
      </c>
      <c r="C1" s="20" t="s">
        <v>74</v>
      </c>
      <c r="D1" s="20" t="s">
        <v>21</v>
      </c>
      <c r="E1" s="20" t="s">
        <v>73</v>
      </c>
      <c r="F1" s="20" t="s">
        <v>169</v>
      </c>
      <c r="G1" s="20" t="s">
        <v>12</v>
      </c>
      <c r="H1" s="20" t="s">
        <v>13</v>
      </c>
      <c r="I1" s="20" t="s">
        <v>14</v>
      </c>
      <c r="J1" s="20" t="s">
        <v>15</v>
      </c>
      <c r="K1" s="20" t="s">
        <v>16</v>
      </c>
      <c r="L1" s="20" t="s">
        <v>17</v>
      </c>
      <c r="M1" s="20" t="s">
        <v>77</v>
      </c>
      <c r="N1" s="20" t="s">
        <v>78</v>
      </c>
      <c r="O1" s="20" t="s">
        <v>87</v>
      </c>
      <c r="P1" s="20" t="s">
        <v>79</v>
      </c>
      <c r="Q1" s="20" t="s">
        <v>80</v>
      </c>
      <c r="R1" s="20" t="s">
        <v>86</v>
      </c>
      <c r="S1" s="39" t="s">
        <v>181</v>
      </c>
      <c r="T1" s="39" t="s">
        <v>182</v>
      </c>
      <c r="U1" s="20" t="s">
        <v>82</v>
      </c>
      <c r="V1" s="20" t="s">
        <v>81</v>
      </c>
      <c r="W1" s="20" t="s">
        <v>88</v>
      </c>
      <c r="X1" s="40" t="s">
        <v>185</v>
      </c>
      <c r="Y1" s="20" t="s">
        <v>18</v>
      </c>
      <c r="Z1" s="20" t="s">
        <v>19</v>
      </c>
      <c r="AA1" s="20" t="s">
        <v>180</v>
      </c>
      <c r="AB1" s="26" t="s">
        <v>179</v>
      </c>
      <c r="AC1" s="41" t="s">
        <v>186</v>
      </c>
      <c r="AD1" s="20" t="s">
        <v>89</v>
      </c>
      <c r="AE1" s="20" t="s">
        <v>90</v>
      </c>
      <c r="AF1" s="42" t="s">
        <v>183</v>
      </c>
      <c r="AG1" s="42" t="s">
        <v>170</v>
      </c>
      <c r="AH1" s="42" t="s">
        <v>84</v>
      </c>
      <c r="AI1" s="33" t="s">
        <v>177</v>
      </c>
      <c r="AJ1" s="33" t="s">
        <v>184</v>
      </c>
    </row>
    <row r="2" spans="1:36" x14ac:dyDescent="0.3">
      <c r="A2" s="32" t="s">
        <v>199</v>
      </c>
      <c r="B2" s="32" t="s">
        <v>176</v>
      </c>
      <c r="C2" s="32" t="s">
        <v>103</v>
      </c>
      <c r="D2" s="32">
        <v>1</v>
      </c>
      <c r="E2" s="38">
        <v>44657</v>
      </c>
      <c r="F2" s="32">
        <v>1</v>
      </c>
      <c r="G2" s="32" t="s">
        <v>126</v>
      </c>
      <c r="H2" s="2">
        <f t="shared" ref="H2:H33" si="0">(Q2*2)+(N2*3)+(V2)</f>
        <v>11</v>
      </c>
      <c r="I2" s="32">
        <v>7</v>
      </c>
      <c r="J2" s="32">
        <v>4</v>
      </c>
      <c r="K2" s="2">
        <f>I2+J2</f>
        <v>11</v>
      </c>
      <c r="L2" s="32">
        <v>0</v>
      </c>
      <c r="M2" s="32">
        <v>6</v>
      </c>
      <c r="N2" s="32">
        <v>2</v>
      </c>
      <c r="O2" s="48">
        <f>IF(N2+M2&gt;0,N2/M2,"")</f>
        <v>0.33333333333333331</v>
      </c>
      <c r="P2" s="32">
        <f>18-6</f>
        <v>12</v>
      </c>
      <c r="Q2" s="32">
        <v>1</v>
      </c>
      <c r="R2" s="48">
        <f>IF(Q2+P2&gt;0,Q2/P2,"")</f>
        <v>8.3333333333333329E-2</v>
      </c>
      <c r="S2" s="46">
        <f>EstatísticasIndiviU19[[#This Row],[2PA]]+EstatísticasIndiviU19[[#This Row],[3PA]]</f>
        <v>18</v>
      </c>
      <c r="T2" s="46">
        <f>EstatísticasIndiviU19[[#This Row],[2PM]]+EstatísticasIndiviU19[[#This Row],[3PM]]</f>
        <v>3</v>
      </c>
      <c r="U2" s="32">
        <v>3</v>
      </c>
      <c r="V2" s="32">
        <v>3</v>
      </c>
      <c r="W2" s="48">
        <f>IF(V2+U2&gt;0,V2/U2,"")</f>
        <v>1</v>
      </c>
      <c r="X2" s="48">
        <f>IF(EstatísticasIndiviU19[[#This Row],[LLM]]+EstatísticasIndiviU19[[#This Row],[FGA]]&gt;0,EstatísticasIndiviU19[[#This Row],[LLM]]/EstatísticasIndiviU19[[#This Row],[FGA]],"")</f>
        <v>0.16666666666666666</v>
      </c>
      <c r="Y2" s="32">
        <v>3</v>
      </c>
      <c r="Z2" s="32">
        <v>0</v>
      </c>
      <c r="AA2" s="32">
        <v>3</v>
      </c>
      <c r="AB2" s="48">
        <f>EstatísticasIndiviU19[[#This Row],[ER]]/(EstatísticasIndiviU19[[#This Row],[FGA]]+(0.44*EstatísticasIndiviU19[[#This Row],[LLA]])+EstatísticasIndiviU19[[#This Row],[ER]])</f>
        <v>0.13440860215053763</v>
      </c>
      <c r="AC2" s="47">
        <f>IF(EstatísticasIndiviU19[[#This Row],[AS]]+EstatísticasIndiviU19[[#This Row],[ER]]&gt;0,EstatísticasIndiviU19[[#This Row],[AS]]/EstatísticasIndiviU19[[#This Row],[ER]],"")</f>
        <v>0</v>
      </c>
      <c r="AD2" s="32">
        <v>5</v>
      </c>
      <c r="AE2" s="32"/>
      <c r="AF2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0.16666666666666666</v>
      </c>
      <c r="AG2" s="51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0.28467908902691513</v>
      </c>
      <c r="AH2" s="51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0.22222222222222221</v>
      </c>
      <c r="AI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7</v>
      </c>
      <c r="AJ2" s="35"/>
    </row>
    <row r="3" spans="1:36" x14ac:dyDescent="0.3">
      <c r="A3" s="32" t="s">
        <v>200</v>
      </c>
      <c r="B3" s="32" t="s">
        <v>176</v>
      </c>
      <c r="C3" s="32" t="s">
        <v>103</v>
      </c>
      <c r="D3" s="32">
        <v>1</v>
      </c>
      <c r="E3" s="38">
        <v>44657</v>
      </c>
      <c r="F3" s="32">
        <v>1</v>
      </c>
      <c r="G3" s="32" t="s">
        <v>126</v>
      </c>
      <c r="H3" s="2">
        <f t="shared" si="0"/>
        <v>4</v>
      </c>
      <c r="I3" s="32">
        <v>6</v>
      </c>
      <c r="J3" s="32">
        <v>2</v>
      </c>
      <c r="K3" s="2">
        <f t="shared" ref="K3:K84" si="1">I3+J3</f>
        <v>8</v>
      </c>
      <c r="L3" s="32">
        <v>0</v>
      </c>
      <c r="M3" s="32">
        <v>3</v>
      </c>
      <c r="N3" s="32">
        <v>0</v>
      </c>
      <c r="O3" s="48">
        <f t="shared" ref="O3:O84" si="2">IF(N3+M3&gt;0,N3/M3,"")</f>
        <v>0</v>
      </c>
      <c r="P3" s="32">
        <v>2</v>
      </c>
      <c r="Q3" s="32">
        <v>2</v>
      </c>
      <c r="R3" s="48">
        <f t="shared" ref="R3:R84" si="3">IF(Q3+P3&gt;0,Q3/P3,"")</f>
        <v>1</v>
      </c>
      <c r="S3" s="46">
        <f>EstatísticasIndiviU19[[#This Row],[2PA]]+EstatísticasIndiviU19[[#This Row],[3PA]]</f>
        <v>5</v>
      </c>
      <c r="T3" s="46">
        <f>EstatísticasIndiviU19[[#This Row],[2PM]]+EstatísticasIndiviU19[[#This Row],[3PM]]</f>
        <v>2</v>
      </c>
      <c r="U3" s="32">
        <v>1</v>
      </c>
      <c r="V3" s="32">
        <v>0</v>
      </c>
      <c r="W3" s="48">
        <f>IF(V3+U3&gt;0,V3/U3,"")</f>
        <v>0</v>
      </c>
      <c r="X3" s="48">
        <f>IF(EstatísticasIndiviU19[[#This Row],[LLM]]+EstatísticasIndiviU19[[#This Row],[FGA]]&gt;0,EstatísticasIndiviU19[[#This Row],[LLM]]/EstatísticasIndiviU19[[#This Row],[FGA]],"")</f>
        <v>0</v>
      </c>
      <c r="Y3" s="32">
        <v>1</v>
      </c>
      <c r="Z3" s="32">
        <v>0</v>
      </c>
      <c r="AA3" s="32">
        <v>4</v>
      </c>
      <c r="AB3" s="48">
        <f>EstatísticasIndiviU19[[#This Row],[ER]]/(EstatísticasIndiviU19[[#This Row],[FGA]]+(0.44*EstatísticasIndiviU19[[#This Row],[LLA]])+EstatísticasIndiviU19[[#This Row],[ER]])</f>
        <v>0.42372881355932196</v>
      </c>
      <c r="AC3" s="47">
        <f>IF(EstatísticasIndiviU19[[#This Row],[AS]]+EstatísticasIndiviU19[[#This Row],[ER]]&gt;0,EstatísticasIndiviU19[[#This Row],[AS]]/EstatísticasIndiviU19[[#This Row],[ER]],"")</f>
        <v>0</v>
      </c>
      <c r="AD3" s="32">
        <v>5</v>
      </c>
      <c r="AE3" s="32"/>
      <c r="AF3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0.4</v>
      </c>
      <c r="AG3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0.36764705882352938</v>
      </c>
      <c r="AH3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</v>
      </c>
      <c r="AI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5</v>
      </c>
      <c r="AJ3" s="35"/>
    </row>
    <row r="4" spans="1:36" x14ac:dyDescent="0.3">
      <c r="A4" s="32" t="s">
        <v>201</v>
      </c>
      <c r="B4" s="32" t="s">
        <v>176</v>
      </c>
      <c r="C4" s="32" t="s">
        <v>103</v>
      </c>
      <c r="D4" s="32">
        <v>1</v>
      </c>
      <c r="E4" s="38">
        <v>44657</v>
      </c>
      <c r="F4" s="32">
        <v>1</v>
      </c>
      <c r="G4" s="32" t="s">
        <v>126</v>
      </c>
      <c r="H4" s="2">
        <f t="shared" si="0"/>
        <v>4</v>
      </c>
      <c r="I4" s="32">
        <v>2</v>
      </c>
      <c r="J4" s="32">
        <v>1</v>
      </c>
      <c r="K4" s="2">
        <f t="shared" si="1"/>
        <v>3</v>
      </c>
      <c r="L4" s="32">
        <v>2</v>
      </c>
      <c r="M4" s="32">
        <v>5</v>
      </c>
      <c r="N4" s="32">
        <v>0</v>
      </c>
      <c r="O4" s="48">
        <f t="shared" si="2"/>
        <v>0</v>
      </c>
      <c r="P4" s="32">
        <v>4</v>
      </c>
      <c r="Q4" s="32">
        <v>2</v>
      </c>
      <c r="R4" s="48">
        <f t="shared" si="3"/>
        <v>0.5</v>
      </c>
      <c r="S4" s="46">
        <f>EstatísticasIndiviU19[[#This Row],[2PA]]+EstatísticasIndiviU19[[#This Row],[3PA]]</f>
        <v>9</v>
      </c>
      <c r="T4" s="46">
        <f>EstatísticasIndiviU19[[#This Row],[2PM]]+EstatísticasIndiviU19[[#This Row],[3PM]]</f>
        <v>2</v>
      </c>
      <c r="U4" s="32">
        <v>2</v>
      </c>
      <c r="V4" s="32">
        <v>0</v>
      </c>
      <c r="W4" s="48">
        <f t="shared" ref="W4:W85" si="4">IF(V4+U4&gt;0,V4/U4,"")</f>
        <v>0</v>
      </c>
      <c r="X4" s="48">
        <f>IF(EstatísticasIndiviU19[[#This Row],[LLM]]+EstatísticasIndiviU19[[#This Row],[FGA]]&gt;0,EstatísticasIndiviU19[[#This Row],[LLM]]/EstatísticasIndiviU19[[#This Row],[FGA]],"")</f>
        <v>0</v>
      </c>
      <c r="Y4" s="32">
        <v>0</v>
      </c>
      <c r="Z4" s="32">
        <v>0</v>
      </c>
      <c r="AA4" s="32">
        <v>2</v>
      </c>
      <c r="AB4" s="48">
        <f>EstatísticasIndiviU19[[#This Row],[ER]]/(EstatísticasIndiviU19[[#This Row],[FGA]]+(0.44*EstatísticasIndiviU19[[#This Row],[LLA]])+EstatísticasIndiviU19[[#This Row],[ER]])</f>
        <v>0.16835016835016833</v>
      </c>
      <c r="AC4" s="47">
        <f>IF(EstatísticasIndiviU19[[#This Row],[AS]]+EstatísticasIndiviU19[[#This Row],[ER]]&gt;0,EstatísticasIndiviU19[[#This Row],[AS]]/EstatísticasIndiviU19[[#This Row],[ER]],"")</f>
        <v>1</v>
      </c>
      <c r="AD4" s="32">
        <v>4</v>
      </c>
      <c r="AE4" s="32"/>
      <c r="AF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0.22222222222222221</v>
      </c>
      <c r="AG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0.20242914979757085</v>
      </c>
      <c r="AH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0.22222222222222221</v>
      </c>
      <c r="AI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-2</v>
      </c>
      <c r="AJ4" s="35"/>
    </row>
    <row r="5" spans="1:36" x14ac:dyDescent="0.3">
      <c r="A5" s="32" t="s">
        <v>202</v>
      </c>
      <c r="B5" s="32" t="s">
        <v>176</v>
      </c>
      <c r="C5" s="32" t="s">
        <v>103</v>
      </c>
      <c r="D5" s="32">
        <v>1</v>
      </c>
      <c r="E5" s="38">
        <v>44657</v>
      </c>
      <c r="F5" s="32">
        <v>1</v>
      </c>
      <c r="G5" s="32" t="s">
        <v>126</v>
      </c>
      <c r="H5" s="2">
        <f t="shared" si="0"/>
        <v>0</v>
      </c>
      <c r="I5" s="32">
        <v>0</v>
      </c>
      <c r="J5" s="32">
        <v>0</v>
      </c>
      <c r="K5" s="2">
        <f t="shared" si="1"/>
        <v>0</v>
      </c>
      <c r="L5" s="32">
        <v>0</v>
      </c>
      <c r="M5" s="32">
        <v>0</v>
      </c>
      <c r="N5" s="32">
        <v>0</v>
      </c>
      <c r="O5" s="48" t="str">
        <f t="shared" si="2"/>
        <v/>
      </c>
      <c r="P5" s="32">
        <v>0</v>
      </c>
      <c r="Q5" s="32">
        <v>0</v>
      </c>
      <c r="R5" s="48" t="str">
        <f t="shared" si="3"/>
        <v/>
      </c>
      <c r="S5" s="46">
        <f>EstatísticasIndiviU19[[#This Row],[2PA]]+EstatísticasIndiviU19[[#This Row],[3PA]]</f>
        <v>0</v>
      </c>
      <c r="T5" s="46">
        <f>EstatísticasIndiviU19[[#This Row],[2PM]]+EstatísticasIndiviU19[[#This Row],[3PM]]</f>
        <v>0</v>
      </c>
      <c r="U5" s="32">
        <v>0</v>
      </c>
      <c r="V5" s="32">
        <v>0</v>
      </c>
      <c r="W5" s="48" t="str">
        <f t="shared" si="4"/>
        <v/>
      </c>
      <c r="X5" s="48" t="str">
        <f>IF(EstatísticasIndiviU19[[#This Row],[LLM]]+EstatísticasIndiviU19[[#This Row],[FGA]]&gt;0,EstatísticasIndiviU19[[#This Row],[LLM]]/EstatísticasIndiviU19[[#This Row],[FGA]],"")</f>
        <v/>
      </c>
      <c r="Y5" s="32">
        <v>0</v>
      </c>
      <c r="Z5" s="32">
        <v>0</v>
      </c>
      <c r="AA5" s="32">
        <v>0</v>
      </c>
      <c r="AB5" s="48" t="e">
        <f>EstatísticasIndiviU19[[#This Row],[ER]]/(EstatísticasIndiviU19[[#This Row],[FGA]]+(0.44*EstatísticasIndiviU19[[#This Row],[LLA]])+EstatísticasIndiviU19[[#This Row],[ER]])</f>
        <v>#DIV/0!</v>
      </c>
      <c r="AC5" s="47" t="str">
        <f>IF(EstatísticasIndiviU19[[#This Row],[AS]]+EstatísticasIndiviU19[[#This Row],[ER]]&gt;0,EstatísticasIndiviU19[[#This Row],[AS]]/EstatísticasIndiviU19[[#This Row],[ER]],"")</f>
        <v/>
      </c>
      <c r="AD5" s="32">
        <v>0</v>
      </c>
      <c r="AE5" s="32"/>
      <c r="AF5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5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5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5" s="35"/>
    </row>
    <row r="6" spans="1:36" x14ac:dyDescent="0.3">
      <c r="A6" s="32" t="s">
        <v>203</v>
      </c>
      <c r="B6" s="32" t="s">
        <v>176</v>
      </c>
      <c r="C6" s="32" t="s">
        <v>103</v>
      </c>
      <c r="D6" s="32">
        <v>1</v>
      </c>
      <c r="E6" s="38">
        <v>44657</v>
      </c>
      <c r="F6" s="32">
        <v>1</v>
      </c>
      <c r="G6" s="32" t="s">
        <v>126</v>
      </c>
      <c r="H6" s="2">
        <f t="shared" si="0"/>
        <v>7</v>
      </c>
      <c r="I6" s="32">
        <v>2</v>
      </c>
      <c r="J6" s="32">
        <v>0</v>
      </c>
      <c r="K6" s="2">
        <f t="shared" si="1"/>
        <v>2</v>
      </c>
      <c r="L6" s="32">
        <v>3</v>
      </c>
      <c r="M6" s="32">
        <v>4</v>
      </c>
      <c r="N6" s="32">
        <v>1</v>
      </c>
      <c r="O6" s="48">
        <f t="shared" si="2"/>
        <v>0.25</v>
      </c>
      <c r="P6" s="32">
        <v>1</v>
      </c>
      <c r="Q6" s="32">
        <v>1</v>
      </c>
      <c r="R6" s="48">
        <f t="shared" si="3"/>
        <v>1</v>
      </c>
      <c r="S6" s="46">
        <f>EstatísticasIndiviU19[[#This Row],[2PA]]+EstatísticasIndiviU19[[#This Row],[3PA]]</f>
        <v>5</v>
      </c>
      <c r="T6" s="46">
        <f>EstatísticasIndiviU19[[#This Row],[2PM]]+EstatísticasIndiviU19[[#This Row],[3PM]]</f>
        <v>2</v>
      </c>
      <c r="U6" s="32">
        <v>2</v>
      </c>
      <c r="V6" s="32">
        <v>2</v>
      </c>
      <c r="W6" s="48">
        <f t="shared" si="4"/>
        <v>1</v>
      </c>
      <c r="X6" s="48">
        <f>IF(EstatísticasIndiviU19[[#This Row],[LLM]]+EstatísticasIndiviU19[[#This Row],[FGA]]&gt;0,EstatísticasIndiviU19[[#This Row],[LLM]]/EstatísticasIndiviU19[[#This Row],[FGA]],"")</f>
        <v>0.4</v>
      </c>
      <c r="Y6" s="32">
        <v>1</v>
      </c>
      <c r="Z6" s="32">
        <v>0</v>
      </c>
      <c r="AA6" s="32">
        <v>4</v>
      </c>
      <c r="AB6" s="48">
        <f>EstatísticasIndiviU19[[#This Row],[ER]]/(EstatísticasIndiviU19[[#This Row],[FGA]]+(0.44*EstatísticasIndiviU19[[#This Row],[LLA]])+EstatísticasIndiviU19[[#This Row],[ER]])</f>
        <v>0.40485829959514175</v>
      </c>
      <c r="AC6" s="47">
        <f>IF(EstatísticasIndiviU19[[#This Row],[AS]]+EstatísticasIndiviU19[[#This Row],[ER]]&gt;0,EstatísticasIndiviU19[[#This Row],[AS]]/EstatísticasIndiviU19[[#This Row],[ER]],"")</f>
        <v>0.75</v>
      </c>
      <c r="AD6" s="32">
        <v>3</v>
      </c>
      <c r="AE6" s="32"/>
      <c r="AF6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0.4</v>
      </c>
      <c r="AG6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0.59523809523809523</v>
      </c>
      <c r="AH6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6</v>
      </c>
      <c r="AJ6" s="35"/>
    </row>
    <row r="7" spans="1:36" x14ac:dyDescent="0.3">
      <c r="A7" s="32" t="s">
        <v>204</v>
      </c>
      <c r="B7" s="32" t="s">
        <v>176</v>
      </c>
      <c r="C7" s="32" t="s">
        <v>103</v>
      </c>
      <c r="D7" s="32">
        <v>1</v>
      </c>
      <c r="E7" s="38">
        <v>44657</v>
      </c>
      <c r="F7" s="32">
        <v>1</v>
      </c>
      <c r="G7" s="32" t="s">
        <v>126</v>
      </c>
      <c r="H7" s="2">
        <f t="shared" si="0"/>
        <v>28</v>
      </c>
      <c r="I7" s="32">
        <v>0</v>
      </c>
      <c r="J7" s="32">
        <v>1</v>
      </c>
      <c r="K7" s="2">
        <f t="shared" si="1"/>
        <v>1</v>
      </c>
      <c r="L7" s="32">
        <v>2</v>
      </c>
      <c r="M7" s="32">
        <v>10</v>
      </c>
      <c r="N7" s="32">
        <v>2</v>
      </c>
      <c r="O7" s="48">
        <f t="shared" si="2"/>
        <v>0.2</v>
      </c>
      <c r="P7" s="32">
        <v>9</v>
      </c>
      <c r="Q7" s="32">
        <v>6</v>
      </c>
      <c r="R7" s="48">
        <f t="shared" si="3"/>
        <v>0.66666666666666663</v>
      </c>
      <c r="S7" s="46">
        <f>EstatísticasIndiviU19[[#This Row],[2PA]]+EstatísticasIndiviU19[[#This Row],[3PA]]</f>
        <v>19</v>
      </c>
      <c r="T7" s="46">
        <f>EstatísticasIndiviU19[[#This Row],[2PM]]+EstatísticasIndiviU19[[#This Row],[3PM]]</f>
        <v>8</v>
      </c>
      <c r="U7" s="32">
        <v>13</v>
      </c>
      <c r="V7" s="32">
        <v>10</v>
      </c>
      <c r="W7" s="48">
        <f t="shared" si="4"/>
        <v>0.76923076923076927</v>
      </c>
      <c r="X7" s="48">
        <f>IF(EstatísticasIndiviU19[[#This Row],[LLM]]+EstatísticasIndiviU19[[#This Row],[FGA]]&gt;0,EstatísticasIndiviU19[[#This Row],[LLM]]/EstatísticasIndiviU19[[#This Row],[FGA]],"")</f>
        <v>0.52631578947368418</v>
      </c>
      <c r="Y7" s="32">
        <v>5</v>
      </c>
      <c r="Z7" s="32">
        <v>0</v>
      </c>
      <c r="AA7" s="32">
        <v>5</v>
      </c>
      <c r="AB7" s="48">
        <f>EstatísticasIndiviU19[[#This Row],[ER]]/(EstatísticasIndiviU19[[#This Row],[FGA]]+(0.44*EstatísticasIndiviU19[[#This Row],[LLA]])+EstatísticasIndiviU19[[#This Row],[ER]])</f>
        <v>0.16823687752355318</v>
      </c>
      <c r="AC7" s="47">
        <f>IF(EstatísticasIndiviU19[[#This Row],[AS]]+EstatísticasIndiviU19[[#This Row],[ER]]&gt;0,EstatísticasIndiviU19[[#This Row],[AS]]/EstatísticasIndiviU19[[#This Row],[ER]],"")</f>
        <v>0.4</v>
      </c>
      <c r="AD7" s="32">
        <v>4</v>
      </c>
      <c r="AE7" s="32"/>
      <c r="AF7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0.42105263157894735</v>
      </c>
      <c r="AG7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0.56634304207119746</v>
      </c>
      <c r="AH7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0.47368421052631576</v>
      </c>
      <c r="AI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17</v>
      </c>
      <c r="AJ7" s="35"/>
    </row>
    <row r="8" spans="1:36" x14ac:dyDescent="0.3">
      <c r="A8" s="32" t="s">
        <v>205</v>
      </c>
      <c r="B8" s="32" t="s">
        <v>176</v>
      </c>
      <c r="C8" s="32" t="s">
        <v>103</v>
      </c>
      <c r="D8" s="32">
        <v>1</v>
      </c>
      <c r="E8" s="38">
        <v>44657</v>
      </c>
      <c r="F8" s="32">
        <v>1</v>
      </c>
      <c r="G8" s="32"/>
      <c r="H8" s="2">
        <f>(Q8*2)+(N8*3)+(V8)</f>
        <v>0</v>
      </c>
      <c r="I8" s="32"/>
      <c r="J8" s="32"/>
      <c r="K8" s="2">
        <f t="shared" si="1"/>
        <v>0</v>
      </c>
      <c r="L8" s="32"/>
      <c r="M8" s="32"/>
      <c r="N8" s="32"/>
      <c r="O8" s="48" t="str">
        <f t="shared" si="2"/>
        <v/>
      </c>
      <c r="P8" s="32"/>
      <c r="Q8" s="32"/>
      <c r="R8" s="48" t="str">
        <f t="shared" si="3"/>
        <v/>
      </c>
      <c r="S8" s="46">
        <f>EstatísticasIndiviU19[[#This Row],[2PA]]+EstatísticasIndiviU19[[#This Row],[3PA]]</f>
        <v>0</v>
      </c>
      <c r="T8" s="46">
        <f>EstatísticasIndiviU19[[#This Row],[2PM]]+EstatísticasIndiviU19[[#This Row],[3PM]]</f>
        <v>0</v>
      </c>
      <c r="U8" s="32"/>
      <c r="V8" s="32"/>
      <c r="W8" s="48" t="str">
        <f t="shared" si="4"/>
        <v/>
      </c>
      <c r="X8" s="48" t="str">
        <f>IF(EstatísticasIndiviU19[[#This Row],[LLM]]+EstatísticasIndiviU19[[#This Row],[FGA]]&gt;0,EstatísticasIndiviU19[[#This Row],[LLM]]/EstatísticasIndiviU19[[#This Row],[FGA]],"")</f>
        <v/>
      </c>
      <c r="Y8" s="32"/>
      <c r="Z8" s="32"/>
      <c r="AA8" s="32"/>
      <c r="AB8" s="48" t="e">
        <f>EstatísticasIndiviU19[[#This Row],[ER]]/(EstatísticasIndiviU19[[#This Row],[FGA]]+(0.44*EstatísticasIndiviU19[[#This Row],[LLA]])+EstatísticasIndiviU19[[#This Row],[ER]])</f>
        <v>#DIV/0!</v>
      </c>
      <c r="AC8" s="47" t="str">
        <f>IF(EstatísticasIndiviU19[[#This Row],[AS]]+EstatísticasIndiviU19[[#This Row],[ER]]&gt;0,EstatísticasIndiviU19[[#This Row],[AS]]/EstatísticasIndiviU19[[#This Row],[ER]],"")</f>
        <v/>
      </c>
      <c r="AD8" s="32"/>
      <c r="AE8" s="32"/>
      <c r="AF8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8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8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8" s="35"/>
    </row>
    <row r="9" spans="1:36" x14ac:dyDescent="0.3">
      <c r="A9" s="32" t="s">
        <v>206</v>
      </c>
      <c r="B9" s="32" t="s">
        <v>176</v>
      </c>
      <c r="C9" s="32" t="s">
        <v>103</v>
      </c>
      <c r="D9" s="32">
        <v>1</v>
      </c>
      <c r="E9" s="38">
        <v>44657</v>
      </c>
      <c r="F9" s="32">
        <v>1</v>
      </c>
      <c r="G9" s="32"/>
      <c r="H9" s="2">
        <f t="shared" si="0"/>
        <v>0</v>
      </c>
      <c r="I9" s="32"/>
      <c r="J9" s="32"/>
      <c r="K9" s="2">
        <f t="shared" si="1"/>
        <v>0</v>
      </c>
      <c r="L9" s="32"/>
      <c r="M9" s="32"/>
      <c r="N9" s="32"/>
      <c r="O9" s="48" t="str">
        <f t="shared" si="2"/>
        <v/>
      </c>
      <c r="P9" s="32"/>
      <c r="Q9" s="32"/>
      <c r="R9" s="48" t="str">
        <f t="shared" si="3"/>
        <v/>
      </c>
      <c r="S9" s="46">
        <f>EstatísticasIndiviU19[[#This Row],[2PA]]+EstatísticasIndiviU19[[#This Row],[3PA]]</f>
        <v>0</v>
      </c>
      <c r="T9" s="46">
        <f>EstatísticasIndiviU19[[#This Row],[2PM]]+EstatísticasIndiviU19[[#This Row],[3PM]]</f>
        <v>0</v>
      </c>
      <c r="U9" s="32"/>
      <c r="V9" s="32"/>
      <c r="W9" s="48" t="str">
        <f t="shared" si="4"/>
        <v/>
      </c>
      <c r="X9" s="48" t="str">
        <f>IF(EstatísticasIndiviU19[[#This Row],[LLM]]+EstatísticasIndiviU19[[#This Row],[FGA]]&gt;0,EstatísticasIndiviU19[[#This Row],[LLM]]/EstatísticasIndiviU19[[#This Row],[FGA]],"")</f>
        <v/>
      </c>
      <c r="Y9" s="32"/>
      <c r="Z9" s="32"/>
      <c r="AA9" s="32"/>
      <c r="AB9" s="48" t="e">
        <f>EstatísticasIndiviU19[[#This Row],[ER]]/(EstatísticasIndiviU19[[#This Row],[FGA]]+(0.44*EstatísticasIndiviU19[[#This Row],[LLA]])+EstatísticasIndiviU19[[#This Row],[ER]])</f>
        <v>#DIV/0!</v>
      </c>
      <c r="AC9" s="47" t="str">
        <f>IF(EstatísticasIndiviU19[[#This Row],[AS]]+EstatísticasIndiviU19[[#This Row],[ER]]&gt;0,EstatísticasIndiviU19[[#This Row],[AS]]/EstatísticasIndiviU19[[#This Row],[ER]],"")</f>
        <v/>
      </c>
      <c r="AD9" s="32"/>
      <c r="AE9" s="32"/>
      <c r="AF9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9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9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9" s="35"/>
    </row>
    <row r="10" spans="1:36" x14ac:dyDescent="0.3">
      <c r="A10" s="32" t="s">
        <v>207</v>
      </c>
      <c r="B10" s="32" t="s">
        <v>176</v>
      </c>
      <c r="C10" s="32" t="s">
        <v>103</v>
      </c>
      <c r="D10" s="32">
        <v>1</v>
      </c>
      <c r="E10" s="38">
        <v>44657</v>
      </c>
      <c r="F10" s="32">
        <v>1</v>
      </c>
      <c r="G10" s="32"/>
      <c r="H10" s="2">
        <f t="shared" si="0"/>
        <v>0</v>
      </c>
      <c r="I10" s="32"/>
      <c r="J10" s="32"/>
      <c r="K10" s="2">
        <f t="shared" si="1"/>
        <v>0</v>
      </c>
      <c r="L10" s="32"/>
      <c r="M10" s="32"/>
      <c r="N10" s="32"/>
      <c r="O10" s="48" t="str">
        <f t="shared" si="2"/>
        <v/>
      </c>
      <c r="P10" s="32"/>
      <c r="Q10" s="32"/>
      <c r="R10" s="48" t="str">
        <f t="shared" si="3"/>
        <v/>
      </c>
      <c r="S10" s="46">
        <f>EstatísticasIndiviU19[[#This Row],[2PA]]+EstatísticasIndiviU19[[#This Row],[3PA]]</f>
        <v>0</v>
      </c>
      <c r="T10" s="46">
        <f>EstatísticasIndiviU19[[#This Row],[2PM]]+EstatísticasIndiviU19[[#This Row],[3PM]]</f>
        <v>0</v>
      </c>
      <c r="U10" s="32"/>
      <c r="V10" s="32"/>
      <c r="W10" s="48" t="str">
        <f t="shared" si="4"/>
        <v/>
      </c>
      <c r="X10" s="48" t="str">
        <f>IF(EstatísticasIndiviU19[[#This Row],[LLM]]+EstatísticasIndiviU19[[#This Row],[FGA]]&gt;0,EstatísticasIndiviU19[[#This Row],[LLM]]/EstatísticasIndiviU19[[#This Row],[FGA]],"")</f>
        <v/>
      </c>
      <c r="Y10" s="32"/>
      <c r="Z10" s="32"/>
      <c r="AA10" s="32"/>
      <c r="AB10" s="48" t="e">
        <f>EstatísticasIndiviU19[[#This Row],[ER]]/(EstatísticasIndiviU19[[#This Row],[FGA]]+(0.44*EstatísticasIndiviU19[[#This Row],[LLA]])+EstatísticasIndiviU19[[#This Row],[ER]])</f>
        <v>#DIV/0!</v>
      </c>
      <c r="AC10" s="47" t="str">
        <f>IF(EstatísticasIndiviU19[[#This Row],[AS]]+EstatísticasIndiviU19[[#This Row],[ER]]&gt;0,EstatísticasIndiviU19[[#This Row],[AS]]/EstatísticasIndiviU19[[#This Row],[ER]],"")</f>
        <v/>
      </c>
      <c r="AD10" s="32"/>
      <c r="AE10" s="32"/>
      <c r="AF10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0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0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0" s="35"/>
    </row>
    <row r="11" spans="1:36" x14ac:dyDescent="0.3">
      <c r="A11" s="32" t="s">
        <v>208</v>
      </c>
      <c r="B11" s="32" t="s">
        <v>176</v>
      </c>
      <c r="C11" s="32" t="s">
        <v>103</v>
      </c>
      <c r="D11" s="32">
        <v>1</v>
      </c>
      <c r="E11" s="38">
        <v>44657</v>
      </c>
      <c r="F11" s="32">
        <v>1</v>
      </c>
      <c r="G11" s="32"/>
      <c r="H11" s="2">
        <f t="shared" si="0"/>
        <v>0</v>
      </c>
      <c r="I11" s="32"/>
      <c r="J11" s="32"/>
      <c r="K11" s="2">
        <f t="shared" si="1"/>
        <v>0</v>
      </c>
      <c r="L11" s="32"/>
      <c r="M11" s="32"/>
      <c r="N11" s="32"/>
      <c r="O11" s="48" t="str">
        <f t="shared" si="2"/>
        <v/>
      </c>
      <c r="P11" s="32"/>
      <c r="Q11" s="32"/>
      <c r="R11" s="48" t="str">
        <f t="shared" si="3"/>
        <v/>
      </c>
      <c r="S11" s="46">
        <f>EstatísticasIndiviU19[[#This Row],[2PA]]+EstatísticasIndiviU19[[#This Row],[3PA]]</f>
        <v>0</v>
      </c>
      <c r="T11" s="46">
        <f>EstatísticasIndiviU19[[#This Row],[2PM]]+EstatísticasIndiviU19[[#This Row],[3PM]]</f>
        <v>0</v>
      </c>
      <c r="U11" s="32"/>
      <c r="V11" s="32"/>
      <c r="W11" s="48" t="str">
        <f t="shared" si="4"/>
        <v/>
      </c>
      <c r="X11" s="48" t="str">
        <f>IF(EstatísticasIndiviU19[[#This Row],[LLM]]+EstatísticasIndiviU19[[#This Row],[FGA]]&gt;0,EstatísticasIndiviU19[[#This Row],[LLM]]/EstatísticasIndiviU19[[#This Row],[FGA]],"")</f>
        <v/>
      </c>
      <c r="Y11" s="32"/>
      <c r="Z11" s="32"/>
      <c r="AA11" s="32"/>
      <c r="AB11" s="48" t="e">
        <f>EstatísticasIndiviU19[[#This Row],[ER]]/(EstatísticasIndiviU19[[#This Row],[FGA]]+(0.44*EstatísticasIndiviU19[[#This Row],[LLA]])+EstatísticasIndiviU19[[#This Row],[ER]])</f>
        <v>#DIV/0!</v>
      </c>
      <c r="AC11" s="47" t="str">
        <f>IF(EstatísticasIndiviU19[[#This Row],[AS]]+EstatísticasIndiviU19[[#This Row],[ER]]&gt;0,EstatísticasIndiviU19[[#This Row],[AS]]/EstatísticasIndiviU19[[#This Row],[ER]],"")</f>
        <v/>
      </c>
      <c r="AD11" s="32"/>
      <c r="AE11" s="32"/>
      <c r="AF11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1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1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1" s="35"/>
    </row>
    <row r="12" spans="1:36" x14ac:dyDescent="0.3">
      <c r="A12" s="32" t="s">
        <v>209</v>
      </c>
      <c r="B12" s="32" t="s">
        <v>176</v>
      </c>
      <c r="C12" s="32" t="s">
        <v>103</v>
      </c>
      <c r="D12" s="32">
        <v>1</v>
      </c>
      <c r="E12" s="38">
        <v>44657</v>
      </c>
      <c r="F12" s="32">
        <v>1</v>
      </c>
      <c r="G12" s="32" t="s">
        <v>126</v>
      </c>
      <c r="H12" s="2">
        <f t="shared" si="0"/>
        <v>5</v>
      </c>
      <c r="I12" s="32">
        <v>3</v>
      </c>
      <c r="J12" s="32">
        <v>1</v>
      </c>
      <c r="K12" s="2">
        <f t="shared" si="1"/>
        <v>4</v>
      </c>
      <c r="L12" s="32">
        <v>0</v>
      </c>
      <c r="M12" s="32">
        <v>4</v>
      </c>
      <c r="N12" s="32">
        <v>1</v>
      </c>
      <c r="O12" s="48">
        <f t="shared" si="2"/>
        <v>0.25</v>
      </c>
      <c r="P12" s="32">
        <v>2</v>
      </c>
      <c r="Q12" s="32">
        <v>1</v>
      </c>
      <c r="R12" s="48">
        <f t="shared" si="3"/>
        <v>0.5</v>
      </c>
      <c r="S12" s="46">
        <f>EstatísticasIndiviU19[[#This Row],[2PA]]+EstatísticasIndiviU19[[#This Row],[3PA]]</f>
        <v>6</v>
      </c>
      <c r="T12" s="46">
        <f>EstatísticasIndiviU19[[#This Row],[2PM]]+EstatísticasIndiviU19[[#This Row],[3PM]]</f>
        <v>2</v>
      </c>
      <c r="U12" s="32">
        <v>0</v>
      </c>
      <c r="V12" s="32">
        <v>0</v>
      </c>
      <c r="W12" s="48" t="str">
        <f t="shared" si="4"/>
        <v/>
      </c>
      <c r="X12" s="48">
        <f>IF(EstatísticasIndiviU19[[#This Row],[LLM]]+EstatísticasIndiviU19[[#This Row],[FGA]]&gt;0,EstatísticasIndiviU19[[#This Row],[LLM]]/EstatísticasIndiviU19[[#This Row],[FGA]],"")</f>
        <v>0</v>
      </c>
      <c r="Y12" s="32">
        <v>1</v>
      </c>
      <c r="Z12" s="32">
        <v>0</v>
      </c>
      <c r="AA12" s="32">
        <v>0</v>
      </c>
      <c r="AB12" s="48">
        <f>EstatísticasIndiviU19[[#This Row],[ER]]/(EstatísticasIndiviU19[[#This Row],[FGA]]+(0.44*EstatísticasIndiviU19[[#This Row],[LLA]])+EstatísticasIndiviU19[[#This Row],[ER]])</f>
        <v>0</v>
      </c>
      <c r="AC12" s="47" t="str">
        <f>IF(EstatísticasIndiviU19[[#This Row],[AS]]+EstatísticasIndiviU19[[#This Row],[ER]]&gt;0,EstatísticasIndiviU19[[#This Row],[AS]]/EstatísticasIndiviU19[[#This Row],[ER]],"")</f>
        <v/>
      </c>
      <c r="AD12" s="32">
        <v>4</v>
      </c>
      <c r="AE12" s="32"/>
      <c r="AF12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12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0.41666666666666669</v>
      </c>
      <c r="AH12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0.41666666666666669</v>
      </c>
      <c r="AI1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6</v>
      </c>
      <c r="AJ12" s="35"/>
    </row>
    <row r="13" spans="1:36" x14ac:dyDescent="0.3">
      <c r="A13" s="32" t="s">
        <v>210</v>
      </c>
      <c r="B13" s="32" t="s">
        <v>176</v>
      </c>
      <c r="C13" s="32" t="s">
        <v>103</v>
      </c>
      <c r="D13" s="32">
        <v>1</v>
      </c>
      <c r="E13" s="38">
        <v>44657</v>
      </c>
      <c r="F13" s="32">
        <v>1</v>
      </c>
      <c r="G13" s="32" t="s">
        <v>126</v>
      </c>
      <c r="H13" s="2">
        <f t="shared" si="0"/>
        <v>0</v>
      </c>
      <c r="I13" s="32">
        <v>0</v>
      </c>
      <c r="J13" s="32">
        <v>0</v>
      </c>
      <c r="K13" s="2">
        <f t="shared" si="1"/>
        <v>0</v>
      </c>
      <c r="L13" s="32">
        <v>1</v>
      </c>
      <c r="M13" s="32">
        <v>0</v>
      </c>
      <c r="N13" s="32">
        <v>0</v>
      </c>
      <c r="O13" s="48" t="str">
        <f t="shared" si="2"/>
        <v/>
      </c>
      <c r="P13" s="32">
        <v>0</v>
      </c>
      <c r="Q13" s="32">
        <v>0</v>
      </c>
      <c r="R13" s="48" t="str">
        <f t="shared" si="3"/>
        <v/>
      </c>
      <c r="S13" s="46">
        <f>EstatísticasIndiviU19[[#This Row],[2PA]]+EstatísticasIndiviU19[[#This Row],[3PA]]</f>
        <v>0</v>
      </c>
      <c r="T13" s="46">
        <f>EstatísticasIndiviU19[[#This Row],[2PM]]+EstatísticasIndiviU19[[#This Row],[3PM]]</f>
        <v>0</v>
      </c>
      <c r="U13" s="32">
        <v>0</v>
      </c>
      <c r="V13" s="32">
        <v>0</v>
      </c>
      <c r="W13" s="48" t="str">
        <f t="shared" si="4"/>
        <v/>
      </c>
      <c r="X13" s="48" t="str">
        <f>IF(EstatísticasIndiviU19[[#This Row],[LLM]]+EstatísticasIndiviU19[[#This Row],[FGA]]&gt;0,EstatísticasIndiviU19[[#This Row],[LLM]]/EstatísticasIndiviU19[[#This Row],[FGA]],"")</f>
        <v/>
      </c>
      <c r="Y13" s="32">
        <v>2</v>
      </c>
      <c r="Z13" s="32">
        <v>0</v>
      </c>
      <c r="AA13" s="32">
        <v>1</v>
      </c>
      <c r="AB13" s="48">
        <f>EstatísticasIndiviU19[[#This Row],[ER]]/(EstatísticasIndiviU19[[#This Row],[FGA]]+(0.44*EstatísticasIndiviU19[[#This Row],[LLA]])+EstatísticasIndiviU19[[#This Row],[ER]])</f>
        <v>1</v>
      </c>
      <c r="AC13" s="47">
        <f>IF(EstatísticasIndiviU19[[#This Row],[AS]]+EstatísticasIndiviU19[[#This Row],[ER]]&gt;0,EstatísticasIndiviU19[[#This Row],[AS]]/EstatísticasIndiviU19[[#This Row],[ER]],"")</f>
        <v>1</v>
      </c>
      <c r="AD13" s="32">
        <v>3</v>
      </c>
      <c r="AE13" s="32"/>
      <c r="AF13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3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3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</v>
      </c>
      <c r="AJ13" s="35"/>
    </row>
    <row r="14" spans="1:36" x14ac:dyDescent="0.3">
      <c r="A14" s="32" t="s">
        <v>211</v>
      </c>
      <c r="B14" s="32" t="s">
        <v>176</v>
      </c>
      <c r="C14" s="32" t="s">
        <v>103</v>
      </c>
      <c r="D14" s="32">
        <v>1</v>
      </c>
      <c r="E14" s="38">
        <v>44657</v>
      </c>
      <c r="F14" s="32">
        <v>1</v>
      </c>
      <c r="G14" s="32"/>
      <c r="H14" s="2">
        <f t="shared" si="0"/>
        <v>0</v>
      </c>
      <c r="I14" s="32"/>
      <c r="J14" s="32"/>
      <c r="K14" s="2">
        <f t="shared" si="1"/>
        <v>0</v>
      </c>
      <c r="L14" s="32"/>
      <c r="M14" s="32"/>
      <c r="N14" s="32"/>
      <c r="O14" s="48" t="str">
        <f t="shared" si="2"/>
        <v/>
      </c>
      <c r="P14" s="32"/>
      <c r="Q14" s="32"/>
      <c r="R14" s="48" t="str">
        <f t="shared" si="3"/>
        <v/>
      </c>
      <c r="S14" s="46">
        <f>EstatísticasIndiviU19[[#This Row],[2PA]]+EstatísticasIndiviU19[[#This Row],[3PA]]</f>
        <v>0</v>
      </c>
      <c r="T14" s="46">
        <f>EstatísticasIndiviU19[[#This Row],[2PM]]+EstatísticasIndiviU19[[#This Row],[3PM]]</f>
        <v>0</v>
      </c>
      <c r="U14" s="32"/>
      <c r="V14" s="32"/>
      <c r="W14" s="48" t="str">
        <f t="shared" si="4"/>
        <v/>
      </c>
      <c r="X14" s="48" t="str">
        <f>IF(EstatísticasIndiviU19[[#This Row],[LLM]]+EstatísticasIndiviU19[[#This Row],[FGA]]&gt;0,EstatísticasIndiviU19[[#This Row],[LLM]]/EstatísticasIndiviU19[[#This Row],[FGA]],"")</f>
        <v/>
      </c>
      <c r="Y14" s="32"/>
      <c r="Z14" s="32"/>
      <c r="AA14" s="32"/>
      <c r="AB14" s="48" t="e">
        <f>EstatísticasIndiviU19[[#This Row],[ER]]/(EstatísticasIndiviU19[[#This Row],[FGA]]+(0.44*EstatísticasIndiviU19[[#This Row],[LLA]])+EstatísticasIndiviU19[[#This Row],[ER]])</f>
        <v>#DIV/0!</v>
      </c>
      <c r="AC14" s="47" t="str">
        <f>IF(EstatísticasIndiviU19[[#This Row],[AS]]+EstatísticasIndiviU19[[#This Row],[ER]]&gt;0,EstatísticasIndiviU19[[#This Row],[AS]]/EstatísticasIndiviU19[[#This Row],[ER]],"")</f>
        <v/>
      </c>
      <c r="AD14" s="32"/>
      <c r="AE14" s="32"/>
      <c r="AF14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4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4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4" s="35"/>
    </row>
    <row r="15" spans="1:36" x14ac:dyDescent="0.3">
      <c r="A15" s="32" t="s">
        <v>212</v>
      </c>
      <c r="B15" s="32" t="s">
        <v>176</v>
      </c>
      <c r="C15" s="32" t="s">
        <v>103</v>
      </c>
      <c r="D15" s="32">
        <v>1</v>
      </c>
      <c r="E15" s="38">
        <v>44657</v>
      </c>
      <c r="F15" s="32">
        <v>1</v>
      </c>
      <c r="G15" s="32" t="s">
        <v>126</v>
      </c>
      <c r="H15" s="2">
        <f t="shared" si="0"/>
        <v>0</v>
      </c>
      <c r="I15" s="32">
        <v>2</v>
      </c>
      <c r="J15" s="32">
        <v>0</v>
      </c>
      <c r="K15" s="2">
        <f t="shared" si="1"/>
        <v>2</v>
      </c>
      <c r="L15" s="32">
        <v>0</v>
      </c>
      <c r="M15" s="32">
        <v>0</v>
      </c>
      <c r="N15" s="32">
        <v>0</v>
      </c>
      <c r="O15" s="48" t="str">
        <f t="shared" si="2"/>
        <v/>
      </c>
      <c r="P15" s="32">
        <v>0</v>
      </c>
      <c r="Q15" s="32">
        <v>0</v>
      </c>
      <c r="R15" s="48" t="str">
        <f t="shared" si="3"/>
        <v/>
      </c>
      <c r="S15" s="46">
        <f>EstatísticasIndiviU19[[#This Row],[2PA]]+EstatísticasIndiviU19[[#This Row],[3PA]]</f>
        <v>0</v>
      </c>
      <c r="T15" s="46">
        <f>EstatísticasIndiviU19[[#This Row],[2PM]]+EstatísticasIndiviU19[[#This Row],[3PM]]</f>
        <v>0</v>
      </c>
      <c r="U15" s="32">
        <v>0</v>
      </c>
      <c r="V15" s="32">
        <v>0</v>
      </c>
      <c r="W15" s="48" t="str">
        <f t="shared" si="4"/>
        <v/>
      </c>
      <c r="X15" s="48" t="str">
        <f>IF(EstatísticasIndiviU19[[#This Row],[LLM]]+EstatísticasIndiviU19[[#This Row],[FGA]]&gt;0,EstatísticasIndiviU19[[#This Row],[LLM]]/EstatísticasIndiviU19[[#This Row],[FGA]],"")</f>
        <v/>
      </c>
      <c r="Y15" s="32">
        <v>0</v>
      </c>
      <c r="Z15" s="32">
        <v>0</v>
      </c>
      <c r="AA15" s="32">
        <v>0</v>
      </c>
      <c r="AB15" s="48" t="e">
        <f>EstatísticasIndiviU19[[#This Row],[ER]]/(EstatísticasIndiviU19[[#This Row],[FGA]]+(0.44*EstatísticasIndiviU19[[#This Row],[LLA]])+EstatísticasIndiviU19[[#This Row],[ER]])</f>
        <v>#DIV/0!</v>
      </c>
      <c r="AC15" s="47" t="str">
        <f>IF(EstatísticasIndiviU19[[#This Row],[AS]]+EstatísticasIndiviU19[[#This Row],[ER]]&gt;0,EstatísticasIndiviU19[[#This Row],[AS]]/EstatísticasIndiviU19[[#This Row],[ER]],"")</f>
        <v/>
      </c>
      <c r="AD15" s="32">
        <v>1</v>
      </c>
      <c r="AE15" s="32"/>
      <c r="AF15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5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5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</v>
      </c>
      <c r="AJ15" s="35"/>
    </row>
    <row r="16" spans="1:36" x14ac:dyDescent="0.3">
      <c r="A16" s="32" t="s">
        <v>213</v>
      </c>
      <c r="B16" s="32" t="s">
        <v>176</v>
      </c>
      <c r="C16" s="32" t="s">
        <v>103</v>
      </c>
      <c r="D16" s="32">
        <v>1</v>
      </c>
      <c r="E16" s="38">
        <v>44657</v>
      </c>
      <c r="F16" s="32">
        <v>1</v>
      </c>
      <c r="G16" s="32" t="s">
        <v>126</v>
      </c>
      <c r="H16" s="2">
        <f t="shared" si="0"/>
        <v>1</v>
      </c>
      <c r="I16" s="32">
        <v>3</v>
      </c>
      <c r="J16" s="32">
        <v>0</v>
      </c>
      <c r="K16" s="2">
        <f t="shared" si="1"/>
        <v>3</v>
      </c>
      <c r="L16" s="32">
        <v>0</v>
      </c>
      <c r="M16" s="32">
        <v>0</v>
      </c>
      <c r="N16" s="32">
        <v>0</v>
      </c>
      <c r="O16" s="48" t="str">
        <f t="shared" si="2"/>
        <v/>
      </c>
      <c r="P16" s="32">
        <v>1</v>
      </c>
      <c r="Q16" s="32">
        <v>0</v>
      </c>
      <c r="R16" s="48">
        <f t="shared" si="3"/>
        <v>0</v>
      </c>
      <c r="S16" s="46">
        <f>EstatísticasIndiviU19[[#This Row],[2PA]]+EstatísticasIndiviU19[[#This Row],[3PA]]</f>
        <v>1</v>
      </c>
      <c r="T16" s="46">
        <f>EstatísticasIndiviU19[[#This Row],[2PM]]+EstatísticasIndiviU19[[#This Row],[3PM]]</f>
        <v>0</v>
      </c>
      <c r="U16" s="32">
        <v>2</v>
      </c>
      <c r="V16" s="32">
        <v>1</v>
      </c>
      <c r="W16" s="48">
        <f t="shared" si="4"/>
        <v>0.5</v>
      </c>
      <c r="X16" s="48">
        <f>IF(EstatísticasIndiviU19[[#This Row],[LLM]]+EstatísticasIndiviU19[[#This Row],[FGA]]&gt;0,EstatísticasIndiviU19[[#This Row],[LLM]]/EstatísticasIndiviU19[[#This Row],[FGA]],"")</f>
        <v>1</v>
      </c>
      <c r="Y16" s="32">
        <v>2</v>
      </c>
      <c r="Z16" s="32">
        <v>0</v>
      </c>
      <c r="AA16" s="32">
        <v>2</v>
      </c>
      <c r="AB16" s="48">
        <f>EstatísticasIndiviU19[[#This Row],[ER]]/(EstatísticasIndiviU19[[#This Row],[FGA]]+(0.44*EstatísticasIndiviU19[[#This Row],[LLA]])+EstatísticasIndiviU19[[#This Row],[ER]])</f>
        <v>0.51546391752577325</v>
      </c>
      <c r="AC16" s="47">
        <f>IF(EstatísticasIndiviU19[[#This Row],[AS]]+EstatísticasIndiviU19[[#This Row],[ER]]&gt;0,EstatísticasIndiviU19[[#This Row],[AS]]/EstatísticasIndiviU19[[#This Row],[ER]],"")</f>
        <v>0</v>
      </c>
      <c r="AD16" s="32">
        <v>2</v>
      </c>
      <c r="AE16" s="32"/>
      <c r="AF16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6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0.26595744680851063</v>
      </c>
      <c r="AH16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</v>
      </c>
      <c r="AJ16" s="35"/>
    </row>
    <row r="17" spans="1:36" x14ac:dyDescent="0.3">
      <c r="A17" s="32" t="s">
        <v>214</v>
      </c>
      <c r="B17" s="32" t="s">
        <v>176</v>
      </c>
      <c r="C17" s="32" t="s">
        <v>103</v>
      </c>
      <c r="D17" s="32">
        <v>1</v>
      </c>
      <c r="E17" s="38">
        <v>44657</v>
      </c>
      <c r="F17" s="32">
        <v>1</v>
      </c>
      <c r="G17" s="32" t="s">
        <v>126</v>
      </c>
      <c r="H17" s="2">
        <f t="shared" si="0"/>
        <v>3</v>
      </c>
      <c r="I17" s="32">
        <v>0</v>
      </c>
      <c r="J17" s="32">
        <v>0</v>
      </c>
      <c r="K17" s="2">
        <f t="shared" si="1"/>
        <v>0</v>
      </c>
      <c r="L17" s="32">
        <v>0</v>
      </c>
      <c r="M17" s="32">
        <v>1</v>
      </c>
      <c r="N17" s="32">
        <v>1</v>
      </c>
      <c r="O17" s="48">
        <f t="shared" si="2"/>
        <v>1</v>
      </c>
      <c r="P17" s="32">
        <v>1</v>
      </c>
      <c r="Q17" s="32">
        <v>0</v>
      </c>
      <c r="R17" s="48">
        <f t="shared" si="3"/>
        <v>0</v>
      </c>
      <c r="S17" s="46">
        <f>EstatísticasIndiviU19[[#This Row],[2PA]]+EstatísticasIndiviU19[[#This Row],[3PA]]</f>
        <v>2</v>
      </c>
      <c r="T17" s="46">
        <f>EstatísticasIndiviU19[[#This Row],[2PM]]+EstatísticasIndiviU19[[#This Row],[3PM]]</f>
        <v>1</v>
      </c>
      <c r="U17" s="32">
        <v>0</v>
      </c>
      <c r="V17" s="32">
        <v>0</v>
      </c>
      <c r="W17" s="48" t="str">
        <f t="shared" si="4"/>
        <v/>
      </c>
      <c r="X17" s="48">
        <f>IF(EstatísticasIndiviU19[[#This Row],[LLM]]+EstatísticasIndiviU19[[#This Row],[FGA]]&gt;0,EstatísticasIndiviU19[[#This Row],[LLM]]/EstatísticasIndiviU19[[#This Row],[FGA]],"")</f>
        <v>0</v>
      </c>
      <c r="Y17" s="32">
        <v>1</v>
      </c>
      <c r="Z17" s="32">
        <v>0</v>
      </c>
      <c r="AA17" s="32">
        <v>2</v>
      </c>
      <c r="AB17" s="48">
        <f>EstatísticasIndiviU19[[#This Row],[ER]]/(EstatísticasIndiviU19[[#This Row],[FGA]]+(0.44*EstatísticasIndiviU19[[#This Row],[LLA]])+EstatísticasIndiviU19[[#This Row],[ER]])</f>
        <v>0.5</v>
      </c>
      <c r="AC17" s="47">
        <f>IF(EstatísticasIndiviU19[[#This Row],[AS]]+EstatísticasIndiviU19[[#This Row],[ER]]&gt;0,EstatísticasIndiviU19[[#This Row],[AS]]/EstatísticasIndiviU19[[#This Row],[ER]],"")</f>
        <v>0</v>
      </c>
      <c r="AD17" s="32">
        <v>0</v>
      </c>
      <c r="AE17" s="32"/>
      <c r="AF17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17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0.75</v>
      </c>
      <c r="AH17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0.75</v>
      </c>
      <c r="AI1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17" s="35"/>
    </row>
    <row r="18" spans="1:36" x14ac:dyDescent="0.3">
      <c r="A18" s="32" t="s">
        <v>215</v>
      </c>
      <c r="B18" s="32" t="s">
        <v>176</v>
      </c>
      <c r="C18" s="32" t="s">
        <v>103</v>
      </c>
      <c r="D18" s="32">
        <v>1</v>
      </c>
      <c r="E18" s="38">
        <v>44657</v>
      </c>
      <c r="F18" s="32">
        <v>1</v>
      </c>
      <c r="G18" s="32" t="s">
        <v>126</v>
      </c>
      <c r="H18" s="2">
        <f t="shared" si="0"/>
        <v>0</v>
      </c>
      <c r="I18" s="32">
        <v>0</v>
      </c>
      <c r="J18" s="32">
        <v>0</v>
      </c>
      <c r="K18" s="2">
        <f t="shared" si="1"/>
        <v>0</v>
      </c>
      <c r="L18" s="32">
        <v>1</v>
      </c>
      <c r="M18" s="32">
        <v>1</v>
      </c>
      <c r="N18" s="32">
        <v>0</v>
      </c>
      <c r="O18" s="48">
        <f t="shared" si="2"/>
        <v>0</v>
      </c>
      <c r="P18" s="32">
        <v>0</v>
      </c>
      <c r="Q18" s="32">
        <v>0</v>
      </c>
      <c r="R18" s="48" t="str">
        <f t="shared" si="3"/>
        <v/>
      </c>
      <c r="S18" s="46">
        <f>EstatísticasIndiviU19[[#This Row],[2PA]]+EstatísticasIndiviU19[[#This Row],[3PA]]</f>
        <v>1</v>
      </c>
      <c r="T18" s="46">
        <f>EstatísticasIndiviU19[[#This Row],[2PM]]+EstatísticasIndiviU19[[#This Row],[3PM]]</f>
        <v>0</v>
      </c>
      <c r="U18" s="32">
        <v>0</v>
      </c>
      <c r="V18" s="32">
        <v>0</v>
      </c>
      <c r="W18" s="48" t="str">
        <f t="shared" si="4"/>
        <v/>
      </c>
      <c r="X18" s="48">
        <f>IF(EstatísticasIndiviU19[[#This Row],[LLM]]+EstatísticasIndiviU19[[#This Row],[FGA]]&gt;0,EstatísticasIndiviU19[[#This Row],[LLM]]/EstatísticasIndiviU19[[#This Row],[FGA]],"")</f>
        <v>0</v>
      </c>
      <c r="Y18" s="32">
        <v>0</v>
      </c>
      <c r="Z18" s="32">
        <v>0</v>
      </c>
      <c r="AA18" s="32">
        <v>0</v>
      </c>
      <c r="AB18" s="48">
        <f>EstatísticasIndiviU19[[#This Row],[ER]]/(EstatísticasIndiviU19[[#This Row],[FGA]]+(0.44*EstatísticasIndiviU19[[#This Row],[LLA]])+EstatísticasIndiviU19[[#This Row],[ER]])</f>
        <v>0</v>
      </c>
      <c r="AC18" s="47" t="e">
        <f>IF(EstatísticasIndiviU19[[#This Row],[AS]]+EstatísticasIndiviU19[[#This Row],[ER]]&gt;0,EstatísticasIndiviU19[[#This Row],[AS]]/EstatísticasIndiviU19[[#This Row],[ER]],"")</f>
        <v>#DIV/0!</v>
      </c>
      <c r="AD18" s="32">
        <v>0</v>
      </c>
      <c r="AE18" s="32"/>
      <c r="AF18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8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18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8" s="35"/>
    </row>
    <row r="19" spans="1:36" x14ac:dyDescent="0.3">
      <c r="A19" s="32" t="s">
        <v>199</v>
      </c>
      <c r="B19" s="32" t="s">
        <v>176</v>
      </c>
      <c r="C19" s="32" t="s">
        <v>127</v>
      </c>
      <c r="D19" s="32">
        <v>1</v>
      </c>
      <c r="E19" s="38">
        <v>44664</v>
      </c>
      <c r="F19" s="32">
        <v>2</v>
      </c>
      <c r="G19" s="32" t="s">
        <v>126</v>
      </c>
      <c r="H19" s="2">
        <f t="shared" si="0"/>
        <v>14</v>
      </c>
      <c r="I19" s="32">
        <v>3</v>
      </c>
      <c r="J19" s="32">
        <v>0</v>
      </c>
      <c r="K19" s="2">
        <f t="shared" si="1"/>
        <v>3</v>
      </c>
      <c r="L19" s="32">
        <v>2</v>
      </c>
      <c r="M19" s="32">
        <v>2</v>
      </c>
      <c r="N19" s="32">
        <v>1</v>
      </c>
      <c r="O19" s="48">
        <f t="shared" si="2"/>
        <v>0.5</v>
      </c>
      <c r="P19" s="32">
        <v>13</v>
      </c>
      <c r="Q19" s="32">
        <v>4</v>
      </c>
      <c r="R19" s="48">
        <f t="shared" si="3"/>
        <v>0.30769230769230771</v>
      </c>
      <c r="S19" s="46">
        <f>EstatísticasIndiviU19[[#This Row],[2PA]]+EstatísticasIndiviU19[[#This Row],[3PA]]</f>
        <v>15</v>
      </c>
      <c r="T19" s="46">
        <f>EstatísticasIndiviU19[[#This Row],[2PM]]+EstatísticasIndiviU19[[#This Row],[3PM]]</f>
        <v>5</v>
      </c>
      <c r="U19" s="32">
        <v>4</v>
      </c>
      <c r="V19" s="32">
        <v>3</v>
      </c>
      <c r="W19" s="48">
        <f t="shared" si="4"/>
        <v>0.75</v>
      </c>
      <c r="X19" s="48">
        <f>IF(EstatísticasIndiviU19[[#This Row],[LLM]]+EstatísticasIndiviU19[[#This Row],[FGA]]&gt;0,EstatísticasIndiviU19[[#This Row],[LLM]]/EstatísticasIndiviU19[[#This Row],[FGA]],"")</f>
        <v>0.2</v>
      </c>
      <c r="Y19" s="32">
        <v>2</v>
      </c>
      <c r="Z19" s="32">
        <v>0</v>
      </c>
      <c r="AA19" s="32">
        <v>3</v>
      </c>
      <c r="AB19" s="48">
        <f>EstatísticasIndiviU19[[#This Row],[ER]]/(EstatísticasIndiviU19[[#This Row],[FGA]]+(0.44*EstatísticasIndiviU19[[#This Row],[LLA]])+EstatísticasIndiviU19[[#This Row],[ER]])</f>
        <v>0.15182186234817813</v>
      </c>
      <c r="AC19" s="47">
        <f>IF(EstatísticasIndiviU19[[#This Row],[AS]]+EstatísticasIndiviU19[[#This Row],[ER]]&gt;0,EstatísticasIndiviU19[[#This Row],[AS]]/EstatísticasIndiviU19[[#This Row],[ER]],"")</f>
        <v>0.66666666666666663</v>
      </c>
      <c r="AD19" s="32">
        <v>2</v>
      </c>
      <c r="AE19" s="32"/>
      <c r="AF19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19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0.4176610978520286</v>
      </c>
      <c r="AH19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0.36666666666666664</v>
      </c>
      <c r="AI1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7</v>
      </c>
      <c r="AJ19" s="35"/>
    </row>
    <row r="20" spans="1:36" x14ac:dyDescent="0.3">
      <c r="A20" s="32" t="s">
        <v>200</v>
      </c>
      <c r="B20" s="32" t="s">
        <v>176</v>
      </c>
      <c r="C20" s="32" t="s">
        <v>127</v>
      </c>
      <c r="D20" s="32">
        <v>1</v>
      </c>
      <c r="E20" s="38">
        <v>44664</v>
      </c>
      <c r="F20" s="32">
        <v>2</v>
      </c>
      <c r="G20" s="32" t="s">
        <v>126</v>
      </c>
      <c r="H20" s="2">
        <f t="shared" si="0"/>
        <v>3</v>
      </c>
      <c r="I20" s="32">
        <v>5</v>
      </c>
      <c r="J20" s="32">
        <v>0</v>
      </c>
      <c r="K20" s="2">
        <f t="shared" si="1"/>
        <v>5</v>
      </c>
      <c r="L20" s="32">
        <v>4</v>
      </c>
      <c r="M20" s="32">
        <v>1</v>
      </c>
      <c r="N20" s="32">
        <v>0</v>
      </c>
      <c r="O20" s="48">
        <f t="shared" si="2"/>
        <v>0</v>
      </c>
      <c r="P20" s="32">
        <v>3</v>
      </c>
      <c r="Q20" s="32">
        <v>1</v>
      </c>
      <c r="R20" s="48">
        <f t="shared" si="3"/>
        <v>0.33333333333333331</v>
      </c>
      <c r="S20" s="46">
        <f>EstatísticasIndiviU19[[#This Row],[2PA]]+EstatísticasIndiviU19[[#This Row],[3PA]]</f>
        <v>4</v>
      </c>
      <c r="T20" s="46">
        <f>EstatísticasIndiviU19[[#This Row],[2PM]]+EstatísticasIndiviU19[[#This Row],[3PM]]</f>
        <v>1</v>
      </c>
      <c r="U20" s="32">
        <v>4</v>
      </c>
      <c r="V20" s="32">
        <v>1</v>
      </c>
      <c r="W20" s="48">
        <f t="shared" si="4"/>
        <v>0.25</v>
      </c>
      <c r="X20" s="48">
        <f>IF(EstatísticasIndiviU19[[#This Row],[LLM]]+EstatísticasIndiviU19[[#This Row],[FGA]]&gt;0,EstatísticasIndiviU19[[#This Row],[LLM]]/EstatísticasIndiviU19[[#This Row],[FGA]],"")</f>
        <v>0.25</v>
      </c>
      <c r="Y20" s="32">
        <v>0</v>
      </c>
      <c r="Z20" s="32">
        <v>0</v>
      </c>
      <c r="AA20" s="32">
        <v>5</v>
      </c>
      <c r="AB20" s="48">
        <f>EstatísticasIndiviU19[[#This Row],[ER]]/(EstatísticasIndiviU19[[#This Row],[FGA]]+(0.44*EstatísticasIndiviU19[[#This Row],[LLA]])+EstatísticasIndiviU19[[#This Row],[ER]])</f>
        <v>0.46468401486988847</v>
      </c>
      <c r="AC20" s="47">
        <f>IF(EstatísticasIndiviU19[[#This Row],[AS]]+EstatísticasIndiviU19[[#This Row],[ER]]&gt;0,EstatísticasIndiviU19[[#This Row],[AS]]/EstatísticasIndiviU19[[#This Row],[ER]],"")</f>
        <v>0.8</v>
      </c>
      <c r="AD20" s="32">
        <v>3</v>
      </c>
      <c r="AE20" s="32"/>
      <c r="AF20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0.25</v>
      </c>
      <c r="AG20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0.26041666666666669</v>
      </c>
      <c r="AH20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0.25</v>
      </c>
      <c r="AI2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20" s="35"/>
    </row>
    <row r="21" spans="1:36" x14ac:dyDescent="0.3">
      <c r="A21" s="32" t="s">
        <v>201</v>
      </c>
      <c r="B21" s="32" t="s">
        <v>176</v>
      </c>
      <c r="C21" s="32" t="s">
        <v>127</v>
      </c>
      <c r="D21" s="32">
        <v>1</v>
      </c>
      <c r="E21" s="38">
        <v>44664</v>
      </c>
      <c r="F21" s="32">
        <v>2</v>
      </c>
      <c r="G21" s="32" t="s">
        <v>126</v>
      </c>
      <c r="H21" s="2">
        <f t="shared" si="0"/>
        <v>12</v>
      </c>
      <c r="I21" s="32">
        <v>2</v>
      </c>
      <c r="J21" s="32">
        <v>2</v>
      </c>
      <c r="K21" s="2">
        <f t="shared" si="1"/>
        <v>4</v>
      </c>
      <c r="L21" s="32">
        <v>1</v>
      </c>
      <c r="M21" s="32">
        <v>2</v>
      </c>
      <c r="N21" s="32">
        <v>1</v>
      </c>
      <c r="O21" s="48">
        <f t="shared" si="2"/>
        <v>0.5</v>
      </c>
      <c r="P21" s="32">
        <v>4</v>
      </c>
      <c r="Q21" s="32">
        <v>4</v>
      </c>
      <c r="R21" s="48">
        <f t="shared" si="3"/>
        <v>1</v>
      </c>
      <c r="S21" s="46">
        <f>EstatísticasIndiviU19[[#This Row],[2PA]]+EstatísticasIndiviU19[[#This Row],[3PA]]</f>
        <v>6</v>
      </c>
      <c r="T21" s="46">
        <f>EstatísticasIndiviU19[[#This Row],[2PM]]+EstatísticasIndiviU19[[#This Row],[3PM]]</f>
        <v>5</v>
      </c>
      <c r="U21" s="32">
        <v>2</v>
      </c>
      <c r="V21" s="32">
        <v>1</v>
      </c>
      <c r="W21" s="48">
        <f t="shared" si="4"/>
        <v>0.5</v>
      </c>
      <c r="X21" s="48">
        <f>IF(EstatísticasIndiviU19[[#This Row],[LLM]]+EstatísticasIndiviU19[[#This Row],[FGA]]&gt;0,EstatísticasIndiviU19[[#This Row],[LLM]]/EstatísticasIndiviU19[[#This Row],[FGA]],"")</f>
        <v>0.16666666666666666</v>
      </c>
      <c r="Y21" s="32">
        <v>0</v>
      </c>
      <c r="Z21" s="32">
        <v>0</v>
      </c>
      <c r="AA21" s="32">
        <v>2</v>
      </c>
      <c r="AB21" s="48">
        <f>EstatísticasIndiviU19[[#This Row],[ER]]/(EstatísticasIndiviU19[[#This Row],[FGA]]+(0.44*EstatísticasIndiviU19[[#This Row],[LLA]])+EstatísticasIndiviU19[[#This Row],[ER]])</f>
        <v>0.22522522522522526</v>
      </c>
      <c r="AC21" s="47">
        <f>IF(EstatísticasIndiviU19[[#This Row],[AS]]+EstatísticasIndiviU19[[#This Row],[ER]]&gt;0,EstatísticasIndiviU19[[#This Row],[AS]]/EstatísticasIndiviU19[[#This Row],[ER]],"")</f>
        <v>0.5</v>
      </c>
      <c r="AD21" s="32">
        <v>1</v>
      </c>
      <c r="AE21" s="32"/>
      <c r="AF21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0.83333333333333337</v>
      </c>
      <c r="AG21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0.87209302325581395</v>
      </c>
      <c r="AH21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0.91666666666666663</v>
      </c>
      <c r="AI2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13</v>
      </c>
      <c r="AJ21" s="35"/>
    </row>
    <row r="22" spans="1:36" x14ac:dyDescent="0.3">
      <c r="A22" s="32" t="s">
        <v>202</v>
      </c>
      <c r="B22" s="32" t="s">
        <v>176</v>
      </c>
      <c r="C22" s="32" t="s">
        <v>127</v>
      </c>
      <c r="D22" s="32">
        <v>1</v>
      </c>
      <c r="E22" s="38">
        <v>44664</v>
      </c>
      <c r="F22" s="32">
        <v>2</v>
      </c>
      <c r="G22" s="32" t="s">
        <v>126</v>
      </c>
      <c r="H22" s="2">
        <f t="shared" si="0"/>
        <v>2</v>
      </c>
      <c r="I22" s="32">
        <v>0</v>
      </c>
      <c r="J22" s="32">
        <v>0</v>
      </c>
      <c r="K22" s="2">
        <f t="shared" si="1"/>
        <v>0</v>
      </c>
      <c r="L22" s="32">
        <v>1</v>
      </c>
      <c r="M22" s="32">
        <v>0</v>
      </c>
      <c r="N22" s="32">
        <v>0</v>
      </c>
      <c r="O22" s="48" t="str">
        <f t="shared" si="2"/>
        <v/>
      </c>
      <c r="P22" s="32">
        <v>2</v>
      </c>
      <c r="Q22" s="32">
        <v>1</v>
      </c>
      <c r="R22" s="48">
        <f t="shared" si="3"/>
        <v>0.5</v>
      </c>
      <c r="S22" s="46">
        <f>EstatísticasIndiviU19[[#This Row],[2PA]]+EstatísticasIndiviU19[[#This Row],[3PA]]</f>
        <v>2</v>
      </c>
      <c r="T22" s="46">
        <f>EstatísticasIndiviU19[[#This Row],[2PM]]+EstatísticasIndiviU19[[#This Row],[3PM]]</f>
        <v>1</v>
      </c>
      <c r="U22" s="32">
        <v>0</v>
      </c>
      <c r="V22" s="32">
        <v>0</v>
      </c>
      <c r="W22" s="48" t="str">
        <f t="shared" si="4"/>
        <v/>
      </c>
      <c r="X22" s="48">
        <f>IF(EstatísticasIndiviU19[[#This Row],[LLM]]+EstatísticasIndiviU19[[#This Row],[FGA]]&gt;0,EstatísticasIndiviU19[[#This Row],[LLM]]/EstatísticasIndiviU19[[#This Row],[FGA]],"")</f>
        <v>0</v>
      </c>
      <c r="Y22" s="32">
        <v>1</v>
      </c>
      <c r="Z22" s="32">
        <v>0</v>
      </c>
      <c r="AA22" s="32">
        <v>4</v>
      </c>
      <c r="AB22" s="48">
        <f>EstatísticasIndiviU19[[#This Row],[ER]]/(EstatísticasIndiviU19[[#This Row],[FGA]]+(0.44*EstatísticasIndiviU19[[#This Row],[LLA]])+EstatísticasIndiviU19[[#This Row],[ER]])</f>
        <v>0.66666666666666663</v>
      </c>
      <c r="AC22" s="47">
        <f>IF(EstatísticasIndiviU19[[#This Row],[AS]]+EstatísticasIndiviU19[[#This Row],[ER]]&gt;0,EstatísticasIndiviU19[[#This Row],[AS]]/EstatísticasIndiviU19[[#This Row],[ER]],"")</f>
        <v>0.25</v>
      </c>
      <c r="AD22" s="32">
        <v>0</v>
      </c>
      <c r="AE22" s="32"/>
      <c r="AF22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22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</v>
      </c>
      <c r="AH22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2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22" s="35"/>
    </row>
    <row r="23" spans="1:36" x14ac:dyDescent="0.3">
      <c r="A23" s="32" t="s">
        <v>203</v>
      </c>
      <c r="B23" s="32" t="s">
        <v>176</v>
      </c>
      <c r="C23" s="32" t="s">
        <v>127</v>
      </c>
      <c r="D23" s="32">
        <v>1</v>
      </c>
      <c r="E23" s="38">
        <v>44664</v>
      </c>
      <c r="F23" s="32">
        <v>2</v>
      </c>
      <c r="G23" s="32" t="s">
        <v>126</v>
      </c>
      <c r="H23" s="2">
        <f t="shared" si="0"/>
        <v>5</v>
      </c>
      <c r="I23" s="32">
        <v>2</v>
      </c>
      <c r="J23" s="32">
        <v>0</v>
      </c>
      <c r="K23" s="2">
        <f t="shared" si="1"/>
        <v>2</v>
      </c>
      <c r="L23" s="32">
        <v>1</v>
      </c>
      <c r="M23" s="32">
        <v>3</v>
      </c>
      <c r="N23" s="32">
        <v>1</v>
      </c>
      <c r="O23" s="48">
        <f t="shared" si="2"/>
        <v>0.33333333333333331</v>
      </c>
      <c r="P23" s="32">
        <v>3</v>
      </c>
      <c r="Q23" s="32">
        <v>1</v>
      </c>
      <c r="R23" s="48">
        <f t="shared" si="3"/>
        <v>0.33333333333333331</v>
      </c>
      <c r="S23" s="46">
        <f>EstatísticasIndiviU19[[#This Row],[2PA]]+EstatísticasIndiviU19[[#This Row],[3PA]]</f>
        <v>6</v>
      </c>
      <c r="T23" s="46">
        <f>EstatísticasIndiviU19[[#This Row],[2PM]]+EstatísticasIndiviU19[[#This Row],[3PM]]</f>
        <v>2</v>
      </c>
      <c r="U23" s="32">
        <v>0</v>
      </c>
      <c r="V23" s="32">
        <v>0</v>
      </c>
      <c r="W23" s="48" t="str">
        <f t="shared" si="4"/>
        <v/>
      </c>
      <c r="X23" s="48">
        <f>IF(EstatísticasIndiviU19[[#This Row],[LLM]]+EstatísticasIndiviU19[[#This Row],[FGA]]&gt;0,EstatísticasIndiviU19[[#This Row],[LLM]]/EstatísticasIndiviU19[[#This Row],[FGA]],"")</f>
        <v>0</v>
      </c>
      <c r="Y23" s="32">
        <v>1</v>
      </c>
      <c r="Z23" s="32">
        <v>1</v>
      </c>
      <c r="AA23" s="32">
        <v>11</v>
      </c>
      <c r="AB23" s="48">
        <f>EstatísticasIndiviU19[[#This Row],[ER]]/(EstatísticasIndiviU19[[#This Row],[FGA]]+(0.44*EstatísticasIndiviU19[[#This Row],[LLA]])+EstatísticasIndiviU19[[#This Row],[ER]])</f>
        <v>0.6470588235294118</v>
      </c>
      <c r="AC23" s="47">
        <f>IF(EstatísticasIndiviU19[[#This Row],[AS]]+EstatísticasIndiviU19[[#This Row],[ER]]&gt;0,EstatísticasIndiviU19[[#This Row],[AS]]/EstatísticasIndiviU19[[#This Row],[ER]],"")</f>
        <v>9.0909090909090912E-2</v>
      </c>
      <c r="AD23" s="32">
        <v>3</v>
      </c>
      <c r="AE23" s="32"/>
      <c r="AF23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23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0.41666666666666669</v>
      </c>
      <c r="AH23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0.41666666666666669</v>
      </c>
      <c r="AI2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-5</v>
      </c>
      <c r="AJ23" s="35"/>
    </row>
    <row r="24" spans="1:36" x14ac:dyDescent="0.3">
      <c r="A24" s="32" t="s">
        <v>204</v>
      </c>
      <c r="B24" s="32" t="s">
        <v>176</v>
      </c>
      <c r="C24" s="32" t="s">
        <v>127</v>
      </c>
      <c r="D24" s="32">
        <v>1</v>
      </c>
      <c r="E24" s="38">
        <v>44664</v>
      </c>
      <c r="F24" s="32">
        <v>2</v>
      </c>
      <c r="G24" s="32" t="s">
        <v>126</v>
      </c>
      <c r="H24" s="2">
        <f t="shared" si="0"/>
        <v>4</v>
      </c>
      <c r="I24" s="32">
        <v>2</v>
      </c>
      <c r="J24" s="32">
        <v>1</v>
      </c>
      <c r="K24" s="2">
        <f t="shared" si="1"/>
        <v>3</v>
      </c>
      <c r="L24" s="32">
        <v>1</v>
      </c>
      <c r="M24" s="32">
        <v>9</v>
      </c>
      <c r="N24" s="32">
        <v>0</v>
      </c>
      <c r="O24" s="48">
        <f t="shared" si="2"/>
        <v>0</v>
      </c>
      <c r="P24" s="32">
        <v>4</v>
      </c>
      <c r="Q24" s="32">
        <v>2</v>
      </c>
      <c r="R24" s="48">
        <f t="shared" si="3"/>
        <v>0.5</v>
      </c>
      <c r="S24" s="46">
        <f>EstatísticasIndiviU19[[#This Row],[2PA]]+EstatísticasIndiviU19[[#This Row],[3PA]]</f>
        <v>13</v>
      </c>
      <c r="T24" s="46">
        <f>EstatísticasIndiviU19[[#This Row],[2PM]]+EstatísticasIndiviU19[[#This Row],[3PM]]</f>
        <v>2</v>
      </c>
      <c r="U24" s="32">
        <v>0</v>
      </c>
      <c r="V24" s="32">
        <v>0</v>
      </c>
      <c r="W24" s="48" t="str">
        <f t="shared" si="4"/>
        <v/>
      </c>
      <c r="X24" s="48">
        <f>IF(EstatísticasIndiviU19[[#This Row],[LLM]]+EstatísticasIndiviU19[[#This Row],[FGA]]&gt;0,EstatísticasIndiviU19[[#This Row],[LLM]]/EstatísticasIndiviU19[[#This Row],[FGA]],"")</f>
        <v>0</v>
      </c>
      <c r="Y24" s="32">
        <v>1</v>
      </c>
      <c r="Z24" s="32">
        <v>0</v>
      </c>
      <c r="AA24" s="32">
        <v>2</v>
      </c>
      <c r="AB24" s="48">
        <f>EstatísticasIndiviU19[[#This Row],[ER]]/(EstatísticasIndiviU19[[#This Row],[FGA]]+(0.44*EstatísticasIndiviU19[[#This Row],[LLA]])+EstatísticasIndiviU19[[#This Row],[ER]])</f>
        <v>0.13333333333333333</v>
      </c>
      <c r="AC24" s="47">
        <f>IF(EstatísticasIndiviU19[[#This Row],[AS]]+EstatísticasIndiviU19[[#This Row],[ER]]&gt;0,EstatísticasIndiviU19[[#This Row],[AS]]/EstatísticasIndiviU19[[#This Row],[ER]],"")</f>
        <v>0.5</v>
      </c>
      <c r="AD24" s="32">
        <v>3</v>
      </c>
      <c r="AE24" s="32"/>
      <c r="AF2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0.15384615384615385</v>
      </c>
      <c r="AG2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0.15384615384615385</v>
      </c>
      <c r="AH2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0.15384615384615385</v>
      </c>
      <c r="AI2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-4</v>
      </c>
      <c r="AJ24" s="35"/>
    </row>
    <row r="25" spans="1:36" x14ac:dyDescent="0.3">
      <c r="A25" s="32" t="s">
        <v>205</v>
      </c>
      <c r="B25" s="32" t="s">
        <v>176</v>
      </c>
      <c r="C25" s="32" t="s">
        <v>127</v>
      </c>
      <c r="D25" s="32">
        <v>1</v>
      </c>
      <c r="E25" s="38">
        <v>44664</v>
      </c>
      <c r="F25" s="32">
        <v>2</v>
      </c>
      <c r="G25" s="32"/>
      <c r="H25" s="2">
        <f t="shared" si="0"/>
        <v>0</v>
      </c>
      <c r="I25" s="32"/>
      <c r="J25" s="32"/>
      <c r="K25" s="2">
        <f t="shared" si="1"/>
        <v>0</v>
      </c>
      <c r="L25" s="32"/>
      <c r="M25" s="32"/>
      <c r="N25" s="32"/>
      <c r="O25" s="48" t="str">
        <f t="shared" si="2"/>
        <v/>
      </c>
      <c r="P25" s="32"/>
      <c r="Q25" s="32"/>
      <c r="R25" s="48" t="str">
        <f t="shared" si="3"/>
        <v/>
      </c>
      <c r="S25" s="46">
        <f>EstatísticasIndiviU19[[#This Row],[2PA]]+EstatísticasIndiviU19[[#This Row],[3PA]]</f>
        <v>0</v>
      </c>
      <c r="T25" s="46">
        <f>EstatísticasIndiviU19[[#This Row],[2PM]]+EstatísticasIndiviU19[[#This Row],[3PM]]</f>
        <v>0</v>
      </c>
      <c r="U25" s="32"/>
      <c r="V25" s="32"/>
      <c r="W25" s="48" t="str">
        <f t="shared" si="4"/>
        <v/>
      </c>
      <c r="X25" s="48" t="str">
        <f>IF(EstatísticasIndiviU19[[#This Row],[LLM]]+EstatísticasIndiviU19[[#This Row],[FGA]]&gt;0,EstatísticasIndiviU19[[#This Row],[LLM]]/EstatísticasIndiviU19[[#This Row],[FGA]],"")</f>
        <v/>
      </c>
      <c r="Y25" s="32"/>
      <c r="Z25" s="32"/>
      <c r="AA25" s="32"/>
      <c r="AB25" s="48" t="e">
        <f>EstatísticasIndiviU19[[#This Row],[ER]]/(EstatísticasIndiviU19[[#This Row],[FGA]]+(0.44*EstatísticasIndiviU19[[#This Row],[LLA]])+EstatísticasIndiviU19[[#This Row],[ER]])</f>
        <v>#DIV/0!</v>
      </c>
      <c r="AC25" s="47" t="str">
        <f>IF(EstatísticasIndiviU19[[#This Row],[AS]]+EstatísticasIndiviU19[[#This Row],[ER]]&gt;0,EstatísticasIndiviU19[[#This Row],[AS]]/EstatísticasIndiviU19[[#This Row],[ER]],"")</f>
        <v/>
      </c>
      <c r="AD25" s="32"/>
      <c r="AE25" s="32"/>
      <c r="AF25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5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5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5" s="35"/>
    </row>
    <row r="26" spans="1:36" x14ac:dyDescent="0.3">
      <c r="A26" s="32" t="s">
        <v>206</v>
      </c>
      <c r="B26" s="32" t="s">
        <v>176</v>
      </c>
      <c r="C26" s="32" t="s">
        <v>127</v>
      </c>
      <c r="D26" s="32">
        <v>1</v>
      </c>
      <c r="E26" s="38">
        <v>44664</v>
      </c>
      <c r="F26" s="32">
        <v>2</v>
      </c>
      <c r="G26" s="32"/>
      <c r="H26" s="2">
        <f t="shared" si="0"/>
        <v>0</v>
      </c>
      <c r="I26" s="32"/>
      <c r="J26" s="32"/>
      <c r="K26" s="2">
        <f t="shared" si="1"/>
        <v>0</v>
      </c>
      <c r="L26" s="32"/>
      <c r="M26" s="32"/>
      <c r="N26" s="32"/>
      <c r="O26" s="48" t="str">
        <f t="shared" si="2"/>
        <v/>
      </c>
      <c r="P26" s="32"/>
      <c r="Q26" s="32"/>
      <c r="R26" s="48" t="str">
        <f t="shared" si="3"/>
        <v/>
      </c>
      <c r="S26" s="46">
        <f>EstatísticasIndiviU19[[#This Row],[2PA]]+EstatísticasIndiviU19[[#This Row],[3PA]]</f>
        <v>0</v>
      </c>
      <c r="T26" s="46">
        <f>EstatísticasIndiviU19[[#This Row],[2PM]]+EstatísticasIndiviU19[[#This Row],[3PM]]</f>
        <v>0</v>
      </c>
      <c r="U26" s="32"/>
      <c r="V26" s="32"/>
      <c r="W26" s="48" t="str">
        <f t="shared" si="4"/>
        <v/>
      </c>
      <c r="X26" s="48" t="str">
        <f>IF(EstatísticasIndiviU19[[#This Row],[LLM]]+EstatísticasIndiviU19[[#This Row],[FGA]]&gt;0,EstatísticasIndiviU19[[#This Row],[LLM]]/EstatísticasIndiviU19[[#This Row],[FGA]],"")</f>
        <v/>
      </c>
      <c r="Y26" s="32"/>
      <c r="Z26" s="32"/>
      <c r="AA26" s="32"/>
      <c r="AB26" s="48" t="e">
        <f>EstatísticasIndiviU19[[#This Row],[ER]]/(EstatísticasIndiviU19[[#This Row],[FGA]]+(0.44*EstatísticasIndiviU19[[#This Row],[LLA]])+EstatísticasIndiviU19[[#This Row],[ER]])</f>
        <v>#DIV/0!</v>
      </c>
      <c r="AC26" s="47" t="str">
        <f>IF(EstatísticasIndiviU19[[#This Row],[AS]]+EstatísticasIndiviU19[[#This Row],[ER]]&gt;0,EstatísticasIndiviU19[[#This Row],[AS]]/EstatísticasIndiviU19[[#This Row],[ER]],"")</f>
        <v/>
      </c>
      <c r="AD26" s="32"/>
      <c r="AE26" s="32"/>
      <c r="AF26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6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6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6" s="35"/>
    </row>
    <row r="27" spans="1:36" x14ac:dyDescent="0.3">
      <c r="A27" s="32" t="s">
        <v>207</v>
      </c>
      <c r="B27" s="32" t="s">
        <v>176</v>
      </c>
      <c r="C27" s="32" t="s">
        <v>127</v>
      </c>
      <c r="D27" s="32">
        <v>1</v>
      </c>
      <c r="E27" s="38">
        <v>44664</v>
      </c>
      <c r="F27" s="32">
        <v>2</v>
      </c>
      <c r="G27" s="32" t="s">
        <v>126</v>
      </c>
      <c r="H27" s="2">
        <f t="shared" si="0"/>
        <v>0</v>
      </c>
      <c r="I27" s="32">
        <v>0</v>
      </c>
      <c r="J27" s="32">
        <v>0</v>
      </c>
      <c r="K27" s="2">
        <f t="shared" si="1"/>
        <v>0</v>
      </c>
      <c r="L27" s="32">
        <v>0</v>
      </c>
      <c r="M27" s="32">
        <v>0</v>
      </c>
      <c r="N27" s="32">
        <v>0</v>
      </c>
      <c r="O27" s="48" t="str">
        <f t="shared" si="2"/>
        <v/>
      </c>
      <c r="P27" s="32">
        <v>0</v>
      </c>
      <c r="Q27" s="32">
        <v>0</v>
      </c>
      <c r="R27" s="48" t="str">
        <f t="shared" si="3"/>
        <v/>
      </c>
      <c r="S27" s="46">
        <f>EstatísticasIndiviU19[[#This Row],[2PA]]+EstatísticasIndiviU19[[#This Row],[3PA]]</f>
        <v>0</v>
      </c>
      <c r="T27" s="46">
        <f>EstatísticasIndiviU19[[#This Row],[2PM]]+EstatísticasIndiviU19[[#This Row],[3PM]]</f>
        <v>0</v>
      </c>
      <c r="U27" s="32">
        <v>0</v>
      </c>
      <c r="V27" s="32">
        <v>0</v>
      </c>
      <c r="W27" s="48" t="str">
        <f t="shared" si="4"/>
        <v/>
      </c>
      <c r="X27" s="48" t="str">
        <f>IF(EstatísticasIndiviU19[[#This Row],[LLM]]+EstatísticasIndiviU19[[#This Row],[FGA]]&gt;0,EstatísticasIndiviU19[[#This Row],[LLM]]/EstatísticasIndiviU19[[#This Row],[FGA]],"")</f>
        <v/>
      </c>
      <c r="Y27" s="32">
        <v>0</v>
      </c>
      <c r="Z27" s="32">
        <v>0</v>
      </c>
      <c r="AA27" s="32">
        <v>1</v>
      </c>
      <c r="AB27" s="48">
        <f>EstatísticasIndiviU19[[#This Row],[ER]]/(EstatísticasIndiviU19[[#This Row],[FGA]]+(0.44*EstatísticasIndiviU19[[#This Row],[LLA]])+EstatísticasIndiviU19[[#This Row],[ER]])</f>
        <v>1</v>
      </c>
      <c r="AC27" s="47">
        <f>IF(EstatísticasIndiviU19[[#This Row],[AS]]+EstatísticasIndiviU19[[#This Row],[ER]]&gt;0,EstatísticasIndiviU19[[#This Row],[AS]]/EstatísticasIndiviU19[[#This Row],[ER]],"")</f>
        <v>0</v>
      </c>
      <c r="AD27" s="32">
        <v>0</v>
      </c>
      <c r="AE27" s="32"/>
      <c r="AF27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7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7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27" s="35"/>
    </row>
    <row r="28" spans="1:36" x14ac:dyDescent="0.3">
      <c r="A28" s="32" t="s">
        <v>208</v>
      </c>
      <c r="B28" s="32" t="s">
        <v>176</v>
      </c>
      <c r="C28" s="32" t="s">
        <v>127</v>
      </c>
      <c r="D28" s="32">
        <v>1</v>
      </c>
      <c r="E28" s="38">
        <v>44664</v>
      </c>
      <c r="F28" s="32">
        <v>2</v>
      </c>
      <c r="G28" s="32"/>
      <c r="H28" s="2">
        <f t="shared" si="0"/>
        <v>0</v>
      </c>
      <c r="I28" s="32"/>
      <c r="J28" s="32"/>
      <c r="K28" s="2">
        <f t="shared" si="1"/>
        <v>0</v>
      </c>
      <c r="L28" s="32"/>
      <c r="M28" s="32"/>
      <c r="N28" s="32"/>
      <c r="O28" s="48" t="str">
        <f t="shared" si="2"/>
        <v/>
      </c>
      <c r="P28" s="32"/>
      <c r="Q28" s="32"/>
      <c r="R28" s="48" t="str">
        <f t="shared" si="3"/>
        <v/>
      </c>
      <c r="S28" s="46">
        <f>EstatísticasIndiviU19[[#This Row],[2PA]]+EstatísticasIndiviU19[[#This Row],[3PA]]</f>
        <v>0</v>
      </c>
      <c r="T28" s="46">
        <f>EstatísticasIndiviU19[[#This Row],[2PM]]+EstatísticasIndiviU19[[#This Row],[3PM]]</f>
        <v>0</v>
      </c>
      <c r="U28" s="32"/>
      <c r="V28" s="32"/>
      <c r="W28" s="48" t="str">
        <f t="shared" si="4"/>
        <v/>
      </c>
      <c r="X28" s="48" t="str">
        <f>IF(EstatísticasIndiviU19[[#This Row],[LLM]]+EstatísticasIndiviU19[[#This Row],[FGA]]&gt;0,EstatísticasIndiviU19[[#This Row],[LLM]]/EstatísticasIndiviU19[[#This Row],[FGA]],"")</f>
        <v/>
      </c>
      <c r="Y28" s="32"/>
      <c r="Z28" s="32"/>
      <c r="AA28" s="32"/>
      <c r="AB28" s="48" t="e">
        <f>EstatísticasIndiviU19[[#This Row],[ER]]/(EstatísticasIndiviU19[[#This Row],[FGA]]+(0.44*EstatísticasIndiviU19[[#This Row],[LLA]])+EstatísticasIndiviU19[[#This Row],[ER]])</f>
        <v>#DIV/0!</v>
      </c>
      <c r="AC28" s="47" t="str">
        <f>IF(EstatísticasIndiviU19[[#This Row],[AS]]+EstatísticasIndiviU19[[#This Row],[ER]]&gt;0,EstatísticasIndiviU19[[#This Row],[AS]]/EstatísticasIndiviU19[[#This Row],[ER]],"")</f>
        <v/>
      </c>
      <c r="AD28" s="32"/>
      <c r="AE28" s="32"/>
      <c r="AF28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8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8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8" s="35"/>
    </row>
    <row r="29" spans="1:36" x14ac:dyDescent="0.3">
      <c r="A29" s="32" t="s">
        <v>209</v>
      </c>
      <c r="B29" s="32" t="s">
        <v>176</v>
      </c>
      <c r="C29" s="32" t="s">
        <v>127</v>
      </c>
      <c r="D29" s="32">
        <v>1</v>
      </c>
      <c r="E29" s="38">
        <v>44664</v>
      </c>
      <c r="F29" s="32">
        <v>2</v>
      </c>
      <c r="G29" s="32" t="s">
        <v>126</v>
      </c>
      <c r="H29" s="2">
        <f t="shared" si="0"/>
        <v>2</v>
      </c>
      <c r="I29" s="32">
        <v>1</v>
      </c>
      <c r="J29" s="32">
        <v>0</v>
      </c>
      <c r="K29" s="2">
        <f t="shared" si="1"/>
        <v>1</v>
      </c>
      <c r="L29" s="32">
        <v>1</v>
      </c>
      <c r="M29" s="32">
        <v>3</v>
      </c>
      <c r="N29" s="32">
        <v>0</v>
      </c>
      <c r="O29" s="48">
        <f t="shared" si="2"/>
        <v>0</v>
      </c>
      <c r="P29" s="32">
        <v>3</v>
      </c>
      <c r="Q29" s="32">
        <v>1</v>
      </c>
      <c r="R29" s="48">
        <f t="shared" si="3"/>
        <v>0.33333333333333331</v>
      </c>
      <c r="S29" s="46">
        <f>EstatísticasIndiviU19[[#This Row],[2PA]]+EstatísticasIndiviU19[[#This Row],[3PA]]</f>
        <v>6</v>
      </c>
      <c r="T29" s="46">
        <f>EstatísticasIndiviU19[[#This Row],[2PM]]+EstatísticasIndiviU19[[#This Row],[3PM]]</f>
        <v>1</v>
      </c>
      <c r="U29" s="32">
        <v>0</v>
      </c>
      <c r="V29" s="32">
        <v>0</v>
      </c>
      <c r="W29" s="48" t="str">
        <f t="shared" si="4"/>
        <v/>
      </c>
      <c r="X29" s="48">
        <f>IF(EstatísticasIndiviU19[[#This Row],[LLM]]+EstatísticasIndiviU19[[#This Row],[FGA]]&gt;0,EstatísticasIndiviU19[[#This Row],[LLM]]/EstatísticasIndiviU19[[#This Row],[FGA]],"")</f>
        <v>0</v>
      </c>
      <c r="Y29" s="32">
        <v>0</v>
      </c>
      <c r="Z29" s="32">
        <v>0</v>
      </c>
      <c r="AA29" s="32">
        <v>3</v>
      </c>
      <c r="AB29" s="48">
        <f>EstatísticasIndiviU19[[#This Row],[ER]]/(EstatísticasIndiviU19[[#This Row],[FGA]]+(0.44*EstatísticasIndiviU19[[#This Row],[LLA]])+EstatísticasIndiviU19[[#This Row],[ER]])</f>
        <v>0.33333333333333331</v>
      </c>
      <c r="AC29" s="47">
        <f>IF(EstatísticasIndiviU19[[#This Row],[AS]]+EstatísticasIndiviU19[[#This Row],[ER]]&gt;0,EstatísticasIndiviU19[[#This Row],[AS]]/EstatísticasIndiviU19[[#This Row],[ER]],"")</f>
        <v>0.33333333333333331</v>
      </c>
      <c r="AD29" s="32">
        <v>3</v>
      </c>
      <c r="AE29" s="32"/>
      <c r="AF29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0.16666666666666666</v>
      </c>
      <c r="AG29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0.16666666666666666</v>
      </c>
      <c r="AH29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0.16666666666666666</v>
      </c>
      <c r="AI2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-4</v>
      </c>
      <c r="AJ29" s="35"/>
    </row>
    <row r="30" spans="1:36" x14ac:dyDescent="0.3">
      <c r="A30" s="32" t="s">
        <v>210</v>
      </c>
      <c r="B30" s="32" t="s">
        <v>176</v>
      </c>
      <c r="C30" s="32" t="s">
        <v>127</v>
      </c>
      <c r="D30" s="32">
        <v>1</v>
      </c>
      <c r="E30" s="38">
        <v>44664</v>
      </c>
      <c r="F30" s="32">
        <v>2</v>
      </c>
      <c r="G30" s="32"/>
      <c r="H30" s="2">
        <f t="shared" si="0"/>
        <v>0</v>
      </c>
      <c r="I30" s="32"/>
      <c r="J30" s="32"/>
      <c r="K30" s="2">
        <f t="shared" si="1"/>
        <v>0</v>
      </c>
      <c r="L30" s="32"/>
      <c r="M30" s="32"/>
      <c r="N30" s="32"/>
      <c r="O30" s="48" t="str">
        <f t="shared" si="2"/>
        <v/>
      </c>
      <c r="P30" s="32"/>
      <c r="Q30" s="32"/>
      <c r="R30" s="48" t="str">
        <f t="shared" si="3"/>
        <v/>
      </c>
      <c r="S30" s="46">
        <f>EstatísticasIndiviU19[[#This Row],[2PA]]+EstatísticasIndiviU19[[#This Row],[3PA]]</f>
        <v>0</v>
      </c>
      <c r="T30" s="46">
        <f>EstatísticasIndiviU19[[#This Row],[2PM]]+EstatísticasIndiviU19[[#This Row],[3PM]]</f>
        <v>0</v>
      </c>
      <c r="U30" s="32"/>
      <c r="V30" s="32"/>
      <c r="W30" s="48" t="str">
        <f t="shared" si="4"/>
        <v/>
      </c>
      <c r="X30" s="48" t="str">
        <f>IF(EstatísticasIndiviU19[[#This Row],[LLM]]+EstatísticasIndiviU19[[#This Row],[FGA]]&gt;0,EstatísticasIndiviU19[[#This Row],[LLM]]/EstatísticasIndiviU19[[#This Row],[FGA]],"")</f>
        <v/>
      </c>
      <c r="Y30" s="32"/>
      <c r="Z30" s="32"/>
      <c r="AA30" s="32"/>
      <c r="AB30" s="48" t="e">
        <f>EstatísticasIndiviU19[[#This Row],[ER]]/(EstatísticasIndiviU19[[#This Row],[FGA]]+(0.44*EstatísticasIndiviU19[[#This Row],[LLA]])+EstatísticasIndiviU19[[#This Row],[ER]])</f>
        <v>#DIV/0!</v>
      </c>
      <c r="AC30" s="47" t="str">
        <f>IF(EstatísticasIndiviU19[[#This Row],[AS]]+EstatísticasIndiviU19[[#This Row],[ER]]&gt;0,EstatísticasIndiviU19[[#This Row],[AS]]/EstatísticasIndiviU19[[#This Row],[ER]],"")</f>
        <v/>
      </c>
      <c r="AD30" s="32"/>
      <c r="AE30" s="32"/>
      <c r="AF30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30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30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3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30" s="35"/>
    </row>
    <row r="31" spans="1:36" x14ac:dyDescent="0.3">
      <c r="A31" s="32" t="s">
        <v>211</v>
      </c>
      <c r="B31" s="32" t="s">
        <v>176</v>
      </c>
      <c r="C31" s="32" t="s">
        <v>127</v>
      </c>
      <c r="D31" s="32">
        <v>1</v>
      </c>
      <c r="E31" s="38">
        <v>44664</v>
      </c>
      <c r="F31" s="32">
        <v>2</v>
      </c>
      <c r="G31" s="32"/>
      <c r="H31" s="2">
        <f t="shared" si="0"/>
        <v>0</v>
      </c>
      <c r="I31" s="32"/>
      <c r="J31" s="32"/>
      <c r="K31" s="2">
        <f t="shared" si="1"/>
        <v>0</v>
      </c>
      <c r="L31" s="32"/>
      <c r="M31" s="32"/>
      <c r="N31" s="32"/>
      <c r="O31" s="48" t="str">
        <f t="shared" si="2"/>
        <v/>
      </c>
      <c r="P31" s="32"/>
      <c r="Q31" s="32"/>
      <c r="R31" s="48" t="str">
        <f t="shared" si="3"/>
        <v/>
      </c>
      <c r="S31" s="46">
        <f>EstatísticasIndiviU19[[#This Row],[2PA]]+EstatísticasIndiviU19[[#This Row],[3PA]]</f>
        <v>0</v>
      </c>
      <c r="T31" s="46">
        <f>EstatísticasIndiviU19[[#This Row],[2PM]]+EstatísticasIndiviU19[[#This Row],[3PM]]</f>
        <v>0</v>
      </c>
      <c r="U31" s="32"/>
      <c r="V31" s="32"/>
      <c r="W31" s="48" t="str">
        <f t="shared" si="4"/>
        <v/>
      </c>
      <c r="X31" s="48" t="str">
        <f>IF(EstatísticasIndiviU19[[#This Row],[LLM]]+EstatísticasIndiviU19[[#This Row],[FGA]]&gt;0,EstatísticasIndiviU19[[#This Row],[LLM]]/EstatísticasIndiviU19[[#This Row],[FGA]],"")</f>
        <v/>
      </c>
      <c r="Y31" s="32"/>
      <c r="Z31" s="32"/>
      <c r="AA31" s="32"/>
      <c r="AB31" s="48" t="e">
        <f>EstatísticasIndiviU19[[#This Row],[ER]]/(EstatísticasIndiviU19[[#This Row],[FGA]]+(0.44*EstatísticasIndiviU19[[#This Row],[LLA]])+EstatísticasIndiviU19[[#This Row],[ER]])</f>
        <v>#DIV/0!</v>
      </c>
      <c r="AC31" s="47" t="str">
        <f>IF(EstatísticasIndiviU19[[#This Row],[AS]]+EstatísticasIndiviU19[[#This Row],[ER]]&gt;0,EstatísticasIndiviU19[[#This Row],[AS]]/EstatísticasIndiviU19[[#This Row],[ER]],"")</f>
        <v/>
      </c>
      <c r="AD31" s="32"/>
      <c r="AE31" s="32"/>
      <c r="AF31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31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31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3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31" s="35"/>
    </row>
    <row r="32" spans="1:36" x14ac:dyDescent="0.3">
      <c r="A32" s="32" t="s">
        <v>213</v>
      </c>
      <c r="B32" s="32" t="s">
        <v>176</v>
      </c>
      <c r="C32" s="32" t="s">
        <v>127</v>
      </c>
      <c r="D32" s="32">
        <v>1</v>
      </c>
      <c r="E32" s="38">
        <v>44664</v>
      </c>
      <c r="F32" s="32">
        <v>2</v>
      </c>
      <c r="G32" s="32" t="s">
        <v>126</v>
      </c>
      <c r="H32" s="2">
        <f t="shared" si="0"/>
        <v>0</v>
      </c>
      <c r="I32" s="32">
        <v>1</v>
      </c>
      <c r="J32" s="32">
        <v>0</v>
      </c>
      <c r="K32" s="2">
        <f t="shared" si="1"/>
        <v>1</v>
      </c>
      <c r="L32" s="32">
        <v>1</v>
      </c>
      <c r="M32" s="32">
        <v>0</v>
      </c>
      <c r="N32" s="32">
        <v>0</v>
      </c>
      <c r="O32" s="48" t="str">
        <f t="shared" si="2"/>
        <v/>
      </c>
      <c r="P32" s="32">
        <v>0</v>
      </c>
      <c r="Q32" s="32">
        <v>0</v>
      </c>
      <c r="R32" s="48" t="str">
        <f t="shared" si="3"/>
        <v/>
      </c>
      <c r="S32" s="46">
        <f>EstatísticasIndiviU19[[#This Row],[2PA]]+EstatísticasIndiviU19[[#This Row],[3PA]]</f>
        <v>0</v>
      </c>
      <c r="T32" s="46">
        <f>EstatísticasIndiviU19[[#This Row],[2PM]]+EstatísticasIndiviU19[[#This Row],[3PM]]</f>
        <v>0</v>
      </c>
      <c r="U32" s="32">
        <v>2</v>
      </c>
      <c r="V32" s="32">
        <v>0</v>
      </c>
      <c r="W32" s="48">
        <f t="shared" si="4"/>
        <v>0</v>
      </c>
      <c r="X32" s="48" t="str">
        <f>IF(EstatísticasIndiviU19[[#This Row],[LLM]]+EstatísticasIndiviU19[[#This Row],[FGA]]&gt;0,EstatísticasIndiviU19[[#This Row],[LLM]]/EstatísticasIndiviU19[[#This Row],[FGA]],"")</f>
        <v/>
      </c>
      <c r="Y32" s="32">
        <v>1</v>
      </c>
      <c r="Z32" s="32">
        <v>0</v>
      </c>
      <c r="AA32" s="32">
        <v>5</v>
      </c>
      <c r="AB32" s="48">
        <f>EstatísticasIndiviU19[[#This Row],[ER]]/(EstatísticasIndiviU19[[#This Row],[FGA]]+(0.44*EstatísticasIndiviU19[[#This Row],[LLA]])+EstatísticasIndiviU19[[#This Row],[ER]])</f>
        <v>0.85034013605442182</v>
      </c>
      <c r="AC32" s="47">
        <f>IF(EstatísticasIndiviU19[[#This Row],[AS]]+EstatísticasIndiviU19[[#This Row],[ER]]&gt;0,EstatísticasIndiviU19[[#This Row],[AS]]/EstatísticasIndiviU19[[#This Row],[ER]],"")</f>
        <v>0.2</v>
      </c>
      <c r="AD32" s="32">
        <v>1</v>
      </c>
      <c r="AE32" s="32"/>
      <c r="AF32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32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32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3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-4</v>
      </c>
      <c r="AJ32" s="35"/>
    </row>
    <row r="33" spans="1:36" x14ac:dyDescent="0.3">
      <c r="A33" s="32" t="s">
        <v>214</v>
      </c>
      <c r="B33" s="32" t="s">
        <v>176</v>
      </c>
      <c r="C33" s="32" t="s">
        <v>127</v>
      </c>
      <c r="D33" s="32">
        <v>1</v>
      </c>
      <c r="E33" s="38">
        <v>44664</v>
      </c>
      <c r="F33" s="32">
        <v>2</v>
      </c>
      <c r="G33" s="32" t="s">
        <v>126</v>
      </c>
      <c r="H33" s="2">
        <f t="shared" si="0"/>
        <v>0</v>
      </c>
      <c r="I33" s="32">
        <v>0</v>
      </c>
      <c r="J33" s="32">
        <v>0</v>
      </c>
      <c r="K33" s="2">
        <f t="shared" si="1"/>
        <v>0</v>
      </c>
      <c r="L33" s="32">
        <v>0</v>
      </c>
      <c r="M33" s="32">
        <v>1</v>
      </c>
      <c r="N33" s="32">
        <v>0</v>
      </c>
      <c r="O33" s="48">
        <f t="shared" si="2"/>
        <v>0</v>
      </c>
      <c r="P33" s="32">
        <v>0</v>
      </c>
      <c r="Q33" s="32">
        <v>0</v>
      </c>
      <c r="R33" s="48" t="str">
        <f t="shared" si="3"/>
        <v/>
      </c>
      <c r="S33" s="46">
        <f>EstatísticasIndiviU19[[#This Row],[2PA]]+EstatísticasIndiviU19[[#This Row],[3PA]]</f>
        <v>1</v>
      </c>
      <c r="T33" s="46">
        <f>EstatísticasIndiviU19[[#This Row],[2PM]]+EstatísticasIndiviU19[[#This Row],[3PM]]</f>
        <v>0</v>
      </c>
      <c r="U33" s="32">
        <v>0</v>
      </c>
      <c r="V33" s="32">
        <v>0</v>
      </c>
      <c r="W33" s="48" t="str">
        <f t="shared" si="4"/>
        <v/>
      </c>
      <c r="X33" s="48">
        <f>IF(EstatísticasIndiviU19[[#This Row],[LLM]]+EstatísticasIndiviU19[[#This Row],[FGA]]&gt;0,EstatísticasIndiviU19[[#This Row],[LLM]]/EstatísticasIndiviU19[[#This Row],[FGA]],"")</f>
        <v>0</v>
      </c>
      <c r="Y33" s="32">
        <v>0</v>
      </c>
      <c r="Z33" s="32">
        <v>0</v>
      </c>
      <c r="AA33" s="32">
        <v>1</v>
      </c>
      <c r="AB33" s="48">
        <f>EstatísticasIndiviU19[[#This Row],[ER]]/(EstatísticasIndiviU19[[#This Row],[FGA]]+(0.44*EstatísticasIndiviU19[[#This Row],[LLA]])+EstatísticasIndiviU19[[#This Row],[ER]])</f>
        <v>0.5</v>
      </c>
      <c r="AC33" s="47">
        <f>IF(EstatísticasIndiviU19[[#This Row],[AS]]+EstatísticasIndiviU19[[#This Row],[ER]]&gt;0,EstatísticasIndiviU19[[#This Row],[AS]]/EstatísticasIndiviU19[[#This Row],[ER]],"")</f>
        <v>0</v>
      </c>
      <c r="AD33" s="32">
        <v>0</v>
      </c>
      <c r="AE33" s="32"/>
      <c r="AF33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33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33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3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-2</v>
      </c>
      <c r="AJ33" s="35"/>
    </row>
    <row r="34" spans="1:36" x14ac:dyDescent="0.3">
      <c r="A34" s="32" t="s">
        <v>212</v>
      </c>
      <c r="B34" s="32" t="s">
        <v>176</v>
      </c>
      <c r="C34" s="32" t="s">
        <v>127</v>
      </c>
      <c r="D34" s="32">
        <v>1</v>
      </c>
      <c r="E34" s="38">
        <v>44664</v>
      </c>
      <c r="F34" s="32">
        <v>2</v>
      </c>
      <c r="G34" s="32" t="s">
        <v>126</v>
      </c>
      <c r="H34" s="2">
        <f t="shared" ref="H34:H81" si="5">(Q34*2)+(N34*3)+(V34)</f>
        <v>3</v>
      </c>
      <c r="I34" s="32">
        <v>1</v>
      </c>
      <c r="J34" s="32">
        <v>0</v>
      </c>
      <c r="K34" s="2">
        <f t="shared" ref="K34" si="6">I34+J34</f>
        <v>1</v>
      </c>
      <c r="L34" s="32">
        <v>0</v>
      </c>
      <c r="M34" s="32">
        <v>0</v>
      </c>
      <c r="N34" s="32">
        <v>0</v>
      </c>
      <c r="O34" s="48" t="str">
        <f t="shared" ref="O34" si="7">IF(N34+M34&gt;0,N34/M34,"")</f>
        <v/>
      </c>
      <c r="P34" s="32">
        <v>1</v>
      </c>
      <c r="Q34" s="32">
        <v>1</v>
      </c>
      <c r="R34" s="48">
        <f t="shared" ref="R34" si="8">IF(Q34+P34&gt;0,Q34/P34,"")</f>
        <v>1</v>
      </c>
      <c r="S34" s="46">
        <f>EstatísticasIndiviU19[[#This Row],[2PA]]+EstatísticasIndiviU19[[#This Row],[3PA]]</f>
        <v>1</v>
      </c>
      <c r="T34" s="46">
        <f>EstatísticasIndiviU19[[#This Row],[2PM]]+EstatísticasIndiviU19[[#This Row],[3PM]]</f>
        <v>1</v>
      </c>
      <c r="U34" s="32">
        <v>3</v>
      </c>
      <c r="V34" s="32">
        <v>1</v>
      </c>
      <c r="W34" s="48">
        <f t="shared" ref="W34" si="9">IF(V34+U34&gt;0,V34/U34,"")</f>
        <v>0.33333333333333331</v>
      </c>
      <c r="X34" s="48">
        <f>IF(EstatísticasIndiviU19[[#This Row],[LLM]]+EstatísticasIndiviU19[[#This Row],[FGA]]&gt;0,EstatísticasIndiviU19[[#This Row],[LLM]]/EstatísticasIndiviU19[[#This Row],[FGA]],"")</f>
        <v>1</v>
      </c>
      <c r="Y34" s="32">
        <v>3</v>
      </c>
      <c r="Z34" s="32">
        <v>0</v>
      </c>
      <c r="AA34" s="32">
        <v>3</v>
      </c>
      <c r="AB34" s="48">
        <f>EstatísticasIndiviU19[[#This Row],[ER]]/(EstatísticasIndiviU19[[#This Row],[FGA]]+(0.44*EstatísticasIndiviU19[[#This Row],[LLA]])+EstatísticasIndiviU19[[#This Row],[ER]])</f>
        <v>0.56390977443609025</v>
      </c>
      <c r="AC34" s="47">
        <f>IF(EstatísticasIndiviU19[[#This Row],[AS]]+EstatísticasIndiviU19[[#This Row],[ER]]&gt;0,EstatísticasIndiviU19[[#This Row],[AS]]/EstatísticasIndiviU19[[#This Row],[ER]],"")</f>
        <v>0</v>
      </c>
      <c r="AD34" s="32">
        <v>1</v>
      </c>
      <c r="AE34" s="32"/>
      <c r="AF3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1</v>
      </c>
      <c r="AG3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0.64655172413793094</v>
      </c>
      <c r="AH3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1</v>
      </c>
      <c r="AI3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</v>
      </c>
      <c r="AJ34" s="35"/>
    </row>
    <row r="35" spans="1:36" x14ac:dyDescent="0.3">
      <c r="A35" s="32" t="s">
        <v>215</v>
      </c>
      <c r="B35" s="32" t="s">
        <v>176</v>
      </c>
      <c r="C35" s="32" t="s">
        <v>127</v>
      </c>
      <c r="D35" s="32">
        <v>1</v>
      </c>
      <c r="E35" s="38">
        <v>44664</v>
      </c>
      <c r="F35" s="32">
        <v>2</v>
      </c>
      <c r="G35" s="32" t="s">
        <v>126</v>
      </c>
      <c r="H35" s="2">
        <f t="shared" si="5"/>
        <v>0</v>
      </c>
      <c r="I35" s="32">
        <v>0</v>
      </c>
      <c r="J35" s="32">
        <v>0</v>
      </c>
      <c r="K35" s="2">
        <f t="shared" si="1"/>
        <v>0</v>
      </c>
      <c r="L35" s="32">
        <v>0</v>
      </c>
      <c r="M35" s="32">
        <v>0</v>
      </c>
      <c r="N35" s="32">
        <v>0</v>
      </c>
      <c r="O35" s="48" t="str">
        <f t="shared" si="2"/>
        <v/>
      </c>
      <c r="P35" s="32">
        <v>0</v>
      </c>
      <c r="Q35" s="32">
        <v>0</v>
      </c>
      <c r="R35" s="48" t="str">
        <f t="shared" si="3"/>
        <v/>
      </c>
      <c r="S35" s="46">
        <f>EstatísticasIndiviU19[[#This Row],[2PA]]+EstatísticasIndiviU19[[#This Row],[3PA]]</f>
        <v>0</v>
      </c>
      <c r="T35" s="46">
        <f>EstatísticasIndiviU19[[#This Row],[2PM]]+EstatísticasIndiviU19[[#This Row],[3PM]]</f>
        <v>0</v>
      </c>
      <c r="U35" s="32">
        <v>0</v>
      </c>
      <c r="V35" s="32">
        <v>0</v>
      </c>
      <c r="W35" s="48" t="str">
        <f t="shared" si="4"/>
        <v/>
      </c>
      <c r="X35" s="48" t="str">
        <f>IF(EstatísticasIndiviU19[[#This Row],[LLM]]+EstatísticasIndiviU19[[#This Row],[FGA]]&gt;0,EstatísticasIndiviU19[[#This Row],[LLM]]/EstatísticasIndiviU19[[#This Row],[FGA]],"")</f>
        <v/>
      </c>
      <c r="Y35" s="32">
        <v>0</v>
      </c>
      <c r="Z35" s="32">
        <v>0</v>
      </c>
      <c r="AA35" s="32">
        <v>1</v>
      </c>
      <c r="AB35" s="48">
        <f>EstatísticasIndiviU19[[#This Row],[ER]]/(EstatísticasIndiviU19[[#This Row],[FGA]]+(0.44*EstatísticasIndiviU19[[#This Row],[LLA]])+EstatísticasIndiviU19[[#This Row],[ER]])</f>
        <v>1</v>
      </c>
      <c r="AC35" s="47">
        <f>IF(EstatísticasIndiviU19[[#This Row],[AS]]+EstatísticasIndiviU19[[#This Row],[ER]]&gt;0,EstatísticasIndiviU19[[#This Row],[AS]]/EstatísticasIndiviU19[[#This Row],[ER]],"")</f>
        <v>0</v>
      </c>
      <c r="AD35" s="32">
        <v>0</v>
      </c>
      <c r="AE35" s="32"/>
      <c r="AF35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35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35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3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35" s="35"/>
    </row>
    <row r="36" spans="1:36" x14ac:dyDescent="0.3">
      <c r="A36" s="32" t="s">
        <v>199</v>
      </c>
      <c r="B36" s="32" t="s">
        <v>176</v>
      </c>
      <c r="C36" s="32" t="s">
        <v>125</v>
      </c>
      <c r="D36" s="32">
        <v>1</v>
      </c>
      <c r="E36" s="38">
        <v>44682</v>
      </c>
      <c r="F36" s="32">
        <v>3</v>
      </c>
      <c r="G36" s="32" t="s">
        <v>126</v>
      </c>
      <c r="H36" s="2">
        <f t="shared" si="5"/>
        <v>9</v>
      </c>
      <c r="I36" s="32">
        <v>5</v>
      </c>
      <c r="J36" s="32">
        <v>2</v>
      </c>
      <c r="K36" s="2">
        <f t="shared" si="1"/>
        <v>7</v>
      </c>
      <c r="L36" s="32">
        <v>3</v>
      </c>
      <c r="M36" s="32">
        <v>4</v>
      </c>
      <c r="N36" s="32">
        <v>1</v>
      </c>
      <c r="O36" s="48">
        <f t="shared" si="2"/>
        <v>0.25</v>
      </c>
      <c r="P36" s="32">
        <v>10</v>
      </c>
      <c r="Q36" s="32">
        <v>3</v>
      </c>
      <c r="R36" s="48">
        <f t="shared" si="3"/>
        <v>0.3</v>
      </c>
      <c r="S36" s="46">
        <f>EstatísticasIndiviU19[[#This Row],[2PA]]+EstatísticasIndiviU19[[#This Row],[3PA]]</f>
        <v>14</v>
      </c>
      <c r="T36" s="46">
        <f>EstatísticasIndiviU19[[#This Row],[2PM]]+EstatísticasIndiviU19[[#This Row],[3PM]]</f>
        <v>4</v>
      </c>
      <c r="U36" s="32">
        <v>0</v>
      </c>
      <c r="V36" s="32">
        <v>0</v>
      </c>
      <c r="W36" s="48" t="str">
        <f t="shared" si="4"/>
        <v/>
      </c>
      <c r="X36" s="48">
        <f>IF(EstatísticasIndiviU19[[#This Row],[LLM]]+EstatísticasIndiviU19[[#This Row],[FGA]]&gt;0,EstatísticasIndiviU19[[#This Row],[LLM]]/EstatísticasIndiviU19[[#This Row],[FGA]],"")</f>
        <v>0</v>
      </c>
      <c r="Y36" s="32">
        <v>0</v>
      </c>
      <c r="Z36" s="32">
        <v>0</v>
      </c>
      <c r="AA36" s="32">
        <v>7</v>
      </c>
      <c r="AB36" s="48">
        <f>EstatísticasIndiviU19[[#This Row],[ER]]/(EstatísticasIndiviU19[[#This Row],[FGA]]+(0.44*EstatísticasIndiviU19[[#This Row],[LLA]])+EstatísticasIndiviU19[[#This Row],[ER]])</f>
        <v>0.33333333333333331</v>
      </c>
      <c r="AC36" s="47">
        <f>IF(EstatísticasIndiviU19[[#This Row],[AS]]+EstatísticasIndiviU19[[#This Row],[ER]]&gt;0,EstatísticasIndiviU19[[#This Row],[AS]]/EstatísticasIndiviU19[[#This Row],[ER]],"")</f>
        <v>0.42857142857142855</v>
      </c>
      <c r="AD36" s="32">
        <v>2</v>
      </c>
      <c r="AE36" s="32">
        <v>3</v>
      </c>
      <c r="AF36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0.2857142857142857</v>
      </c>
      <c r="AG36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0.32142857142857145</v>
      </c>
      <c r="AH36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0.32142857142857145</v>
      </c>
      <c r="AI3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</v>
      </c>
      <c r="AJ36" s="35"/>
    </row>
    <row r="37" spans="1:36" x14ac:dyDescent="0.3">
      <c r="A37" s="32" t="s">
        <v>200</v>
      </c>
      <c r="B37" s="32" t="s">
        <v>176</v>
      </c>
      <c r="C37" s="32" t="s">
        <v>125</v>
      </c>
      <c r="D37" s="32">
        <v>1</v>
      </c>
      <c r="E37" s="38">
        <v>44682</v>
      </c>
      <c r="F37" s="32">
        <v>3</v>
      </c>
      <c r="G37" s="32" t="s">
        <v>126</v>
      </c>
      <c r="H37" s="2">
        <f t="shared" si="5"/>
        <v>4</v>
      </c>
      <c r="I37" s="32">
        <v>1</v>
      </c>
      <c r="J37" s="32">
        <v>0</v>
      </c>
      <c r="K37" s="2">
        <f t="shared" si="1"/>
        <v>1</v>
      </c>
      <c r="L37" s="32">
        <v>1</v>
      </c>
      <c r="M37" s="32">
        <v>1</v>
      </c>
      <c r="N37" s="32">
        <v>0</v>
      </c>
      <c r="O37" s="48">
        <f t="shared" si="2"/>
        <v>0</v>
      </c>
      <c r="P37" s="32">
        <v>9</v>
      </c>
      <c r="Q37" s="32">
        <v>1</v>
      </c>
      <c r="R37" s="48">
        <f t="shared" si="3"/>
        <v>0.1111111111111111</v>
      </c>
      <c r="S37" s="46">
        <f>EstatísticasIndiviU19[[#This Row],[2PA]]+EstatísticasIndiviU19[[#This Row],[3PA]]</f>
        <v>10</v>
      </c>
      <c r="T37" s="46">
        <f>EstatísticasIndiviU19[[#This Row],[2PM]]+EstatísticasIndiviU19[[#This Row],[3PM]]</f>
        <v>1</v>
      </c>
      <c r="U37" s="32">
        <v>4</v>
      </c>
      <c r="V37" s="32">
        <v>2</v>
      </c>
      <c r="W37" s="48">
        <f t="shared" si="4"/>
        <v>0.5</v>
      </c>
      <c r="X37" s="48">
        <f>IF(EstatísticasIndiviU19[[#This Row],[LLM]]+EstatísticasIndiviU19[[#This Row],[FGA]]&gt;0,EstatísticasIndiviU19[[#This Row],[LLM]]/EstatísticasIndiviU19[[#This Row],[FGA]],"")</f>
        <v>0.2</v>
      </c>
      <c r="Y37" s="32">
        <v>0</v>
      </c>
      <c r="Z37" s="32">
        <v>2</v>
      </c>
      <c r="AA37" s="32">
        <v>5</v>
      </c>
      <c r="AB37" s="48">
        <f>EstatísticasIndiviU19[[#This Row],[ER]]/(EstatísticasIndiviU19[[#This Row],[FGA]]+(0.44*EstatísticasIndiviU19[[#This Row],[LLA]])+EstatísticasIndiviU19[[#This Row],[ER]])</f>
        <v>0.29832935560859192</v>
      </c>
      <c r="AC37" s="47">
        <f>IF(EstatísticasIndiviU19[[#This Row],[AS]]+EstatísticasIndiviU19[[#This Row],[ER]]&gt;0,EstatísticasIndiviU19[[#This Row],[AS]]/EstatísticasIndiviU19[[#This Row],[ER]],"")</f>
        <v>0.2</v>
      </c>
      <c r="AD37" s="32">
        <v>2</v>
      </c>
      <c r="AE37" s="32">
        <v>3</v>
      </c>
      <c r="AF37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0.1</v>
      </c>
      <c r="AG37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0.17006802721088435</v>
      </c>
      <c r="AH37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0.1</v>
      </c>
      <c r="AI3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-8</v>
      </c>
      <c r="AJ37" s="35"/>
    </row>
    <row r="38" spans="1:36" x14ac:dyDescent="0.3">
      <c r="A38" s="32" t="s">
        <v>201</v>
      </c>
      <c r="B38" s="32" t="s">
        <v>176</v>
      </c>
      <c r="C38" s="32" t="s">
        <v>125</v>
      </c>
      <c r="D38" s="32">
        <v>1</v>
      </c>
      <c r="E38" s="38">
        <v>44682</v>
      </c>
      <c r="F38" s="32">
        <v>3</v>
      </c>
      <c r="G38" s="32" t="s">
        <v>126</v>
      </c>
      <c r="H38" s="2">
        <f t="shared" si="5"/>
        <v>7</v>
      </c>
      <c r="I38" s="32">
        <v>4</v>
      </c>
      <c r="J38" s="32">
        <v>1</v>
      </c>
      <c r="K38" s="2">
        <f t="shared" si="1"/>
        <v>5</v>
      </c>
      <c r="L38" s="32">
        <v>1</v>
      </c>
      <c r="M38" s="32">
        <v>1</v>
      </c>
      <c r="N38" s="32">
        <v>1</v>
      </c>
      <c r="O38" s="48">
        <f t="shared" si="2"/>
        <v>1</v>
      </c>
      <c r="P38" s="32">
        <v>3</v>
      </c>
      <c r="Q38" s="32">
        <v>2</v>
      </c>
      <c r="R38" s="48">
        <f t="shared" si="3"/>
        <v>0.66666666666666663</v>
      </c>
      <c r="S38" s="46">
        <f>EstatísticasIndiviU19[[#This Row],[2PA]]+EstatísticasIndiviU19[[#This Row],[3PA]]</f>
        <v>4</v>
      </c>
      <c r="T38" s="46">
        <f>EstatísticasIndiviU19[[#This Row],[2PM]]+EstatísticasIndiviU19[[#This Row],[3PM]]</f>
        <v>3</v>
      </c>
      <c r="U38" s="32">
        <v>2</v>
      </c>
      <c r="V38" s="32">
        <v>0</v>
      </c>
      <c r="W38" s="48">
        <f t="shared" si="4"/>
        <v>0</v>
      </c>
      <c r="X38" s="48">
        <f>IF(EstatísticasIndiviU19[[#This Row],[LLM]]+EstatísticasIndiviU19[[#This Row],[FGA]]&gt;0,EstatísticasIndiviU19[[#This Row],[LLM]]/EstatísticasIndiviU19[[#This Row],[FGA]],"")</f>
        <v>0</v>
      </c>
      <c r="Y38" s="32">
        <v>0</v>
      </c>
      <c r="Z38" s="32">
        <v>0</v>
      </c>
      <c r="AA38" s="32">
        <v>0</v>
      </c>
      <c r="AB38" s="48">
        <f>EstatísticasIndiviU19[[#This Row],[ER]]/(EstatísticasIndiviU19[[#This Row],[FGA]]+(0.44*EstatísticasIndiviU19[[#This Row],[LLA]])+EstatísticasIndiviU19[[#This Row],[ER]])</f>
        <v>0</v>
      </c>
      <c r="AC38" s="47" t="e">
        <f>IF(EstatísticasIndiviU19[[#This Row],[AS]]+EstatísticasIndiviU19[[#This Row],[ER]]&gt;0,EstatísticasIndiviU19[[#This Row],[AS]]/EstatísticasIndiviU19[[#This Row],[ER]],"")</f>
        <v>#DIV/0!</v>
      </c>
      <c r="AD38" s="32">
        <v>3</v>
      </c>
      <c r="AE38" s="32">
        <v>2</v>
      </c>
      <c r="AF38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0.75</v>
      </c>
      <c r="AG38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0.71721311475409832</v>
      </c>
      <c r="AH38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0.875</v>
      </c>
      <c r="AI3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10</v>
      </c>
      <c r="AJ38" s="35"/>
    </row>
    <row r="39" spans="1:36" x14ac:dyDescent="0.3">
      <c r="A39" s="32" t="s">
        <v>202</v>
      </c>
      <c r="B39" s="32" t="s">
        <v>176</v>
      </c>
      <c r="C39" s="32" t="s">
        <v>125</v>
      </c>
      <c r="D39" s="32">
        <v>1</v>
      </c>
      <c r="E39" s="38">
        <v>44682</v>
      </c>
      <c r="F39" s="32">
        <v>3</v>
      </c>
      <c r="G39" s="32" t="s">
        <v>126</v>
      </c>
      <c r="H39" s="2">
        <f t="shared" si="5"/>
        <v>0</v>
      </c>
      <c r="I39" s="32">
        <v>1</v>
      </c>
      <c r="J39" s="32">
        <v>0</v>
      </c>
      <c r="K39" s="2">
        <f t="shared" si="1"/>
        <v>1</v>
      </c>
      <c r="L39" s="32">
        <v>1</v>
      </c>
      <c r="M39" s="32">
        <v>0</v>
      </c>
      <c r="N39" s="32">
        <v>0</v>
      </c>
      <c r="O39" s="48" t="str">
        <f t="shared" si="2"/>
        <v/>
      </c>
      <c r="P39" s="32">
        <v>2</v>
      </c>
      <c r="Q39" s="32">
        <v>0</v>
      </c>
      <c r="R39" s="48">
        <f t="shared" si="3"/>
        <v>0</v>
      </c>
      <c r="S39" s="46">
        <f>EstatísticasIndiviU19[[#This Row],[2PA]]+EstatísticasIndiviU19[[#This Row],[3PA]]</f>
        <v>2</v>
      </c>
      <c r="T39" s="46">
        <f>EstatísticasIndiviU19[[#This Row],[2PM]]+EstatísticasIndiviU19[[#This Row],[3PM]]</f>
        <v>0</v>
      </c>
      <c r="U39" s="32">
        <v>0</v>
      </c>
      <c r="V39" s="32">
        <v>0</v>
      </c>
      <c r="W39" s="48" t="str">
        <f t="shared" si="4"/>
        <v/>
      </c>
      <c r="X39" s="48">
        <f>IF(EstatísticasIndiviU19[[#This Row],[LLM]]+EstatísticasIndiviU19[[#This Row],[FGA]]&gt;0,EstatísticasIndiviU19[[#This Row],[LLM]]/EstatísticasIndiviU19[[#This Row],[FGA]],"")</f>
        <v>0</v>
      </c>
      <c r="Y39" s="32">
        <v>0</v>
      </c>
      <c r="Z39" s="32">
        <v>0</v>
      </c>
      <c r="AA39" s="32">
        <v>3</v>
      </c>
      <c r="AB39" s="48">
        <f>EstatísticasIndiviU19[[#This Row],[ER]]/(EstatísticasIndiviU19[[#This Row],[FGA]]+(0.44*EstatísticasIndiviU19[[#This Row],[LLA]])+EstatísticasIndiviU19[[#This Row],[ER]])</f>
        <v>0.6</v>
      </c>
      <c r="AC39" s="47">
        <f>IF(EstatísticasIndiviU19[[#This Row],[AS]]+EstatísticasIndiviU19[[#This Row],[ER]]&gt;0,EstatísticasIndiviU19[[#This Row],[AS]]/EstatísticasIndiviU19[[#This Row],[ER]],"")</f>
        <v>0.33333333333333331</v>
      </c>
      <c r="AD39" s="32">
        <v>1</v>
      </c>
      <c r="AE39" s="32">
        <v>0</v>
      </c>
      <c r="AF39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39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39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3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-3</v>
      </c>
      <c r="AJ39" s="35"/>
    </row>
    <row r="40" spans="1:36" x14ac:dyDescent="0.3">
      <c r="A40" s="32" t="s">
        <v>203</v>
      </c>
      <c r="B40" s="32" t="s">
        <v>176</v>
      </c>
      <c r="C40" s="32" t="s">
        <v>125</v>
      </c>
      <c r="D40" s="32">
        <v>1</v>
      </c>
      <c r="E40" s="38">
        <v>44682</v>
      </c>
      <c r="F40" s="32">
        <v>3</v>
      </c>
      <c r="G40" s="32" t="s">
        <v>126</v>
      </c>
      <c r="H40" s="2">
        <f t="shared" si="5"/>
        <v>0</v>
      </c>
      <c r="I40" s="32">
        <v>2</v>
      </c>
      <c r="J40" s="32">
        <v>1</v>
      </c>
      <c r="K40" s="2">
        <f t="shared" si="1"/>
        <v>3</v>
      </c>
      <c r="L40" s="32">
        <v>3</v>
      </c>
      <c r="M40" s="32">
        <v>3</v>
      </c>
      <c r="N40" s="32">
        <v>0</v>
      </c>
      <c r="O40" s="48">
        <f t="shared" si="2"/>
        <v>0</v>
      </c>
      <c r="P40" s="32">
        <v>1</v>
      </c>
      <c r="Q40" s="32">
        <v>0</v>
      </c>
      <c r="R40" s="48">
        <f t="shared" si="3"/>
        <v>0</v>
      </c>
      <c r="S40" s="46">
        <f>EstatísticasIndiviU19[[#This Row],[2PA]]+EstatísticasIndiviU19[[#This Row],[3PA]]</f>
        <v>4</v>
      </c>
      <c r="T40" s="46">
        <f>EstatísticasIndiviU19[[#This Row],[2PM]]+EstatísticasIndiviU19[[#This Row],[3PM]]</f>
        <v>0</v>
      </c>
      <c r="U40" s="32">
        <v>0</v>
      </c>
      <c r="V40" s="32">
        <v>0</v>
      </c>
      <c r="W40" s="48" t="str">
        <f t="shared" si="4"/>
        <v/>
      </c>
      <c r="X40" s="48">
        <f>IF(EstatísticasIndiviU19[[#This Row],[LLM]]+EstatísticasIndiviU19[[#This Row],[FGA]]&gt;0,EstatísticasIndiviU19[[#This Row],[LLM]]/EstatísticasIndiviU19[[#This Row],[FGA]],"")</f>
        <v>0</v>
      </c>
      <c r="Y40" s="32">
        <v>2</v>
      </c>
      <c r="Z40" s="32">
        <v>0</v>
      </c>
      <c r="AA40" s="32">
        <v>4</v>
      </c>
      <c r="AB40" s="48">
        <f>EstatísticasIndiviU19[[#This Row],[ER]]/(EstatísticasIndiviU19[[#This Row],[FGA]]+(0.44*EstatísticasIndiviU19[[#This Row],[LLA]])+EstatísticasIndiviU19[[#This Row],[ER]])</f>
        <v>0.5</v>
      </c>
      <c r="AC40" s="47">
        <f>IF(EstatísticasIndiviU19[[#This Row],[AS]]+EstatísticasIndiviU19[[#This Row],[ER]]&gt;0,EstatísticasIndiviU19[[#This Row],[AS]]/EstatísticasIndiviU19[[#This Row],[ER]],"")</f>
        <v>0.75</v>
      </c>
      <c r="AD40" s="32">
        <v>3</v>
      </c>
      <c r="AE40" s="32">
        <v>0</v>
      </c>
      <c r="AF40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40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40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4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40" s="35"/>
    </row>
    <row r="41" spans="1:36" x14ac:dyDescent="0.3">
      <c r="A41" s="32" t="s">
        <v>204</v>
      </c>
      <c r="B41" s="32" t="s">
        <v>176</v>
      </c>
      <c r="C41" s="32" t="s">
        <v>125</v>
      </c>
      <c r="D41" s="32">
        <v>1</v>
      </c>
      <c r="E41" s="38">
        <v>44682</v>
      </c>
      <c r="F41" s="32">
        <v>3</v>
      </c>
      <c r="G41" s="32" t="s">
        <v>126</v>
      </c>
      <c r="H41" s="2">
        <f t="shared" si="5"/>
        <v>25</v>
      </c>
      <c r="I41" s="32">
        <v>1</v>
      </c>
      <c r="J41" s="32">
        <v>0</v>
      </c>
      <c r="K41" s="2">
        <f t="shared" si="1"/>
        <v>1</v>
      </c>
      <c r="L41" s="32">
        <v>0</v>
      </c>
      <c r="M41" s="32">
        <v>7</v>
      </c>
      <c r="N41" s="32">
        <v>3</v>
      </c>
      <c r="O41" s="48">
        <f t="shared" si="2"/>
        <v>0.42857142857142855</v>
      </c>
      <c r="P41" s="32">
        <f>16-7</f>
        <v>9</v>
      </c>
      <c r="Q41" s="32">
        <v>3</v>
      </c>
      <c r="R41" s="48">
        <f t="shared" si="3"/>
        <v>0.33333333333333331</v>
      </c>
      <c r="S41" s="46">
        <f>EstatísticasIndiviU19[[#This Row],[2PA]]+EstatísticasIndiviU19[[#This Row],[3PA]]</f>
        <v>16</v>
      </c>
      <c r="T41" s="46">
        <f>EstatísticasIndiviU19[[#This Row],[2PM]]+EstatísticasIndiviU19[[#This Row],[3PM]]</f>
        <v>6</v>
      </c>
      <c r="U41" s="32">
        <v>16</v>
      </c>
      <c r="V41" s="32">
        <v>10</v>
      </c>
      <c r="W41" s="48">
        <f t="shared" si="4"/>
        <v>0.625</v>
      </c>
      <c r="X41" s="48">
        <f>IF(EstatísticasIndiviU19[[#This Row],[LLM]]+EstatísticasIndiviU19[[#This Row],[FGA]]&gt;0,EstatísticasIndiviU19[[#This Row],[LLM]]/EstatísticasIndiviU19[[#This Row],[FGA]],"")</f>
        <v>0.625</v>
      </c>
      <c r="Y41" s="32">
        <v>3</v>
      </c>
      <c r="Z41" s="32">
        <v>1</v>
      </c>
      <c r="AA41" s="32">
        <v>3</v>
      </c>
      <c r="AB41" s="48">
        <f>EstatísticasIndiviU19[[#This Row],[ER]]/(EstatísticasIndiviU19[[#This Row],[FGA]]+(0.44*EstatísticasIndiviU19[[#This Row],[LLA]])+EstatísticasIndiviU19[[#This Row],[ER]])</f>
        <v>0.1152073732718894</v>
      </c>
      <c r="AC41" s="47">
        <f>IF(EstatísticasIndiviU19[[#This Row],[AS]]+EstatísticasIndiviU19[[#This Row],[ER]]&gt;0,EstatísticasIndiviU19[[#This Row],[AS]]/EstatísticasIndiviU19[[#This Row],[ER]],"")</f>
        <v>0</v>
      </c>
      <c r="AD41" s="32">
        <v>3</v>
      </c>
      <c r="AE41" s="32">
        <v>6</v>
      </c>
      <c r="AF41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0.375</v>
      </c>
      <c r="AG41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0.54253472222222221</v>
      </c>
      <c r="AH41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0.46875</v>
      </c>
      <c r="AI4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11</v>
      </c>
      <c r="AJ41" s="35"/>
    </row>
    <row r="42" spans="1:36" x14ac:dyDescent="0.3">
      <c r="A42" s="32" t="s">
        <v>205</v>
      </c>
      <c r="B42" s="32" t="s">
        <v>176</v>
      </c>
      <c r="C42" s="32" t="s">
        <v>125</v>
      </c>
      <c r="D42" s="32">
        <v>1</v>
      </c>
      <c r="E42" s="38">
        <v>44682</v>
      </c>
      <c r="F42" s="32">
        <v>3</v>
      </c>
      <c r="G42" s="32"/>
      <c r="H42" s="2">
        <f t="shared" si="5"/>
        <v>0</v>
      </c>
      <c r="I42" s="32"/>
      <c r="J42" s="32"/>
      <c r="K42" s="2">
        <f t="shared" si="1"/>
        <v>0</v>
      </c>
      <c r="L42" s="32"/>
      <c r="M42" s="32"/>
      <c r="N42" s="32"/>
      <c r="O42" s="48" t="str">
        <f t="shared" si="2"/>
        <v/>
      </c>
      <c r="P42" s="32"/>
      <c r="Q42" s="32"/>
      <c r="R42" s="48" t="str">
        <f t="shared" si="3"/>
        <v/>
      </c>
      <c r="S42" s="46">
        <f>EstatísticasIndiviU19[[#This Row],[2PA]]+EstatísticasIndiviU19[[#This Row],[3PA]]</f>
        <v>0</v>
      </c>
      <c r="T42" s="46">
        <f>EstatísticasIndiviU19[[#This Row],[2PM]]+EstatísticasIndiviU19[[#This Row],[3PM]]</f>
        <v>0</v>
      </c>
      <c r="U42" s="32"/>
      <c r="V42" s="32"/>
      <c r="W42" s="48" t="str">
        <f t="shared" si="4"/>
        <v/>
      </c>
      <c r="X42" s="48" t="str">
        <f>IF(EstatísticasIndiviU19[[#This Row],[LLM]]+EstatísticasIndiviU19[[#This Row],[FGA]]&gt;0,EstatísticasIndiviU19[[#This Row],[LLM]]/EstatísticasIndiviU19[[#This Row],[FGA]],"")</f>
        <v/>
      </c>
      <c r="Y42" s="32"/>
      <c r="Z42" s="32"/>
      <c r="AA42" s="32"/>
      <c r="AB42" s="48" t="e">
        <f>EstatísticasIndiviU19[[#This Row],[ER]]/(EstatísticasIndiviU19[[#This Row],[FGA]]+(0.44*EstatísticasIndiviU19[[#This Row],[LLA]])+EstatísticasIndiviU19[[#This Row],[ER]])</f>
        <v>#DIV/0!</v>
      </c>
      <c r="AC42" s="47" t="str">
        <f>IF(EstatísticasIndiviU19[[#This Row],[AS]]+EstatísticasIndiviU19[[#This Row],[ER]]&gt;0,EstatísticasIndiviU19[[#This Row],[AS]]/EstatísticasIndiviU19[[#This Row],[ER]],"")</f>
        <v/>
      </c>
      <c r="AD42" s="32"/>
      <c r="AE42" s="32"/>
      <c r="AF42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42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42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4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42" s="35"/>
    </row>
    <row r="43" spans="1:36" x14ac:dyDescent="0.3">
      <c r="A43" s="32" t="s">
        <v>206</v>
      </c>
      <c r="B43" s="32" t="s">
        <v>176</v>
      </c>
      <c r="C43" s="32" t="s">
        <v>125</v>
      </c>
      <c r="D43" s="32">
        <v>1</v>
      </c>
      <c r="E43" s="38">
        <v>44682</v>
      </c>
      <c r="F43" s="32">
        <v>3</v>
      </c>
      <c r="G43" s="32"/>
      <c r="H43" s="2">
        <f t="shared" si="5"/>
        <v>0</v>
      </c>
      <c r="I43" s="32"/>
      <c r="J43" s="32"/>
      <c r="K43" s="2">
        <f t="shared" si="1"/>
        <v>0</v>
      </c>
      <c r="L43" s="32"/>
      <c r="M43" s="32"/>
      <c r="N43" s="32"/>
      <c r="O43" s="48" t="str">
        <f t="shared" si="2"/>
        <v/>
      </c>
      <c r="P43" s="32"/>
      <c r="Q43" s="32"/>
      <c r="R43" s="48" t="str">
        <f t="shared" si="3"/>
        <v/>
      </c>
      <c r="S43" s="46">
        <f>EstatísticasIndiviU19[[#This Row],[2PA]]+EstatísticasIndiviU19[[#This Row],[3PA]]</f>
        <v>0</v>
      </c>
      <c r="T43" s="46">
        <f>EstatísticasIndiviU19[[#This Row],[2PM]]+EstatísticasIndiviU19[[#This Row],[3PM]]</f>
        <v>0</v>
      </c>
      <c r="U43" s="32"/>
      <c r="V43" s="32"/>
      <c r="W43" s="48" t="str">
        <f t="shared" si="4"/>
        <v/>
      </c>
      <c r="X43" s="48" t="str">
        <f>IF(EstatísticasIndiviU19[[#This Row],[LLM]]+EstatísticasIndiviU19[[#This Row],[FGA]]&gt;0,EstatísticasIndiviU19[[#This Row],[LLM]]/EstatísticasIndiviU19[[#This Row],[FGA]],"")</f>
        <v/>
      </c>
      <c r="Y43" s="32"/>
      <c r="Z43" s="32"/>
      <c r="AA43" s="32"/>
      <c r="AB43" s="48" t="e">
        <f>EstatísticasIndiviU19[[#This Row],[ER]]/(EstatísticasIndiviU19[[#This Row],[FGA]]+(0.44*EstatísticasIndiviU19[[#This Row],[LLA]])+EstatísticasIndiviU19[[#This Row],[ER]])</f>
        <v>#DIV/0!</v>
      </c>
      <c r="AC43" s="47" t="str">
        <f>IF(EstatísticasIndiviU19[[#This Row],[AS]]+EstatísticasIndiviU19[[#This Row],[ER]]&gt;0,EstatísticasIndiviU19[[#This Row],[AS]]/EstatísticasIndiviU19[[#This Row],[ER]],"")</f>
        <v/>
      </c>
      <c r="AD43" s="32"/>
      <c r="AE43" s="32"/>
      <c r="AF43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43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43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4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43" s="35"/>
    </row>
    <row r="44" spans="1:36" x14ac:dyDescent="0.3">
      <c r="A44" s="32" t="s">
        <v>207</v>
      </c>
      <c r="B44" s="32" t="s">
        <v>176</v>
      </c>
      <c r="C44" s="32" t="s">
        <v>125</v>
      </c>
      <c r="D44" s="32">
        <v>1</v>
      </c>
      <c r="E44" s="38">
        <v>44682</v>
      </c>
      <c r="F44" s="32">
        <v>3</v>
      </c>
      <c r="G44" s="32" t="s">
        <v>126</v>
      </c>
      <c r="H44" s="2">
        <f t="shared" si="5"/>
        <v>8</v>
      </c>
      <c r="I44" s="32">
        <v>3</v>
      </c>
      <c r="J44" s="32">
        <v>4</v>
      </c>
      <c r="K44" s="2">
        <f t="shared" si="1"/>
        <v>7</v>
      </c>
      <c r="L44" s="32">
        <v>1</v>
      </c>
      <c r="M44" s="32">
        <v>0</v>
      </c>
      <c r="N44" s="32">
        <v>0</v>
      </c>
      <c r="O44" s="48" t="str">
        <f t="shared" si="2"/>
        <v/>
      </c>
      <c r="P44" s="32">
        <v>6</v>
      </c>
      <c r="Q44" s="32">
        <v>4</v>
      </c>
      <c r="R44" s="48">
        <f t="shared" si="3"/>
        <v>0.66666666666666663</v>
      </c>
      <c r="S44" s="46">
        <f>EstatísticasIndiviU19[[#This Row],[2PA]]+EstatísticasIndiviU19[[#This Row],[3PA]]</f>
        <v>6</v>
      </c>
      <c r="T44" s="46">
        <f>EstatísticasIndiviU19[[#This Row],[2PM]]+EstatísticasIndiviU19[[#This Row],[3PM]]</f>
        <v>4</v>
      </c>
      <c r="U44" s="32">
        <v>0</v>
      </c>
      <c r="V44" s="32">
        <v>0</v>
      </c>
      <c r="W44" s="48" t="str">
        <f t="shared" si="4"/>
        <v/>
      </c>
      <c r="X44" s="48">
        <f>IF(EstatísticasIndiviU19[[#This Row],[LLM]]+EstatísticasIndiviU19[[#This Row],[FGA]]&gt;0,EstatísticasIndiviU19[[#This Row],[LLM]]/EstatísticasIndiviU19[[#This Row],[FGA]],"")</f>
        <v>0</v>
      </c>
      <c r="Y44" s="32">
        <v>1</v>
      </c>
      <c r="Z44" s="32">
        <v>0</v>
      </c>
      <c r="AA44" s="32">
        <v>3</v>
      </c>
      <c r="AB44" s="48">
        <f>EstatísticasIndiviU19[[#This Row],[ER]]/(EstatísticasIndiviU19[[#This Row],[FGA]]+(0.44*EstatísticasIndiviU19[[#This Row],[LLA]])+EstatísticasIndiviU19[[#This Row],[ER]])</f>
        <v>0.33333333333333331</v>
      </c>
      <c r="AC44" s="47">
        <f>IF(EstatísticasIndiviU19[[#This Row],[AS]]+EstatísticasIndiviU19[[#This Row],[ER]]&gt;0,EstatísticasIndiviU19[[#This Row],[AS]]/EstatísticasIndiviU19[[#This Row],[ER]],"")</f>
        <v>0.33333333333333331</v>
      </c>
      <c r="AD44" s="32">
        <v>5</v>
      </c>
      <c r="AE44" s="32">
        <v>0</v>
      </c>
      <c r="AF4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0.66666666666666663</v>
      </c>
      <c r="AG4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0.66666666666666663</v>
      </c>
      <c r="AH4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0.66666666666666663</v>
      </c>
      <c r="AI4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12</v>
      </c>
      <c r="AJ44" s="35"/>
    </row>
    <row r="45" spans="1:36" x14ac:dyDescent="0.3">
      <c r="A45" s="32" t="s">
        <v>208</v>
      </c>
      <c r="B45" s="32" t="s">
        <v>176</v>
      </c>
      <c r="C45" s="32" t="s">
        <v>125</v>
      </c>
      <c r="D45" s="32">
        <v>1</v>
      </c>
      <c r="E45" s="38">
        <v>44682</v>
      </c>
      <c r="F45" s="32">
        <v>3</v>
      </c>
      <c r="G45" s="32"/>
      <c r="H45" s="2">
        <f t="shared" si="5"/>
        <v>0</v>
      </c>
      <c r="I45" s="32"/>
      <c r="J45" s="32"/>
      <c r="K45" s="2">
        <f t="shared" si="1"/>
        <v>0</v>
      </c>
      <c r="L45" s="32"/>
      <c r="M45" s="32"/>
      <c r="N45" s="32"/>
      <c r="O45" s="48" t="str">
        <f t="shared" si="2"/>
        <v/>
      </c>
      <c r="P45" s="32"/>
      <c r="Q45" s="32"/>
      <c r="R45" s="48" t="str">
        <f t="shared" si="3"/>
        <v/>
      </c>
      <c r="S45" s="46">
        <f>EstatísticasIndiviU19[[#This Row],[2PA]]+EstatísticasIndiviU19[[#This Row],[3PA]]</f>
        <v>0</v>
      </c>
      <c r="T45" s="46">
        <f>EstatísticasIndiviU19[[#This Row],[2PM]]+EstatísticasIndiviU19[[#This Row],[3PM]]</f>
        <v>0</v>
      </c>
      <c r="U45" s="32"/>
      <c r="V45" s="32"/>
      <c r="W45" s="48" t="str">
        <f t="shared" si="4"/>
        <v/>
      </c>
      <c r="X45" s="48" t="str">
        <f>IF(EstatísticasIndiviU19[[#This Row],[LLM]]+EstatísticasIndiviU19[[#This Row],[FGA]]&gt;0,EstatísticasIndiviU19[[#This Row],[LLM]]/EstatísticasIndiviU19[[#This Row],[FGA]],"")</f>
        <v/>
      </c>
      <c r="Y45" s="32"/>
      <c r="Z45" s="32"/>
      <c r="AA45" s="32"/>
      <c r="AB45" s="48" t="e">
        <f>EstatísticasIndiviU19[[#This Row],[ER]]/(EstatísticasIndiviU19[[#This Row],[FGA]]+(0.44*EstatísticasIndiviU19[[#This Row],[LLA]])+EstatísticasIndiviU19[[#This Row],[ER]])</f>
        <v>#DIV/0!</v>
      </c>
      <c r="AC45" s="47" t="str">
        <f>IF(EstatísticasIndiviU19[[#This Row],[AS]]+EstatísticasIndiviU19[[#This Row],[ER]]&gt;0,EstatísticasIndiviU19[[#This Row],[AS]]/EstatísticasIndiviU19[[#This Row],[ER]],"")</f>
        <v/>
      </c>
      <c r="AD45" s="32"/>
      <c r="AE45" s="32"/>
      <c r="AF45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45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45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4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45" s="35"/>
    </row>
    <row r="46" spans="1:36" x14ac:dyDescent="0.3">
      <c r="A46" s="32" t="s">
        <v>209</v>
      </c>
      <c r="B46" s="32" t="s">
        <v>176</v>
      </c>
      <c r="C46" s="32" t="s">
        <v>125</v>
      </c>
      <c r="D46" s="32">
        <v>1</v>
      </c>
      <c r="E46" s="38">
        <v>44682</v>
      </c>
      <c r="F46" s="32">
        <v>3</v>
      </c>
      <c r="G46" s="32" t="s">
        <v>126</v>
      </c>
      <c r="H46" s="2">
        <f t="shared" si="5"/>
        <v>6</v>
      </c>
      <c r="I46" s="32">
        <v>1</v>
      </c>
      <c r="J46" s="32">
        <v>1</v>
      </c>
      <c r="K46" s="2">
        <f t="shared" si="1"/>
        <v>2</v>
      </c>
      <c r="L46" s="32">
        <v>1</v>
      </c>
      <c r="M46" s="32">
        <v>4</v>
      </c>
      <c r="N46" s="32">
        <v>2</v>
      </c>
      <c r="O46" s="48">
        <f t="shared" si="2"/>
        <v>0.5</v>
      </c>
      <c r="P46" s="32">
        <v>2</v>
      </c>
      <c r="Q46" s="32">
        <v>0</v>
      </c>
      <c r="R46" s="48">
        <f t="shared" si="3"/>
        <v>0</v>
      </c>
      <c r="S46" s="46">
        <f>EstatísticasIndiviU19[[#This Row],[2PA]]+EstatísticasIndiviU19[[#This Row],[3PA]]</f>
        <v>6</v>
      </c>
      <c r="T46" s="46">
        <f>EstatísticasIndiviU19[[#This Row],[2PM]]+EstatísticasIndiviU19[[#This Row],[3PM]]</f>
        <v>2</v>
      </c>
      <c r="U46" s="32">
        <v>0</v>
      </c>
      <c r="V46" s="32">
        <v>0</v>
      </c>
      <c r="W46" s="48" t="str">
        <f t="shared" si="4"/>
        <v/>
      </c>
      <c r="X46" s="48">
        <f>IF(EstatísticasIndiviU19[[#This Row],[LLM]]+EstatísticasIndiviU19[[#This Row],[FGA]]&gt;0,EstatísticasIndiviU19[[#This Row],[LLM]]/EstatísticasIndiviU19[[#This Row],[FGA]],"")</f>
        <v>0</v>
      </c>
      <c r="Y46" s="32">
        <v>0</v>
      </c>
      <c r="Z46" s="32">
        <v>0</v>
      </c>
      <c r="AA46" s="32">
        <v>0</v>
      </c>
      <c r="AB46" s="48">
        <f>EstatísticasIndiviU19[[#This Row],[ER]]/(EstatísticasIndiviU19[[#This Row],[FGA]]+(0.44*EstatísticasIndiviU19[[#This Row],[LLA]])+EstatísticasIndiviU19[[#This Row],[ER]])</f>
        <v>0</v>
      </c>
      <c r="AC46" s="47" t="e">
        <f>IF(EstatísticasIndiviU19[[#This Row],[AS]]+EstatísticasIndiviU19[[#This Row],[ER]]&gt;0,EstatísticasIndiviU19[[#This Row],[AS]]/EstatísticasIndiviU19[[#This Row],[ER]],"")</f>
        <v>#DIV/0!</v>
      </c>
      <c r="AD46" s="32">
        <v>4</v>
      </c>
      <c r="AE46" s="32">
        <v>0</v>
      </c>
      <c r="AF46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46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</v>
      </c>
      <c r="AH46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4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5</v>
      </c>
      <c r="AJ46" s="35"/>
    </row>
    <row r="47" spans="1:36" x14ac:dyDescent="0.3">
      <c r="A47" s="32" t="s">
        <v>210</v>
      </c>
      <c r="B47" s="32" t="s">
        <v>176</v>
      </c>
      <c r="C47" s="32" t="s">
        <v>125</v>
      </c>
      <c r="D47" s="32">
        <v>1</v>
      </c>
      <c r="E47" s="38">
        <v>44682</v>
      </c>
      <c r="F47" s="32">
        <v>3</v>
      </c>
      <c r="G47" s="32" t="s">
        <v>126</v>
      </c>
      <c r="H47" s="2">
        <f t="shared" si="5"/>
        <v>3</v>
      </c>
      <c r="I47" s="32">
        <v>2</v>
      </c>
      <c r="J47" s="32">
        <v>0</v>
      </c>
      <c r="K47" s="2">
        <f t="shared" si="1"/>
        <v>2</v>
      </c>
      <c r="L47" s="32">
        <v>0</v>
      </c>
      <c r="M47" s="32">
        <v>2</v>
      </c>
      <c r="N47" s="32">
        <v>1</v>
      </c>
      <c r="O47" s="48">
        <f t="shared" si="2"/>
        <v>0.5</v>
      </c>
      <c r="P47" s="32">
        <v>1</v>
      </c>
      <c r="Q47" s="32">
        <v>0</v>
      </c>
      <c r="R47" s="48">
        <f t="shared" si="3"/>
        <v>0</v>
      </c>
      <c r="S47" s="46">
        <f>EstatísticasIndiviU19[[#This Row],[2PA]]+EstatísticasIndiviU19[[#This Row],[3PA]]</f>
        <v>3</v>
      </c>
      <c r="T47" s="46">
        <f>EstatísticasIndiviU19[[#This Row],[2PM]]+EstatísticasIndiviU19[[#This Row],[3PM]]</f>
        <v>1</v>
      </c>
      <c r="U47" s="32">
        <v>0</v>
      </c>
      <c r="V47" s="32">
        <v>0</v>
      </c>
      <c r="W47" s="48" t="str">
        <f t="shared" si="4"/>
        <v/>
      </c>
      <c r="X47" s="48">
        <f>IF(EstatísticasIndiviU19[[#This Row],[LLM]]+EstatísticasIndiviU19[[#This Row],[FGA]]&gt;0,EstatísticasIndiviU19[[#This Row],[LLM]]/EstatísticasIndiviU19[[#This Row],[FGA]],"")</f>
        <v>0</v>
      </c>
      <c r="Y47" s="32">
        <v>1</v>
      </c>
      <c r="Z47" s="32">
        <v>0</v>
      </c>
      <c r="AA47" s="32">
        <v>0</v>
      </c>
      <c r="AB47" s="48">
        <f>EstatísticasIndiviU19[[#This Row],[ER]]/(EstatísticasIndiviU19[[#This Row],[FGA]]+(0.44*EstatísticasIndiviU19[[#This Row],[LLA]])+EstatísticasIndiviU19[[#This Row],[ER]])</f>
        <v>0</v>
      </c>
      <c r="AC47" s="47" t="str">
        <f>IF(EstatísticasIndiviU19[[#This Row],[AS]]+EstatísticasIndiviU19[[#This Row],[ER]]&gt;0,EstatísticasIndiviU19[[#This Row],[AS]]/EstatísticasIndiviU19[[#This Row],[ER]],"")</f>
        <v/>
      </c>
      <c r="AD47" s="32">
        <v>3</v>
      </c>
      <c r="AE47" s="32">
        <v>0</v>
      </c>
      <c r="AF47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47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</v>
      </c>
      <c r="AH47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4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4</v>
      </c>
      <c r="AJ47" s="35"/>
    </row>
    <row r="48" spans="1:36" x14ac:dyDescent="0.3">
      <c r="A48" s="32" t="s">
        <v>211</v>
      </c>
      <c r="B48" s="32" t="s">
        <v>176</v>
      </c>
      <c r="C48" s="32" t="s">
        <v>125</v>
      </c>
      <c r="D48" s="32">
        <v>1</v>
      </c>
      <c r="E48" s="38">
        <v>44682</v>
      </c>
      <c r="F48" s="32">
        <v>3</v>
      </c>
      <c r="G48" s="32"/>
      <c r="H48" s="2">
        <f t="shared" si="5"/>
        <v>0</v>
      </c>
      <c r="I48" s="32"/>
      <c r="J48" s="32"/>
      <c r="K48" s="2">
        <f t="shared" si="1"/>
        <v>0</v>
      </c>
      <c r="L48" s="32"/>
      <c r="M48" s="32"/>
      <c r="N48" s="32"/>
      <c r="O48" s="48" t="str">
        <f t="shared" si="2"/>
        <v/>
      </c>
      <c r="P48" s="32"/>
      <c r="Q48" s="32"/>
      <c r="R48" s="48" t="str">
        <f t="shared" si="3"/>
        <v/>
      </c>
      <c r="S48" s="46">
        <f>EstatísticasIndiviU19[[#This Row],[2PA]]+EstatísticasIndiviU19[[#This Row],[3PA]]</f>
        <v>0</v>
      </c>
      <c r="T48" s="46">
        <f>EstatísticasIndiviU19[[#This Row],[2PM]]+EstatísticasIndiviU19[[#This Row],[3PM]]</f>
        <v>0</v>
      </c>
      <c r="U48" s="32"/>
      <c r="V48" s="32"/>
      <c r="W48" s="48" t="str">
        <f t="shared" si="4"/>
        <v/>
      </c>
      <c r="X48" s="48" t="str">
        <f>IF(EstatísticasIndiviU19[[#This Row],[LLM]]+EstatísticasIndiviU19[[#This Row],[FGA]]&gt;0,EstatísticasIndiviU19[[#This Row],[LLM]]/EstatísticasIndiviU19[[#This Row],[FGA]],"")</f>
        <v/>
      </c>
      <c r="Y48" s="32"/>
      <c r="Z48" s="32"/>
      <c r="AA48" s="32"/>
      <c r="AB48" s="48" t="e">
        <f>EstatísticasIndiviU19[[#This Row],[ER]]/(EstatísticasIndiviU19[[#This Row],[FGA]]+(0.44*EstatísticasIndiviU19[[#This Row],[LLA]])+EstatísticasIndiviU19[[#This Row],[ER]])</f>
        <v>#DIV/0!</v>
      </c>
      <c r="AC48" s="47" t="str">
        <f>IF(EstatísticasIndiviU19[[#This Row],[AS]]+EstatísticasIndiviU19[[#This Row],[ER]]&gt;0,EstatísticasIndiviU19[[#This Row],[AS]]/EstatísticasIndiviU19[[#This Row],[ER]],"")</f>
        <v/>
      </c>
      <c r="AD48" s="32"/>
      <c r="AE48" s="32"/>
      <c r="AF48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48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48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4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48" s="35"/>
    </row>
    <row r="49" spans="1:36" x14ac:dyDescent="0.3">
      <c r="A49" s="32" t="s">
        <v>213</v>
      </c>
      <c r="B49" s="32" t="s">
        <v>176</v>
      </c>
      <c r="C49" s="32" t="s">
        <v>125</v>
      </c>
      <c r="D49" s="32">
        <v>1</v>
      </c>
      <c r="E49" s="38">
        <v>44682</v>
      </c>
      <c r="F49" s="32">
        <v>3</v>
      </c>
      <c r="G49" s="32" t="s">
        <v>126</v>
      </c>
      <c r="H49" s="2">
        <f t="shared" si="5"/>
        <v>0</v>
      </c>
      <c r="I49" s="32">
        <v>1</v>
      </c>
      <c r="J49" s="32">
        <v>0</v>
      </c>
      <c r="K49" s="2">
        <f t="shared" si="1"/>
        <v>1</v>
      </c>
      <c r="L49" s="32">
        <v>0</v>
      </c>
      <c r="M49" s="32">
        <v>0</v>
      </c>
      <c r="N49" s="32">
        <v>0</v>
      </c>
      <c r="O49" s="48" t="str">
        <f t="shared" si="2"/>
        <v/>
      </c>
      <c r="P49" s="32">
        <v>0</v>
      </c>
      <c r="Q49" s="32">
        <v>0</v>
      </c>
      <c r="R49" s="48" t="str">
        <f t="shared" si="3"/>
        <v/>
      </c>
      <c r="S49" s="46">
        <f>EstatísticasIndiviU19[[#This Row],[2PA]]+EstatísticasIndiviU19[[#This Row],[3PA]]</f>
        <v>0</v>
      </c>
      <c r="T49" s="46">
        <f>EstatísticasIndiviU19[[#This Row],[2PM]]+EstatísticasIndiviU19[[#This Row],[3PM]]</f>
        <v>0</v>
      </c>
      <c r="U49" s="32">
        <v>0</v>
      </c>
      <c r="V49" s="32">
        <v>0</v>
      </c>
      <c r="W49" s="48" t="str">
        <f t="shared" si="4"/>
        <v/>
      </c>
      <c r="X49" s="48" t="str">
        <f>IF(EstatísticasIndiviU19[[#This Row],[LLM]]+EstatísticasIndiviU19[[#This Row],[FGA]]&gt;0,EstatísticasIndiviU19[[#This Row],[LLM]]/EstatísticasIndiviU19[[#This Row],[FGA]],"")</f>
        <v/>
      </c>
      <c r="Y49" s="32">
        <v>0</v>
      </c>
      <c r="Z49" s="32">
        <v>0</v>
      </c>
      <c r="AA49" s="32">
        <v>0</v>
      </c>
      <c r="AB49" s="48" t="e">
        <f>EstatísticasIndiviU19[[#This Row],[ER]]/(EstatísticasIndiviU19[[#This Row],[FGA]]+(0.44*EstatísticasIndiviU19[[#This Row],[LLA]])+EstatísticasIndiviU19[[#This Row],[ER]])</f>
        <v>#DIV/0!</v>
      </c>
      <c r="AC49" s="47" t="str">
        <f>IF(EstatísticasIndiviU19[[#This Row],[AS]]+EstatísticasIndiviU19[[#This Row],[ER]]&gt;0,EstatísticasIndiviU19[[#This Row],[AS]]/EstatísticasIndiviU19[[#This Row],[ER]],"")</f>
        <v/>
      </c>
      <c r="AD49" s="32">
        <v>0</v>
      </c>
      <c r="AE49" s="32">
        <v>0</v>
      </c>
      <c r="AF49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49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49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4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49" s="35"/>
    </row>
    <row r="50" spans="1:36" x14ac:dyDescent="0.3">
      <c r="A50" s="32" t="s">
        <v>214</v>
      </c>
      <c r="B50" s="32" t="s">
        <v>176</v>
      </c>
      <c r="C50" s="32" t="s">
        <v>125</v>
      </c>
      <c r="D50" s="32">
        <v>1</v>
      </c>
      <c r="E50" s="38">
        <v>44682</v>
      </c>
      <c r="F50" s="32">
        <v>3</v>
      </c>
      <c r="G50" s="32" t="s">
        <v>126</v>
      </c>
      <c r="H50" s="2">
        <f t="shared" si="5"/>
        <v>1</v>
      </c>
      <c r="I50" s="32">
        <v>0</v>
      </c>
      <c r="J50" s="32">
        <v>0</v>
      </c>
      <c r="K50" s="2">
        <f t="shared" si="1"/>
        <v>0</v>
      </c>
      <c r="L50" s="32">
        <v>0</v>
      </c>
      <c r="M50" s="32">
        <v>1</v>
      </c>
      <c r="N50" s="32">
        <v>0</v>
      </c>
      <c r="O50" s="48">
        <f t="shared" si="2"/>
        <v>0</v>
      </c>
      <c r="P50" s="32">
        <v>0</v>
      </c>
      <c r="Q50" s="32">
        <v>0</v>
      </c>
      <c r="R50" s="48" t="str">
        <f t="shared" si="3"/>
        <v/>
      </c>
      <c r="S50" s="46">
        <f>EstatísticasIndiviU19[[#This Row],[2PA]]+EstatísticasIndiviU19[[#This Row],[3PA]]</f>
        <v>1</v>
      </c>
      <c r="T50" s="46">
        <f>EstatísticasIndiviU19[[#This Row],[2PM]]+EstatísticasIndiviU19[[#This Row],[3PM]]</f>
        <v>0</v>
      </c>
      <c r="U50" s="32">
        <v>2</v>
      </c>
      <c r="V50" s="32">
        <v>1</v>
      </c>
      <c r="W50" s="48">
        <f t="shared" si="4"/>
        <v>0.5</v>
      </c>
      <c r="X50" s="48">
        <f>IF(EstatísticasIndiviU19[[#This Row],[LLM]]+EstatísticasIndiviU19[[#This Row],[FGA]]&gt;0,EstatísticasIndiviU19[[#This Row],[LLM]]/EstatísticasIndiviU19[[#This Row],[FGA]],"")</f>
        <v>1</v>
      </c>
      <c r="Y50" s="32">
        <v>1</v>
      </c>
      <c r="Z50" s="32">
        <v>0</v>
      </c>
      <c r="AA50" s="32">
        <v>1</v>
      </c>
      <c r="AB50" s="48">
        <f>EstatísticasIndiviU19[[#This Row],[ER]]/(EstatísticasIndiviU19[[#This Row],[FGA]]+(0.44*EstatísticasIndiviU19[[#This Row],[LLA]])+EstatísticasIndiviU19[[#This Row],[ER]])</f>
        <v>0.34722222222222221</v>
      </c>
      <c r="AC50" s="47">
        <f>IF(EstatísticasIndiviU19[[#This Row],[AS]]+EstatísticasIndiviU19[[#This Row],[ER]]&gt;0,EstatísticasIndiviU19[[#This Row],[AS]]/EstatísticasIndiviU19[[#This Row],[ER]],"")</f>
        <v>0</v>
      </c>
      <c r="AD50" s="32">
        <v>1</v>
      </c>
      <c r="AE50" s="32">
        <v>1</v>
      </c>
      <c r="AF50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50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0.26595744680851063</v>
      </c>
      <c r="AH50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5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50" s="35"/>
    </row>
    <row r="51" spans="1:36" x14ac:dyDescent="0.3">
      <c r="A51" s="32" t="s">
        <v>215</v>
      </c>
      <c r="B51" s="32" t="s">
        <v>176</v>
      </c>
      <c r="C51" s="32" t="s">
        <v>125</v>
      </c>
      <c r="D51" s="32">
        <v>1</v>
      </c>
      <c r="E51" s="38">
        <v>44682</v>
      </c>
      <c r="F51" s="32">
        <v>3</v>
      </c>
      <c r="G51" s="32"/>
      <c r="H51" s="2">
        <f t="shared" si="5"/>
        <v>0</v>
      </c>
      <c r="I51" s="32"/>
      <c r="J51" s="32"/>
      <c r="K51" s="2">
        <f t="shared" si="1"/>
        <v>0</v>
      </c>
      <c r="L51" s="32"/>
      <c r="M51" s="32"/>
      <c r="N51" s="32"/>
      <c r="O51" s="48" t="str">
        <f t="shared" si="2"/>
        <v/>
      </c>
      <c r="P51" s="32"/>
      <c r="Q51" s="32"/>
      <c r="R51" s="48" t="str">
        <f t="shared" si="3"/>
        <v/>
      </c>
      <c r="S51" s="46">
        <f>EstatísticasIndiviU19[[#This Row],[2PA]]+EstatísticasIndiviU19[[#This Row],[3PA]]</f>
        <v>0</v>
      </c>
      <c r="T51" s="46">
        <f>EstatísticasIndiviU19[[#This Row],[2PM]]+EstatísticasIndiviU19[[#This Row],[3PM]]</f>
        <v>0</v>
      </c>
      <c r="U51" s="32"/>
      <c r="V51" s="32"/>
      <c r="W51" s="48" t="str">
        <f t="shared" si="4"/>
        <v/>
      </c>
      <c r="X51" s="48" t="str">
        <f>IF(EstatísticasIndiviU19[[#This Row],[LLM]]+EstatísticasIndiviU19[[#This Row],[FGA]]&gt;0,EstatísticasIndiviU19[[#This Row],[LLM]]/EstatísticasIndiviU19[[#This Row],[FGA]],"")</f>
        <v/>
      </c>
      <c r="Y51" s="32"/>
      <c r="Z51" s="32"/>
      <c r="AA51" s="32"/>
      <c r="AB51" s="48" t="e">
        <f>EstatísticasIndiviU19[[#This Row],[ER]]/(EstatísticasIndiviU19[[#This Row],[FGA]]+(0.44*EstatísticasIndiviU19[[#This Row],[LLA]])+EstatísticasIndiviU19[[#This Row],[ER]])</f>
        <v>#DIV/0!</v>
      </c>
      <c r="AC51" s="47" t="str">
        <f>IF(EstatísticasIndiviU19[[#This Row],[AS]]+EstatísticasIndiviU19[[#This Row],[ER]]&gt;0,EstatísticasIndiviU19[[#This Row],[AS]]/EstatísticasIndiviU19[[#This Row],[ER]],"")</f>
        <v/>
      </c>
      <c r="AD51" s="32"/>
      <c r="AE51" s="32"/>
      <c r="AF51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51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51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5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51" s="35"/>
    </row>
    <row r="52" spans="1:36" x14ac:dyDescent="0.3">
      <c r="A52" s="32" t="s">
        <v>199</v>
      </c>
      <c r="B52" s="32" t="s">
        <v>176</v>
      </c>
      <c r="C52" s="32" t="s">
        <v>187</v>
      </c>
      <c r="D52" s="32">
        <v>1</v>
      </c>
      <c r="E52" s="38">
        <v>44685</v>
      </c>
      <c r="F52" s="32">
        <v>4</v>
      </c>
      <c r="G52" s="32" t="s">
        <v>91</v>
      </c>
      <c r="H52" s="2">
        <f t="shared" si="5"/>
        <v>29</v>
      </c>
      <c r="I52" s="32">
        <v>1</v>
      </c>
      <c r="J52" s="32">
        <v>3</v>
      </c>
      <c r="K52" s="2">
        <f t="shared" si="1"/>
        <v>4</v>
      </c>
      <c r="L52" s="32">
        <v>1</v>
      </c>
      <c r="M52" s="32">
        <v>2</v>
      </c>
      <c r="N52" s="32">
        <v>1</v>
      </c>
      <c r="O52" s="48">
        <f t="shared" ref="O52:O67" si="10">IF(N52+M52&gt;0,N52/M52,"")</f>
        <v>0.5</v>
      </c>
      <c r="P52" s="32">
        <v>17</v>
      </c>
      <c r="Q52" s="32">
        <v>9</v>
      </c>
      <c r="R52" s="48">
        <f t="shared" si="3"/>
        <v>0.52941176470588236</v>
      </c>
      <c r="S52" s="46">
        <f>EstatísticasIndiviU19[[#This Row],[2PA]]+EstatísticasIndiviU19[[#This Row],[3PA]]</f>
        <v>19</v>
      </c>
      <c r="T52" s="46">
        <f>EstatísticasIndiviU19[[#This Row],[2PM]]+EstatísticasIndiviU19[[#This Row],[3PM]]</f>
        <v>10</v>
      </c>
      <c r="U52" s="32">
        <v>10</v>
      </c>
      <c r="V52" s="32">
        <v>8</v>
      </c>
      <c r="W52" s="48">
        <f t="shared" ref="W52:W67" si="11">IF(V52+U52&gt;0,V52/U52,"")</f>
        <v>0.8</v>
      </c>
      <c r="X52" s="48">
        <f>IF(EstatísticasIndiviU19[[#This Row],[LLM]]+EstatísticasIndiviU19[[#This Row],[FGA]]&gt;0,EstatísticasIndiviU19[[#This Row],[LLM]]/EstatísticasIndiviU19[[#This Row],[FGA]],"")</f>
        <v>0.42105263157894735</v>
      </c>
      <c r="Y52" s="32">
        <v>2</v>
      </c>
      <c r="Z52" s="32">
        <v>0</v>
      </c>
      <c r="AA52" s="32">
        <v>5</v>
      </c>
      <c r="AB52" s="48">
        <f>EstatísticasIndiviU19[[#This Row],[ER]]/(EstatísticasIndiviU19[[#This Row],[FGA]]+(0.44*EstatísticasIndiviU19[[#This Row],[LLA]])+EstatísticasIndiviU19[[#This Row],[ER]])</f>
        <v>0.17605633802816903</v>
      </c>
      <c r="AC52" s="47">
        <f>IF(EstatísticasIndiviU19[[#This Row],[AS]]+EstatísticasIndiviU19[[#This Row],[ER]]&gt;0,EstatísticasIndiviU19[[#This Row],[AS]]/EstatísticasIndiviU19[[#This Row],[ER]],"")</f>
        <v>0.2</v>
      </c>
      <c r="AD52" s="32">
        <v>2</v>
      </c>
      <c r="AE52" s="32">
        <v>6</v>
      </c>
      <c r="AF52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0.52631578947368418</v>
      </c>
      <c r="AG52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0.61965811965811968</v>
      </c>
      <c r="AH52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0.55263157894736847</v>
      </c>
      <c r="AI5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20</v>
      </c>
      <c r="AJ52" s="35"/>
    </row>
    <row r="53" spans="1:36" x14ac:dyDescent="0.3">
      <c r="A53" s="32" t="s">
        <v>200</v>
      </c>
      <c r="B53" s="32" t="s">
        <v>176</v>
      </c>
      <c r="C53" s="32" t="s">
        <v>187</v>
      </c>
      <c r="D53" s="32">
        <v>1</v>
      </c>
      <c r="E53" s="38">
        <v>44685</v>
      </c>
      <c r="F53" s="32">
        <v>4</v>
      </c>
      <c r="G53" s="32" t="s">
        <v>91</v>
      </c>
      <c r="H53" s="2">
        <f t="shared" si="5"/>
        <v>8</v>
      </c>
      <c r="I53" s="32">
        <v>0</v>
      </c>
      <c r="J53" s="32">
        <v>0</v>
      </c>
      <c r="K53" s="2">
        <f t="shared" si="1"/>
        <v>0</v>
      </c>
      <c r="L53" s="32">
        <v>4</v>
      </c>
      <c r="M53" s="32">
        <v>1</v>
      </c>
      <c r="N53" s="32">
        <v>1</v>
      </c>
      <c r="O53" s="48">
        <f t="shared" si="10"/>
        <v>1</v>
      </c>
      <c r="P53" s="32">
        <v>7</v>
      </c>
      <c r="Q53" s="32">
        <v>2</v>
      </c>
      <c r="R53" s="48">
        <f t="shared" si="3"/>
        <v>0.2857142857142857</v>
      </c>
      <c r="S53" s="46">
        <f>EstatísticasIndiviU19[[#This Row],[2PA]]+EstatísticasIndiviU19[[#This Row],[3PA]]</f>
        <v>8</v>
      </c>
      <c r="T53" s="46">
        <f>EstatísticasIndiviU19[[#This Row],[2PM]]+EstatísticasIndiviU19[[#This Row],[3PM]]</f>
        <v>3</v>
      </c>
      <c r="U53" s="32">
        <v>3</v>
      </c>
      <c r="V53" s="32">
        <v>1</v>
      </c>
      <c r="W53" s="48">
        <f t="shared" si="11"/>
        <v>0.33333333333333331</v>
      </c>
      <c r="X53" s="48">
        <f>IF(EstatísticasIndiviU19[[#This Row],[LLM]]+EstatísticasIndiviU19[[#This Row],[FGA]]&gt;0,EstatísticasIndiviU19[[#This Row],[LLM]]/EstatísticasIndiviU19[[#This Row],[FGA]],"")</f>
        <v>0.125</v>
      </c>
      <c r="Y53" s="32">
        <v>2</v>
      </c>
      <c r="Z53" s="32">
        <v>0</v>
      </c>
      <c r="AA53" s="32">
        <v>2</v>
      </c>
      <c r="AB53" s="48">
        <f>EstatísticasIndiviU19[[#This Row],[ER]]/(EstatísticasIndiviU19[[#This Row],[FGA]]+(0.44*EstatísticasIndiviU19[[#This Row],[LLA]])+EstatísticasIndiviU19[[#This Row],[ER]])</f>
        <v>0.17667844522968199</v>
      </c>
      <c r="AC53" s="47">
        <f>IF(EstatísticasIndiviU19[[#This Row],[AS]]+EstatísticasIndiviU19[[#This Row],[ER]]&gt;0,EstatísticasIndiviU19[[#This Row],[AS]]/EstatísticasIndiviU19[[#This Row],[ER]],"")</f>
        <v>2</v>
      </c>
      <c r="AD53" s="32">
        <v>3</v>
      </c>
      <c r="AE53" s="32">
        <v>2</v>
      </c>
      <c r="AF53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0.375</v>
      </c>
      <c r="AG53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0.42918454935622319</v>
      </c>
      <c r="AH53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0.4375</v>
      </c>
      <c r="AI5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5</v>
      </c>
      <c r="AJ53" s="35"/>
    </row>
    <row r="54" spans="1:36" x14ac:dyDescent="0.3">
      <c r="A54" s="32" t="s">
        <v>201</v>
      </c>
      <c r="B54" s="32" t="s">
        <v>176</v>
      </c>
      <c r="C54" s="32" t="s">
        <v>187</v>
      </c>
      <c r="D54" s="32">
        <v>1</v>
      </c>
      <c r="E54" s="38">
        <v>44685</v>
      </c>
      <c r="F54" s="32">
        <v>4</v>
      </c>
      <c r="G54" s="32" t="s">
        <v>91</v>
      </c>
      <c r="H54" s="2">
        <f t="shared" si="5"/>
        <v>2</v>
      </c>
      <c r="I54" s="32">
        <v>0</v>
      </c>
      <c r="J54" s="32">
        <v>0</v>
      </c>
      <c r="K54" s="2">
        <f t="shared" si="1"/>
        <v>0</v>
      </c>
      <c r="L54" s="32">
        <v>1</v>
      </c>
      <c r="M54" s="32">
        <v>1</v>
      </c>
      <c r="N54" s="32">
        <v>0</v>
      </c>
      <c r="O54" s="48">
        <f t="shared" si="10"/>
        <v>0</v>
      </c>
      <c r="P54" s="32">
        <v>3</v>
      </c>
      <c r="Q54" s="32">
        <v>0</v>
      </c>
      <c r="R54" s="48">
        <f t="shared" si="3"/>
        <v>0</v>
      </c>
      <c r="S54" s="46">
        <f>EstatísticasIndiviU19[[#This Row],[2PA]]+EstatísticasIndiviU19[[#This Row],[3PA]]</f>
        <v>4</v>
      </c>
      <c r="T54" s="46">
        <f>EstatísticasIndiviU19[[#This Row],[2PM]]+EstatísticasIndiviU19[[#This Row],[3PM]]</f>
        <v>0</v>
      </c>
      <c r="U54" s="32">
        <v>4</v>
      </c>
      <c r="V54" s="32">
        <v>2</v>
      </c>
      <c r="W54" s="48">
        <f t="shared" si="11"/>
        <v>0.5</v>
      </c>
      <c r="X54" s="48">
        <f>IF(EstatísticasIndiviU19[[#This Row],[LLM]]+EstatísticasIndiviU19[[#This Row],[FGA]]&gt;0,EstatísticasIndiviU19[[#This Row],[LLM]]/EstatísticasIndiviU19[[#This Row],[FGA]],"")</f>
        <v>0.5</v>
      </c>
      <c r="Y54" s="32">
        <v>0</v>
      </c>
      <c r="Z54" s="32">
        <v>0</v>
      </c>
      <c r="AA54" s="32">
        <v>0</v>
      </c>
      <c r="AB54" s="48">
        <f>EstatísticasIndiviU19[[#This Row],[ER]]/(EstatísticasIndiviU19[[#This Row],[FGA]]+(0.44*EstatísticasIndiviU19[[#This Row],[LLA]])+EstatísticasIndiviU19[[#This Row],[ER]])</f>
        <v>0</v>
      </c>
      <c r="AC54" s="47" t="e">
        <f>IF(EstatísticasIndiviU19[[#This Row],[AS]]+EstatísticasIndiviU19[[#This Row],[ER]]&gt;0,EstatísticasIndiviU19[[#This Row],[AS]]/EstatísticasIndiviU19[[#This Row],[ER]],"")</f>
        <v>#DIV/0!</v>
      </c>
      <c r="AD54" s="32">
        <v>1</v>
      </c>
      <c r="AE54" s="32">
        <v>2</v>
      </c>
      <c r="AF5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5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0.1736111111111111</v>
      </c>
      <c r="AH5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5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-3</v>
      </c>
      <c r="AJ54" s="35"/>
    </row>
    <row r="55" spans="1:36" x14ac:dyDescent="0.3">
      <c r="A55" s="32" t="s">
        <v>202</v>
      </c>
      <c r="B55" s="32" t="s">
        <v>176</v>
      </c>
      <c r="C55" s="32" t="s">
        <v>187</v>
      </c>
      <c r="D55" s="32">
        <v>1</v>
      </c>
      <c r="E55" s="38">
        <v>44685</v>
      </c>
      <c r="F55" s="32">
        <v>4</v>
      </c>
      <c r="G55" s="32"/>
      <c r="H55" s="2">
        <f t="shared" si="5"/>
        <v>0</v>
      </c>
      <c r="I55" s="32"/>
      <c r="J55" s="32"/>
      <c r="K55" s="2">
        <f t="shared" si="1"/>
        <v>0</v>
      </c>
      <c r="L55" s="32"/>
      <c r="M55" s="32"/>
      <c r="N55" s="32"/>
      <c r="O55" s="48" t="str">
        <f t="shared" si="10"/>
        <v/>
      </c>
      <c r="P55" s="32"/>
      <c r="Q55" s="32"/>
      <c r="R55" s="48" t="str">
        <f t="shared" si="3"/>
        <v/>
      </c>
      <c r="S55" s="46">
        <f>EstatísticasIndiviU19[[#This Row],[2PA]]+EstatísticasIndiviU19[[#This Row],[3PA]]</f>
        <v>0</v>
      </c>
      <c r="T55" s="46">
        <f>EstatísticasIndiviU19[[#This Row],[2PM]]+EstatísticasIndiviU19[[#This Row],[3PM]]</f>
        <v>0</v>
      </c>
      <c r="U55" s="32"/>
      <c r="V55" s="32"/>
      <c r="W55" s="48" t="str">
        <f t="shared" si="11"/>
        <v/>
      </c>
      <c r="X55" s="48" t="str">
        <f>IF(EstatísticasIndiviU19[[#This Row],[LLM]]+EstatísticasIndiviU19[[#This Row],[FGA]]&gt;0,EstatísticasIndiviU19[[#This Row],[LLM]]/EstatísticasIndiviU19[[#This Row],[FGA]],"")</f>
        <v/>
      </c>
      <c r="Y55" s="32"/>
      <c r="Z55" s="32"/>
      <c r="AA55" s="32"/>
      <c r="AB55" s="48" t="e">
        <f>EstatísticasIndiviU19[[#This Row],[ER]]/(EstatísticasIndiviU19[[#This Row],[FGA]]+(0.44*EstatísticasIndiviU19[[#This Row],[LLA]])+EstatísticasIndiviU19[[#This Row],[ER]])</f>
        <v>#DIV/0!</v>
      </c>
      <c r="AC55" s="47" t="str">
        <f>IF(EstatísticasIndiviU19[[#This Row],[AS]]+EstatísticasIndiviU19[[#This Row],[ER]]&gt;0,EstatísticasIndiviU19[[#This Row],[AS]]/EstatísticasIndiviU19[[#This Row],[ER]],"")</f>
        <v/>
      </c>
      <c r="AD55" s="32"/>
      <c r="AE55" s="32"/>
      <c r="AF55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55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55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5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55" s="35"/>
    </row>
    <row r="56" spans="1:36" x14ac:dyDescent="0.3">
      <c r="A56" s="32" t="s">
        <v>203</v>
      </c>
      <c r="B56" s="32" t="s">
        <v>176</v>
      </c>
      <c r="C56" s="32" t="s">
        <v>187</v>
      </c>
      <c r="D56" s="32">
        <v>1</v>
      </c>
      <c r="E56" s="38">
        <v>44685</v>
      </c>
      <c r="F56" s="32">
        <v>4</v>
      </c>
      <c r="G56" s="32" t="s">
        <v>91</v>
      </c>
      <c r="H56" s="2">
        <f t="shared" si="5"/>
        <v>2</v>
      </c>
      <c r="I56" s="32">
        <v>0</v>
      </c>
      <c r="J56" s="32">
        <v>0</v>
      </c>
      <c r="K56" s="2">
        <f t="shared" si="1"/>
        <v>0</v>
      </c>
      <c r="L56" s="32">
        <v>3</v>
      </c>
      <c r="M56" s="32">
        <v>1</v>
      </c>
      <c r="N56" s="32">
        <v>0</v>
      </c>
      <c r="O56" s="48">
        <f t="shared" si="10"/>
        <v>0</v>
      </c>
      <c r="P56" s="32">
        <v>1</v>
      </c>
      <c r="Q56" s="32">
        <v>1</v>
      </c>
      <c r="R56" s="48">
        <f t="shared" si="3"/>
        <v>1</v>
      </c>
      <c r="S56" s="46">
        <f>EstatísticasIndiviU19[[#This Row],[2PA]]+EstatísticasIndiviU19[[#This Row],[3PA]]</f>
        <v>2</v>
      </c>
      <c r="T56" s="46">
        <f>EstatísticasIndiviU19[[#This Row],[2PM]]+EstatísticasIndiviU19[[#This Row],[3PM]]</f>
        <v>1</v>
      </c>
      <c r="U56" s="32">
        <v>2</v>
      </c>
      <c r="V56" s="32">
        <v>0</v>
      </c>
      <c r="W56" s="48">
        <f t="shared" si="11"/>
        <v>0</v>
      </c>
      <c r="X56" s="48">
        <f>IF(EstatísticasIndiviU19[[#This Row],[LLM]]+EstatísticasIndiviU19[[#This Row],[FGA]]&gt;0,EstatísticasIndiviU19[[#This Row],[LLM]]/EstatísticasIndiviU19[[#This Row],[FGA]],"")</f>
        <v>0</v>
      </c>
      <c r="Y56" s="32">
        <v>0</v>
      </c>
      <c r="Z56" s="32">
        <v>0</v>
      </c>
      <c r="AA56" s="32">
        <v>5</v>
      </c>
      <c r="AB56" s="48">
        <f>EstatísticasIndiviU19[[#This Row],[ER]]/(EstatísticasIndiviU19[[#This Row],[FGA]]+(0.44*EstatísticasIndiviU19[[#This Row],[LLA]])+EstatísticasIndiviU19[[#This Row],[ER]])</f>
        <v>0.63451776649746194</v>
      </c>
      <c r="AC56" s="47">
        <f>IF(EstatísticasIndiviU19[[#This Row],[AS]]+EstatísticasIndiviU19[[#This Row],[ER]]&gt;0,EstatísticasIndiviU19[[#This Row],[AS]]/EstatísticasIndiviU19[[#This Row],[ER]],"")</f>
        <v>0.6</v>
      </c>
      <c r="AD56" s="32">
        <v>3</v>
      </c>
      <c r="AE56" s="32">
        <v>4</v>
      </c>
      <c r="AF56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56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0.34722222222222221</v>
      </c>
      <c r="AH56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5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-3</v>
      </c>
      <c r="AJ56" s="35"/>
    </row>
    <row r="57" spans="1:36" x14ac:dyDescent="0.3">
      <c r="A57" s="32" t="s">
        <v>204</v>
      </c>
      <c r="B57" s="32" t="s">
        <v>176</v>
      </c>
      <c r="C57" s="32" t="s">
        <v>187</v>
      </c>
      <c r="D57" s="32">
        <v>1</v>
      </c>
      <c r="E57" s="38">
        <v>44685</v>
      </c>
      <c r="F57" s="32">
        <v>4</v>
      </c>
      <c r="G57" s="32" t="s">
        <v>91</v>
      </c>
      <c r="H57" s="2">
        <f t="shared" si="5"/>
        <v>24</v>
      </c>
      <c r="I57" s="32">
        <v>4</v>
      </c>
      <c r="J57" s="32">
        <v>0</v>
      </c>
      <c r="K57" s="2">
        <f t="shared" si="1"/>
        <v>4</v>
      </c>
      <c r="L57" s="32">
        <v>5</v>
      </c>
      <c r="M57" s="32">
        <v>4</v>
      </c>
      <c r="N57" s="32">
        <v>2</v>
      </c>
      <c r="O57" s="48">
        <f t="shared" si="10"/>
        <v>0.5</v>
      </c>
      <c r="P57" s="32">
        <v>9</v>
      </c>
      <c r="Q57" s="32">
        <v>8</v>
      </c>
      <c r="R57" s="48">
        <f t="shared" si="3"/>
        <v>0.88888888888888884</v>
      </c>
      <c r="S57" s="46">
        <f>EstatísticasIndiviU19[[#This Row],[2PA]]+EstatísticasIndiviU19[[#This Row],[3PA]]</f>
        <v>13</v>
      </c>
      <c r="T57" s="46">
        <f>EstatísticasIndiviU19[[#This Row],[2PM]]+EstatísticasIndiviU19[[#This Row],[3PM]]</f>
        <v>10</v>
      </c>
      <c r="U57" s="32">
        <v>3</v>
      </c>
      <c r="V57" s="32">
        <v>2</v>
      </c>
      <c r="W57" s="48">
        <f t="shared" si="11"/>
        <v>0.66666666666666663</v>
      </c>
      <c r="X57" s="48">
        <f>IF(EstatísticasIndiviU19[[#This Row],[LLM]]+EstatísticasIndiviU19[[#This Row],[FGA]]&gt;0,EstatísticasIndiviU19[[#This Row],[LLM]]/EstatísticasIndiviU19[[#This Row],[FGA]],"")</f>
        <v>0.15384615384615385</v>
      </c>
      <c r="Y57" s="32">
        <v>3</v>
      </c>
      <c r="Z57" s="32">
        <v>0</v>
      </c>
      <c r="AA57" s="32">
        <v>5</v>
      </c>
      <c r="AB57" s="48">
        <f>EstatísticasIndiviU19[[#This Row],[ER]]/(EstatísticasIndiviU19[[#This Row],[FGA]]+(0.44*EstatísticasIndiviU19[[#This Row],[LLA]])+EstatísticasIndiviU19[[#This Row],[ER]])</f>
        <v>0.25879917184265011</v>
      </c>
      <c r="AC57" s="47">
        <f>IF(EstatísticasIndiviU19[[#This Row],[AS]]+EstatísticasIndiviU19[[#This Row],[ER]]&gt;0,EstatísticasIndiviU19[[#This Row],[AS]]/EstatísticasIndiviU19[[#This Row],[ER]],"")</f>
        <v>1</v>
      </c>
      <c r="AD57" s="32">
        <v>3</v>
      </c>
      <c r="AE57" s="32">
        <v>2</v>
      </c>
      <c r="AF57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0.76923076923076927</v>
      </c>
      <c r="AG57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0.83798882681564246</v>
      </c>
      <c r="AH57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0.84615384615384615</v>
      </c>
      <c r="AI5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27</v>
      </c>
      <c r="AJ57" s="35"/>
    </row>
    <row r="58" spans="1:36" x14ac:dyDescent="0.3">
      <c r="A58" s="32" t="s">
        <v>205</v>
      </c>
      <c r="B58" s="32" t="s">
        <v>176</v>
      </c>
      <c r="C58" s="32" t="s">
        <v>187</v>
      </c>
      <c r="D58" s="32">
        <v>1</v>
      </c>
      <c r="E58" s="38">
        <v>44685</v>
      </c>
      <c r="F58" s="32">
        <v>4</v>
      </c>
      <c r="G58" s="32"/>
      <c r="H58" s="2">
        <f t="shared" si="5"/>
        <v>0</v>
      </c>
      <c r="I58" s="32"/>
      <c r="J58" s="32"/>
      <c r="K58" s="2">
        <f t="shared" si="1"/>
        <v>0</v>
      </c>
      <c r="L58" s="32"/>
      <c r="M58" s="32"/>
      <c r="N58" s="32"/>
      <c r="O58" s="48" t="str">
        <f t="shared" si="10"/>
        <v/>
      </c>
      <c r="P58" s="32"/>
      <c r="Q58" s="32"/>
      <c r="R58" s="48" t="str">
        <f t="shared" si="3"/>
        <v/>
      </c>
      <c r="S58" s="46">
        <f>EstatísticasIndiviU19[[#This Row],[2PA]]+EstatísticasIndiviU19[[#This Row],[3PA]]</f>
        <v>0</v>
      </c>
      <c r="T58" s="46">
        <f>EstatísticasIndiviU19[[#This Row],[2PM]]+EstatísticasIndiviU19[[#This Row],[3PM]]</f>
        <v>0</v>
      </c>
      <c r="U58" s="32"/>
      <c r="V58" s="32"/>
      <c r="W58" s="48" t="str">
        <f t="shared" si="11"/>
        <v/>
      </c>
      <c r="X58" s="48" t="str">
        <f>IF(EstatísticasIndiviU19[[#This Row],[LLM]]+EstatísticasIndiviU19[[#This Row],[FGA]]&gt;0,EstatísticasIndiviU19[[#This Row],[LLM]]/EstatísticasIndiviU19[[#This Row],[FGA]],"")</f>
        <v/>
      </c>
      <c r="Y58" s="32"/>
      <c r="Z58" s="32"/>
      <c r="AA58" s="32"/>
      <c r="AB58" s="48" t="e">
        <f>EstatísticasIndiviU19[[#This Row],[ER]]/(EstatísticasIndiviU19[[#This Row],[FGA]]+(0.44*EstatísticasIndiviU19[[#This Row],[LLA]])+EstatísticasIndiviU19[[#This Row],[ER]])</f>
        <v>#DIV/0!</v>
      </c>
      <c r="AC58" s="47" t="str">
        <f>IF(EstatísticasIndiviU19[[#This Row],[AS]]+EstatísticasIndiviU19[[#This Row],[ER]]&gt;0,EstatísticasIndiviU19[[#This Row],[AS]]/EstatísticasIndiviU19[[#This Row],[ER]],"")</f>
        <v/>
      </c>
      <c r="AD58" s="32"/>
      <c r="AE58" s="32"/>
      <c r="AF58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58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58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5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58" s="35"/>
    </row>
    <row r="59" spans="1:36" x14ac:dyDescent="0.3">
      <c r="A59" s="32" t="s">
        <v>216</v>
      </c>
      <c r="B59" s="32" t="s">
        <v>176</v>
      </c>
      <c r="C59" s="32" t="s">
        <v>187</v>
      </c>
      <c r="D59" s="32">
        <v>1</v>
      </c>
      <c r="E59" s="38">
        <v>44685</v>
      </c>
      <c r="F59" s="32">
        <v>4</v>
      </c>
      <c r="G59" s="32" t="s">
        <v>91</v>
      </c>
      <c r="H59" s="2">
        <f t="shared" si="5"/>
        <v>0</v>
      </c>
      <c r="I59" s="32">
        <v>0</v>
      </c>
      <c r="J59" s="32">
        <v>0</v>
      </c>
      <c r="K59" s="2">
        <f t="shared" si="1"/>
        <v>0</v>
      </c>
      <c r="L59" s="32">
        <v>0</v>
      </c>
      <c r="M59" s="32">
        <v>0</v>
      </c>
      <c r="N59" s="32">
        <v>0</v>
      </c>
      <c r="O59" s="48" t="str">
        <f t="shared" si="10"/>
        <v/>
      </c>
      <c r="P59" s="32">
        <v>0</v>
      </c>
      <c r="Q59" s="32">
        <v>0</v>
      </c>
      <c r="R59" s="48" t="str">
        <f t="shared" si="3"/>
        <v/>
      </c>
      <c r="S59" s="46">
        <f>EstatísticasIndiviU19[[#This Row],[2PA]]+EstatísticasIndiviU19[[#This Row],[3PA]]</f>
        <v>0</v>
      </c>
      <c r="T59" s="46">
        <f>EstatísticasIndiviU19[[#This Row],[2PM]]+EstatísticasIndiviU19[[#This Row],[3PM]]</f>
        <v>0</v>
      </c>
      <c r="U59" s="32">
        <v>0</v>
      </c>
      <c r="V59" s="32">
        <v>0</v>
      </c>
      <c r="W59" s="48" t="str">
        <f t="shared" si="11"/>
        <v/>
      </c>
      <c r="X59" s="48" t="str">
        <f>IF(EstatísticasIndiviU19[[#This Row],[LLM]]+EstatísticasIndiviU19[[#This Row],[FGA]]&gt;0,EstatísticasIndiviU19[[#This Row],[LLM]]/EstatísticasIndiviU19[[#This Row],[FGA]],"")</f>
        <v/>
      </c>
      <c r="Y59" s="32">
        <v>0</v>
      </c>
      <c r="Z59" s="32">
        <v>0</v>
      </c>
      <c r="AA59" s="32">
        <v>0</v>
      </c>
      <c r="AB59" s="48" t="e">
        <f>EstatísticasIndiviU19[[#This Row],[ER]]/(EstatísticasIndiviU19[[#This Row],[FGA]]+(0.44*EstatísticasIndiviU19[[#This Row],[LLA]])+EstatísticasIndiviU19[[#This Row],[ER]])</f>
        <v>#DIV/0!</v>
      </c>
      <c r="AC59" s="47" t="str">
        <f>IF(EstatísticasIndiviU19[[#This Row],[AS]]+EstatísticasIndiviU19[[#This Row],[ER]]&gt;0,EstatísticasIndiviU19[[#This Row],[AS]]/EstatísticasIndiviU19[[#This Row],[ER]],"")</f>
        <v/>
      </c>
      <c r="AD59" s="32">
        <v>0</v>
      </c>
      <c r="AE59" s="32">
        <v>0</v>
      </c>
      <c r="AF59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59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59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5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59" s="35"/>
    </row>
    <row r="60" spans="1:36" x14ac:dyDescent="0.3">
      <c r="A60" s="32" t="s">
        <v>207</v>
      </c>
      <c r="B60" s="32" t="s">
        <v>176</v>
      </c>
      <c r="C60" s="32" t="s">
        <v>187</v>
      </c>
      <c r="D60" s="32">
        <v>1</v>
      </c>
      <c r="E60" s="38">
        <v>44685</v>
      </c>
      <c r="F60" s="32">
        <v>4</v>
      </c>
      <c r="G60" s="32" t="s">
        <v>91</v>
      </c>
      <c r="H60" s="2">
        <f t="shared" si="5"/>
        <v>7</v>
      </c>
      <c r="I60" s="32">
        <v>6</v>
      </c>
      <c r="J60" s="32">
        <v>2</v>
      </c>
      <c r="K60" s="2">
        <f t="shared" si="1"/>
        <v>8</v>
      </c>
      <c r="L60" s="32">
        <v>1</v>
      </c>
      <c r="M60" s="32">
        <v>1</v>
      </c>
      <c r="N60" s="32">
        <v>1</v>
      </c>
      <c r="O60" s="48">
        <f t="shared" si="10"/>
        <v>1</v>
      </c>
      <c r="P60" s="32">
        <v>3</v>
      </c>
      <c r="Q60" s="32">
        <v>2</v>
      </c>
      <c r="R60" s="48">
        <f t="shared" si="3"/>
        <v>0.66666666666666663</v>
      </c>
      <c r="S60" s="46">
        <f>EstatísticasIndiviU19[[#This Row],[2PA]]+EstatísticasIndiviU19[[#This Row],[3PA]]</f>
        <v>4</v>
      </c>
      <c r="T60" s="46">
        <f>EstatísticasIndiviU19[[#This Row],[2PM]]+EstatísticasIndiviU19[[#This Row],[3PM]]</f>
        <v>3</v>
      </c>
      <c r="U60" s="32">
        <v>0</v>
      </c>
      <c r="V60" s="32">
        <v>0</v>
      </c>
      <c r="W60" s="48" t="str">
        <f t="shared" si="11"/>
        <v/>
      </c>
      <c r="X60" s="48">
        <f>IF(EstatísticasIndiviU19[[#This Row],[LLM]]+EstatísticasIndiviU19[[#This Row],[FGA]]&gt;0,EstatísticasIndiviU19[[#This Row],[LLM]]/EstatísticasIndiviU19[[#This Row],[FGA]],"")</f>
        <v>0</v>
      </c>
      <c r="Y60" s="32">
        <v>0</v>
      </c>
      <c r="Z60" s="32">
        <v>2</v>
      </c>
      <c r="AA60" s="32">
        <v>0</v>
      </c>
      <c r="AB60" s="48">
        <f>EstatísticasIndiviU19[[#This Row],[ER]]/(EstatísticasIndiviU19[[#This Row],[FGA]]+(0.44*EstatísticasIndiviU19[[#This Row],[LLA]])+EstatísticasIndiviU19[[#This Row],[ER]])</f>
        <v>0</v>
      </c>
      <c r="AC60" s="47" t="e">
        <f>IF(EstatísticasIndiviU19[[#This Row],[AS]]+EstatísticasIndiviU19[[#This Row],[ER]]&gt;0,EstatísticasIndiviU19[[#This Row],[AS]]/EstatísticasIndiviU19[[#This Row],[ER]],"")</f>
        <v>#DIV/0!</v>
      </c>
      <c r="AD60" s="32">
        <v>4</v>
      </c>
      <c r="AE60" s="32">
        <v>0</v>
      </c>
      <c r="AF60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0.75</v>
      </c>
      <c r="AG60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0.875</v>
      </c>
      <c r="AH60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0.875</v>
      </c>
      <c r="AI6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17</v>
      </c>
      <c r="AJ60" s="35"/>
    </row>
    <row r="61" spans="1:36" x14ac:dyDescent="0.3">
      <c r="A61" s="32" t="s">
        <v>208</v>
      </c>
      <c r="B61" s="32" t="s">
        <v>176</v>
      </c>
      <c r="C61" s="32" t="s">
        <v>187</v>
      </c>
      <c r="D61" s="32">
        <v>1</v>
      </c>
      <c r="E61" s="38">
        <v>44685</v>
      </c>
      <c r="F61" s="32">
        <v>4</v>
      </c>
      <c r="G61" s="32"/>
      <c r="H61" s="2">
        <f t="shared" si="5"/>
        <v>0</v>
      </c>
      <c r="I61" s="32"/>
      <c r="J61" s="32"/>
      <c r="K61" s="2">
        <f t="shared" si="1"/>
        <v>0</v>
      </c>
      <c r="L61" s="32"/>
      <c r="M61" s="32"/>
      <c r="N61" s="32"/>
      <c r="O61" s="48" t="str">
        <f t="shared" si="10"/>
        <v/>
      </c>
      <c r="P61" s="32"/>
      <c r="Q61" s="32"/>
      <c r="R61" s="48" t="str">
        <f t="shared" si="3"/>
        <v/>
      </c>
      <c r="S61" s="46">
        <f>EstatísticasIndiviU19[[#This Row],[2PA]]+EstatísticasIndiviU19[[#This Row],[3PA]]</f>
        <v>0</v>
      </c>
      <c r="T61" s="46">
        <f>EstatísticasIndiviU19[[#This Row],[2PM]]+EstatísticasIndiviU19[[#This Row],[3PM]]</f>
        <v>0</v>
      </c>
      <c r="U61" s="32"/>
      <c r="V61" s="32"/>
      <c r="W61" s="48" t="str">
        <f t="shared" si="11"/>
        <v/>
      </c>
      <c r="X61" s="48" t="str">
        <f>IF(EstatísticasIndiviU19[[#This Row],[LLM]]+EstatísticasIndiviU19[[#This Row],[FGA]]&gt;0,EstatísticasIndiviU19[[#This Row],[LLM]]/EstatísticasIndiviU19[[#This Row],[FGA]],"")</f>
        <v/>
      </c>
      <c r="Y61" s="32"/>
      <c r="Z61" s="32"/>
      <c r="AA61" s="32"/>
      <c r="AB61" s="48" t="e">
        <f>EstatísticasIndiviU19[[#This Row],[ER]]/(EstatísticasIndiviU19[[#This Row],[FGA]]+(0.44*EstatísticasIndiviU19[[#This Row],[LLA]])+EstatísticasIndiviU19[[#This Row],[ER]])</f>
        <v>#DIV/0!</v>
      </c>
      <c r="AC61" s="47" t="str">
        <f>IF(EstatísticasIndiviU19[[#This Row],[AS]]+EstatísticasIndiviU19[[#This Row],[ER]]&gt;0,EstatísticasIndiviU19[[#This Row],[AS]]/EstatísticasIndiviU19[[#This Row],[ER]],"")</f>
        <v/>
      </c>
      <c r="AD61" s="32"/>
      <c r="AE61" s="32"/>
      <c r="AF61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61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61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6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61" s="35"/>
    </row>
    <row r="62" spans="1:36" x14ac:dyDescent="0.3">
      <c r="A62" s="32" t="s">
        <v>209</v>
      </c>
      <c r="B62" s="32" t="s">
        <v>176</v>
      </c>
      <c r="C62" s="32" t="s">
        <v>187</v>
      </c>
      <c r="D62" s="32">
        <v>1</v>
      </c>
      <c r="E62" s="38">
        <v>44685</v>
      </c>
      <c r="F62" s="32">
        <v>4</v>
      </c>
      <c r="G62" s="32" t="s">
        <v>91</v>
      </c>
      <c r="H62" s="2">
        <f t="shared" si="5"/>
        <v>2</v>
      </c>
      <c r="I62" s="32">
        <v>3</v>
      </c>
      <c r="J62" s="32">
        <v>1</v>
      </c>
      <c r="K62" s="2">
        <f t="shared" si="1"/>
        <v>4</v>
      </c>
      <c r="L62" s="32">
        <v>1</v>
      </c>
      <c r="M62" s="32">
        <v>0</v>
      </c>
      <c r="N62" s="32">
        <v>0</v>
      </c>
      <c r="O62" s="48" t="str">
        <f t="shared" si="10"/>
        <v/>
      </c>
      <c r="P62" s="32">
        <v>1</v>
      </c>
      <c r="Q62" s="32">
        <v>1</v>
      </c>
      <c r="R62" s="48">
        <f t="shared" si="3"/>
        <v>1</v>
      </c>
      <c r="S62" s="46">
        <f>EstatísticasIndiviU19[[#This Row],[2PA]]+EstatísticasIndiviU19[[#This Row],[3PA]]</f>
        <v>1</v>
      </c>
      <c r="T62" s="46">
        <f>EstatísticasIndiviU19[[#This Row],[2PM]]+EstatísticasIndiviU19[[#This Row],[3PM]]</f>
        <v>1</v>
      </c>
      <c r="U62" s="32">
        <v>2</v>
      </c>
      <c r="V62" s="32">
        <v>0</v>
      </c>
      <c r="W62" s="48">
        <f t="shared" si="11"/>
        <v>0</v>
      </c>
      <c r="X62" s="48">
        <f>IF(EstatísticasIndiviU19[[#This Row],[LLM]]+EstatísticasIndiviU19[[#This Row],[FGA]]&gt;0,EstatísticasIndiviU19[[#This Row],[LLM]]/EstatísticasIndiviU19[[#This Row],[FGA]],"")</f>
        <v>0</v>
      </c>
      <c r="Y62" s="32">
        <v>0</v>
      </c>
      <c r="Z62" s="32">
        <v>0</v>
      </c>
      <c r="AA62" s="32">
        <v>4</v>
      </c>
      <c r="AB62" s="48">
        <f>EstatísticasIndiviU19[[#This Row],[ER]]/(EstatísticasIndiviU19[[#This Row],[FGA]]+(0.44*EstatísticasIndiviU19[[#This Row],[LLA]])+EstatísticasIndiviU19[[#This Row],[ER]])</f>
        <v>0.68027210884353739</v>
      </c>
      <c r="AC62" s="47">
        <f>IF(EstatísticasIndiviU19[[#This Row],[AS]]+EstatísticasIndiviU19[[#This Row],[ER]]&gt;0,EstatísticasIndiviU19[[#This Row],[AS]]/EstatísticasIndiviU19[[#This Row],[ER]],"")</f>
        <v>0.25</v>
      </c>
      <c r="AD62" s="32">
        <v>1</v>
      </c>
      <c r="AE62" s="32">
        <v>1</v>
      </c>
      <c r="AF62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1</v>
      </c>
      <c r="AG62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0.53191489361702127</v>
      </c>
      <c r="AH62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1</v>
      </c>
      <c r="AI6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62" s="35"/>
    </row>
    <row r="63" spans="1:36" x14ac:dyDescent="0.3">
      <c r="A63" s="32" t="s">
        <v>217</v>
      </c>
      <c r="B63" s="32" t="s">
        <v>176</v>
      </c>
      <c r="C63" s="32" t="s">
        <v>187</v>
      </c>
      <c r="D63" s="32">
        <v>1</v>
      </c>
      <c r="E63" s="38">
        <v>44685</v>
      </c>
      <c r="F63" s="32">
        <v>4</v>
      </c>
      <c r="G63" s="32"/>
      <c r="H63" s="2">
        <f t="shared" si="5"/>
        <v>0</v>
      </c>
      <c r="I63" s="32"/>
      <c r="J63" s="32"/>
      <c r="K63" s="2">
        <f t="shared" si="1"/>
        <v>0</v>
      </c>
      <c r="L63" s="32"/>
      <c r="M63" s="32"/>
      <c r="N63" s="32"/>
      <c r="O63" s="48" t="str">
        <f t="shared" si="10"/>
        <v/>
      </c>
      <c r="P63" s="32"/>
      <c r="Q63" s="32"/>
      <c r="R63" s="48" t="str">
        <f t="shared" si="3"/>
        <v/>
      </c>
      <c r="S63" s="46">
        <f>EstatísticasIndiviU19[[#This Row],[2PA]]+EstatísticasIndiviU19[[#This Row],[3PA]]</f>
        <v>0</v>
      </c>
      <c r="T63" s="46">
        <f>EstatísticasIndiviU19[[#This Row],[2PM]]+EstatísticasIndiviU19[[#This Row],[3PM]]</f>
        <v>0</v>
      </c>
      <c r="U63" s="32"/>
      <c r="V63" s="32"/>
      <c r="W63" s="48" t="str">
        <f t="shared" si="11"/>
        <v/>
      </c>
      <c r="X63" s="48" t="str">
        <f>IF(EstatísticasIndiviU19[[#This Row],[LLM]]+EstatísticasIndiviU19[[#This Row],[FGA]]&gt;0,EstatísticasIndiviU19[[#This Row],[LLM]]/EstatísticasIndiviU19[[#This Row],[FGA]],"")</f>
        <v/>
      </c>
      <c r="Y63" s="32"/>
      <c r="Z63" s="32"/>
      <c r="AA63" s="32"/>
      <c r="AB63" s="48" t="e">
        <f>EstatísticasIndiviU19[[#This Row],[ER]]/(EstatísticasIndiviU19[[#This Row],[FGA]]+(0.44*EstatísticasIndiviU19[[#This Row],[LLA]])+EstatísticasIndiviU19[[#This Row],[ER]])</f>
        <v>#DIV/0!</v>
      </c>
      <c r="AC63" s="47" t="str">
        <f>IF(EstatísticasIndiviU19[[#This Row],[AS]]+EstatísticasIndiviU19[[#This Row],[ER]]&gt;0,EstatísticasIndiviU19[[#This Row],[AS]]/EstatísticasIndiviU19[[#This Row],[ER]],"")</f>
        <v/>
      </c>
      <c r="AD63" s="32"/>
      <c r="AE63" s="32"/>
      <c r="AF63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63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63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6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63" s="35"/>
    </row>
    <row r="64" spans="1:36" x14ac:dyDescent="0.3">
      <c r="A64" s="32" t="s">
        <v>211</v>
      </c>
      <c r="B64" s="32" t="s">
        <v>176</v>
      </c>
      <c r="C64" s="32" t="s">
        <v>187</v>
      </c>
      <c r="D64" s="32">
        <v>1</v>
      </c>
      <c r="E64" s="38">
        <v>44685</v>
      </c>
      <c r="F64" s="32">
        <v>4</v>
      </c>
      <c r="G64" s="32" t="s">
        <v>91</v>
      </c>
      <c r="H64" s="2">
        <f t="shared" si="5"/>
        <v>5</v>
      </c>
      <c r="I64" s="32">
        <v>7</v>
      </c>
      <c r="J64" s="32">
        <v>2</v>
      </c>
      <c r="K64" s="2">
        <f t="shared" si="1"/>
        <v>9</v>
      </c>
      <c r="L64" s="32">
        <v>1</v>
      </c>
      <c r="M64" s="32">
        <v>0</v>
      </c>
      <c r="N64" s="32">
        <v>0</v>
      </c>
      <c r="O64" s="48" t="str">
        <f t="shared" si="10"/>
        <v/>
      </c>
      <c r="P64" s="32">
        <v>2</v>
      </c>
      <c r="Q64" s="32">
        <v>1</v>
      </c>
      <c r="R64" s="48">
        <f t="shared" si="3"/>
        <v>0.5</v>
      </c>
      <c r="S64" s="46">
        <f>EstatísticasIndiviU19[[#This Row],[2PA]]+EstatísticasIndiviU19[[#This Row],[3PA]]</f>
        <v>2</v>
      </c>
      <c r="T64" s="46">
        <f>EstatísticasIndiviU19[[#This Row],[2PM]]+EstatísticasIndiviU19[[#This Row],[3PM]]</f>
        <v>1</v>
      </c>
      <c r="U64" s="32">
        <v>6</v>
      </c>
      <c r="V64" s="32">
        <v>3</v>
      </c>
      <c r="W64" s="48">
        <f t="shared" si="11"/>
        <v>0.5</v>
      </c>
      <c r="X64" s="48">
        <f>IF(EstatísticasIndiviU19[[#This Row],[LLM]]+EstatísticasIndiviU19[[#This Row],[FGA]]&gt;0,EstatísticasIndiviU19[[#This Row],[LLM]]/EstatísticasIndiviU19[[#This Row],[FGA]],"")</f>
        <v>1.5</v>
      </c>
      <c r="Y64" s="32">
        <v>1</v>
      </c>
      <c r="Z64" s="32">
        <v>0</v>
      </c>
      <c r="AA64" s="32">
        <v>1</v>
      </c>
      <c r="AB64" s="48">
        <f>EstatísticasIndiviU19[[#This Row],[ER]]/(EstatísticasIndiviU19[[#This Row],[FGA]]+(0.44*EstatísticasIndiviU19[[#This Row],[LLA]])+EstatísticasIndiviU19[[#This Row],[ER]])</f>
        <v>0.17730496453900707</v>
      </c>
      <c r="AC64" s="47">
        <f>IF(EstatísticasIndiviU19[[#This Row],[AS]]+EstatísticasIndiviU19[[#This Row],[ER]]&gt;0,EstatísticasIndiviU19[[#This Row],[AS]]/EstatísticasIndiviU19[[#This Row],[ER]],"")</f>
        <v>1</v>
      </c>
      <c r="AD64" s="32">
        <v>5</v>
      </c>
      <c r="AE64" s="32">
        <v>3</v>
      </c>
      <c r="AF6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6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0.5387931034482758</v>
      </c>
      <c r="AH6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6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11</v>
      </c>
      <c r="AJ64" s="35"/>
    </row>
    <row r="65" spans="1:36" x14ac:dyDescent="0.3">
      <c r="A65" s="32" t="s">
        <v>213</v>
      </c>
      <c r="B65" s="32" t="s">
        <v>176</v>
      </c>
      <c r="C65" s="32" t="s">
        <v>187</v>
      </c>
      <c r="D65" s="32">
        <v>1</v>
      </c>
      <c r="E65" s="38">
        <v>44685</v>
      </c>
      <c r="F65" s="32">
        <v>4</v>
      </c>
      <c r="G65" s="32" t="s">
        <v>91</v>
      </c>
      <c r="H65" s="2">
        <f t="shared" si="5"/>
        <v>2</v>
      </c>
      <c r="I65" s="32">
        <v>2</v>
      </c>
      <c r="J65" s="32">
        <v>0</v>
      </c>
      <c r="K65" s="2">
        <f t="shared" si="1"/>
        <v>2</v>
      </c>
      <c r="L65" s="32">
        <v>2</v>
      </c>
      <c r="M65" s="32">
        <v>2</v>
      </c>
      <c r="N65" s="32">
        <v>0</v>
      </c>
      <c r="O65" s="48">
        <f t="shared" si="10"/>
        <v>0</v>
      </c>
      <c r="P65" s="32">
        <v>1</v>
      </c>
      <c r="Q65" s="32">
        <v>1</v>
      </c>
      <c r="R65" s="48">
        <f t="shared" si="3"/>
        <v>1</v>
      </c>
      <c r="S65" s="46">
        <f>EstatísticasIndiviU19[[#This Row],[2PA]]+EstatísticasIndiviU19[[#This Row],[3PA]]</f>
        <v>3</v>
      </c>
      <c r="T65" s="46">
        <f>EstatísticasIndiviU19[[#This Row],[2PM]]+EstatísticasIndiviU19[[#This Row],[3PM]]</f>
        <v>1</v>
      </c>
      <c r="U65" s="32">
        <v>0</v>
      </c>
      <c r="V65" s="32">
        <v>0</v>
      </c>
      <c r="W65" s="48" t="str">
        <f t="shared" si="11"/>
        <v/>
      </c>
      <c r="X65" s="48">
        <f>IF(EstatísticasIndiviU19[[#This Row],[LLM]]+EstatísticasIndiviU19[[#This Row],[FGA]]&gt;0,EstatísticasIndiviU19[[#This Row],[LLM]]/EstatísticasIndiviU19[[#This Row],[FGA]],"")</f>
        <v>0</v>
      </c>
      <c r="Y65" s="32">
        <v>1</v>
      </c>
      <c r="Z65" s="32">
        <v>0</v>
      </c>
      <c r="AA65" s="32">
        <v>3</v>
      </c>
      <c r="AB65" s="48">
        <f>EstatísticasIndiviU19[[#This Row],[ER]]/(EstatísticasIndiviU19[[#This Row],[FGA]]+(0.44*EstatísticasIndiviU19[[#This Row],[LLA]])+EstatísticasIndiviU19[[#This Row],[ER]])</f>
        <v>0.5</v>
      </c>
      <c r="AC65" s="47">
        <f>IF(EstatísticasIndiviU19[[#This Row],[AS]]+EstatísticasIndiviU19[[#This Row],[ER]]&gt;0,EstatísticasIndiviU19[[#This Row],[AS]]/EstatísticasIndiviU19[[#This Row],[ER]],"")</f>
        <v>0.66666666666666663</v>
      </c>
      <c r="AD65" s="32">
        <v>2</v>
      </c>
      <c r="AE65" s="32">
        <v>0</v>
      </c>
      <c r="AF65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65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0.33333333333333331</v>
      </c>
      <c r="AH65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0.33333333333333331</v>
      </c>
      <c r="AI6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</v>
      </c>
      <c r="AJ65" s="35"/>
    </row>
    <row r="66" spans="1:36" x14ac:dyDescent="0.3">
      <c r="A66" s="32" t="s">
        <v>214</v>
      </c>
      <c r="B66" s="32" t="s">
        <v>176</v>
      </c>
      <c r="C66" s="32" t="s">
        <v>187</v>
      </c>
      <c r="D66" s="32">
        <v>1</v>
      </c>
      <c r="E66" s="38">
        <v>44685</v>
      </c>
      <c r="F66" s="32">
        <v>4</v>
      </c>
      <c r="G66" s="32" t="s">
        <v>91</v>
      </c>
      <c r="H66" s="2">
        <f t="shared" si="5"/>
        <v>0</v>
      </c>
      <c r="I66" s="32">
        <v>0</v>
      </c>
      <c r="J66" s="32">
        <v>0</v>
      </c>
      <c r="K66" s="2">
        <f t="shared" si="1"/>
        <v>0</v>
      </c>
      <c r="L66" s="32">
        <v>0</v>
      </c>
      <c r="M66" s="32">
        <v>0</v>
      </c>
      <c r="N66" s="32">
        <v>0</v>
      </c>
      <c r="O66" s="48" t="str">
        <f t="shared" si="10"/>
        <v/>
      </c>
      <c r="P66" s="32">
        <v>0</v>
      </c>
      <c r="Q66" s="32">
        <v>0</v>
      </c>
      <c r="R66" s="48" t="str">
        <f t="shared" si="3"/>
        <v/>
      </c>
      <c r="S66" s="46">
        <f>EstatísticasIndiviU19[[#This Row],[2PA]]+EstatísticasIndiviU19[[#This Row],[3PA]]</f>
        <v>0</v>
      </c>
      <c r="T66" s="46">
        <f>EstatísticasIndiviU19[[#This Row],[2PM]]+EstatísticasIndiviU19[[#This Row],[3PM]]</f>
        <v>0</v>
      </c>
      <c r="U66" s="32">
        <v>0</v>
      </c>
      <c r="V66" s="32">
        <v>0</v>
      </c>
      <c r="W66" s="48" t="str">
        <f t="shared" si="11"/>
        <v/>
      </c>
      <c r="X66" s="48" t="str">
        <f>IF(EstatísticasIndiviU19[[#This Row],[LLM]]+EstatísticasIndiviU19[[#This Row],[FGA]]&gt;0,EstatísticasIndiviU19[[#This Row],[LLM]]/EstatísticasIndiviU19[[#This Row],[FGA]],"")</f>
        <v/>
      </c>
      <c r="Y66" s="32">
        <v>1</v>
      </c>
      <c r="Z66" s="32">
        <v>0</v>
      </c>
      <c r="AA66" s="32">
        <v>0</v>
      </c>
      <c r="AB66" s="48" t="e">
        <f>EstatísticasIndiviU19[[#This Row],[ER]]/(EstatísticasIndiviU19[[#This Row],[FGA]]+(0.44*EstatísticasIndiviU19[[#This Row],[LLA]])+EstatísticasIndiviU19[[#This Row],[ER]])</f>
        <v>#DIV/0!</v>
      </c>
      <c r="AC66" s="47" t="str">
        <f>IF(EstatísticasIndiviU19[[#This Row],[AS]]+EstatísticasIndiviU19[[#This Row],[ER]]&gt;0,EstatísticasIndiviU19[[#This Row],[AS]]/EstatísticasIndiviU19[[#This Row],[ER]],"")</f>
        <v/>
      </c>
      <c r="AD66" s="32">
        <v>0</v>
      </c>
      <c r="AE66" s="32">
        <v>0</v>
      </c>
      <c r="AF66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66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66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6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66" s="35"/>
    </row>
    <row r="67" spans="1:36" x14ac:dyDescent="0.3">
      <c r="A67" s="32" t="s">
        <v>215</v>
      </c>
      <c r="B67" s="32" t="s">
        <v>176</v>
      </c>
      <c r="C67" s="32" t="s">
        <v>187</v>
      </c>
      <c r="D67" s="32">
        <v>1</v>
      </c>
      <c r="E67" s="38">
        <v>44685</v>
      </c>
      <c r="F67" s="32">
        <v>5</v>
      </c>
      <c r="G67" s="32"/>
      <c r="H67" s="2">
        <f t="shared" si="5"/>
        <v>0</v>
      </c>
      <c r="I67" s="32"/>
      <c r="J67" s="32"/>
      <c r="K67" s="2">
        <f t="shared" si="1"/>
        <v>0</v>
      </c>
      <c r="L67" s="32"/>
      <c r="M67" s="32"/>
      <c r="N67" s="32"/>
      <c r="O67" s="48" t="str">
        <f t="shared" si="10"/>
        <v/>
      </c>
      <c r="P67" s="32"/>
      <c r="Q67" s="32"/>
      <c r="R67" s="48" t="str">
        <f t="shared" si="3"/>
        <v/>
      </c>
      <c r="S67" s="46">
        <f>EstatísticasIndiviU19[[#This Row],[2PA]]+EstatísticasIndiviU19[[#This Row],[3PA]]</f>
        <v>0</v>
      </c>
      <c r="T67" s="46">
        <f>EstatísticasIndiviU19[[#This Row],[2PM]]+EstatísticasIndiviU19[[#This Row],[3PM]]</f>
        <v>0</v>
      </c>
      <c r="U67" s="32"/>
      <c r="V67" s="32"/>
      <c r="W67" s="48" t="str">
        <f t="shared" si="11"/>
        <v/>
      </c>
      <c r="X67" s="48" t="str">
        <f>IF(EstatísticasIndiviU19[[#This Row],[LLM]]+EstatísticasIndiviU19[[#This Row],[FGA]]&gt;0,EstatísticasIndiviU19[[#This Row],[LLM]]/EstatísticasIndiviU19[[#This Row],[FGA]],"")</f>
        <v/>
      </c>
      <c r="Y67" s="32"/>
      <c r="Z67" s="32"/>
      <c r="AA67" s="32"/>
      <c r="AB67" s="48" t="e">
        <f>EstatísticasIndiviU19[[#This Row],[ER]]/(EstatísticasIndiviU19[[#This Row],[FGA]]+(0.44*EstatísticasIndiviU19[[#This Row],[LLA]])+EstatísticasIndiviU19[[#This Row],[ER]])</f>
        <v>#DIV/0!</v>
      </c>
      <c r="AC67" s="47" t="str">
        <f>IF(EstatísticasIndiviU19[[#This Row],[AS]]+EstatísticasIndiviU19[[#This Row],[ER]]&gt;0,EstatísticasIndiviU19[[#This Row],[AS]]/EstatísticasIndiviU19[[#This Row],[ER]],"")</f>
        <v/>
      </c>
      <c r="AD67" s="32"/>
      <c r="AE67" s="32"/>
      <c r="AF67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67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67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6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67" s="35"/>
    </row>
    <row r="68" spans="1:36" x14ac:dyDescent="0.3">
      <c r="A68" s="32" t="s">
        <v>199</v>
      </c>
      <c r="B68" s="32" t="s">
        <v>176</v>
      </c>
      <c r="C68" s="32" t="s">
        <v>105</v>
      </c>
      <c r="D68" s="32">
        <v>1</v>
      </c>
      <c r="E68" s="38">
        <v>44696</v>
      </c>
      <c r="F68" s="32">
        <v>5</v>
      </c>
      <c r="G68" s="32" t="s">
        <v>126</v>
      </c>
      <c r="H68" s="2">
        <f t="shared" si="5"/>
        <v>18</v>
      </c>
      <c r="I68" s="32">
        <v>1</v>
      </c>
      <c r="J68" s="32">
        <v>0</v>
      </c>
      <c r="K68" s="2">
        <f t="shared" si="1"/>
        <v>1</v>
      </c>
      <c r="L68" s="32">
        <v>0</v>
      </c>
      <c r="M68" s="32">
        <v>3</v>
      </c>
      <c r="N68" s="32">
        <v>0</v>
      </c>
      <c r="O68" s="48">
        <f t="shared" si="2"/>
        <v>0</v>
      </c>
      <c r="P68" s="32">
        <v>13</v>
      </c>
      <c r="Q68" s="32">
        <v>7</v>
      </c>
      <c r="R68" s="48">
        <f t="shared" si="3"/>
        <v>0.53846153846153844</v>
      </c>
      <c r="S68" s="46">
        <f>EstatísticasIndiviU19[[#This Row],[2PA]]+EstatísticasIndiviU19[[#This Row],[3PA]]</f>
        <v>16</v>
      </c>
      <c r="T68" s="46">
        <f>EstatísticasIndiviU19[[#This Row],[2PM]]+EstatísticasIndiviU19[[#This Row],[3PM]]</f>
        <v>7</v>
      </c>
      <c r="U68" s="32">
        <v>7</v>
      </c>
      <c r="V68" s="32">
        <v>4</v>
      </c>
      <c r="W68" s="48">
        <f t="shared" si="4"/>
        <v>0.5714285714285714</v>
      </c>
      <c r="X68" s="48">
        <f>IF(EstatísticasIndiviU19[[#This Row],[LLM]]+EstatísticasIndiviU19[[#This Row],[FGA]]&gt;0,EstatísticasIndiviU19[[#This Row],[LLM]]/EstatísticasIndiviU19[[#This Row],[FGA]],"")</f>
        <v>0.25</v>
      </c>
      <c r="Y68" s="32">
        <v>3</v>
      </c>
      <c r="Z68" s="32">
        <v>0</v>
      </c>
      <c r="AA68" s="32">
        <v>5</v>
      </c>
      <c r="AB68" s="48">
        <f>EstatísticasIndiviU19[[#This Row],[ER]]/(EstatísticasIndiviU19[[#This Row],[FGA]]+(0.44*EstatísticasIndiviU19[[#This Row],[LLA]])+EstatísticasIndiviU19[[#This Row],[ER]])</f>
        <v>0.20764119601328906</v>
      </c>
      <c r="AC68" s="47">
        <f>IF(EstatísticasIndiviU19[[#This Row],[AS]]+EstatísticasIndiviU19[[#This Row],[ER]]&gt;0,EstatísticasIndiviU19[[#This Row],[AS]]/EstatísticasIndiviU19[[#This Row],[ER]],"")</f>
        <v>0</v>
      </c>
      <c r="AD68" s="32">
        <v>3</v>
      </c>
      <c r="AE68" s="32">
        <v>4</v>
      </c>
      <c r="AF68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0.4375</v>
      </c>
      <c r="AG68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0.47169811320754723</v>
      </c>
      <c r="AH68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0.4375</v>
      </c>
      <c r="AI6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5</v>
      </c>
      <c r="AJ68" s="35"/>
    </row>
    <row r="69" spans="1:36" x14ac:dyDescent="0.3">
      <c r="A69" s="32" t="s">
        <v>200</v>
      </c>
      <c r="B69" s="32" t="s">
        <v>176</v>
      </c>
      <c r="C69" s="32" t="s">
        <v>105</v>
      </c>
      <c r="D69" s="32">
        <v>1</v>
      </c>
      <c r="E69" s="38">
        <v>44696</v>
      </c>
      <c r="F69" s="32">
        <v>5</v>
      </c>
      <c r="G69" s="32" t="s">
        <v>126</v>
      </c>
      <c r="H69" s="2">
        <f t="shared" si="5"/>
        <v>8</v>
      </c>
      <c r="I69" s="32">
        <v>1</v>
      </c>
      <c r="J69" s="32">
        <v>0</v>
      </c>
      <c r="K69" s="2">
        <f t="shared" si="1"/>
        <v>1</v>
      </c>
      <c r="L69" s="32">
        <v>2</v>
      </c>
      <c r="M69" s="32">
        <v>3</v>
      </c>
      <c r="N69" s="32">
        <v>0</v>
      </c>
      <c r="O69" s="48">
        <f t="shared" si="2"/>
        <v>0</v>
      </c>
      <c r="P69" s="32">
        <v>7</v>
      </c>
      <c r="Q69" s="32">
        <v>3</v>
      </c>
      <c r="R69" s="48">
        <f t="shared" si="3"/>
        <v>0.42857142857142855</v>
      </c>
      <c r="S69" s="46">
        <f>EstatísticasIndiviU19[[#This Row],[2PA]]+EstatísticasIndiviU19[[#This Row],[3PA]]</f>
        <v>10</v>
      </c>
      <c r="T69" s="46">
        <f>EstatísticasIndiviU19[[#This Row],[2PM]]+EstatísticasIndiviU19[[#This Row],[3PM]]</f>
        <v>3</v>
      </c>
      <c r="U69" s="32">
        <v>5</v>
      </c>
      <c r="V69" s="32">
        <v>2</v>
      </c>
      <c r="W69" s="48">
        <f t="shared" si="4"/>
        <v>0.4</v>
      </c>
      <c r="X69" s="48">
        <f>IF(EstatísticasIndiviU19[[#This Row],[LLM]]+EstatísticasIndiviU19[[#This Row],[FGA]]&gt;0,EstatísticasIndiviU19[[#This Row],[LLM]]/EstatísticasIndiviU19[[#This Row],[FGA]],"")</f>
        <v>0.2</v>
      </c>
      <c r="Y69" s="32">
        <v>5</v>
      </c>
      <c r="Z69" s="32">
        <v>1</v>
      </c>
      <c r="AA69" s="32">
        <v>5</v>
      </c>
      <c r="AB69" s="48">
        <f>EstatísticasIndiviU19[[#This Row],[ER]]/(EstatísticasIndiviU19[[#This Row],[FGA]]+(0.44*EstatísticasIndiviU19[[#This Row],[LLA]])+EstatísticasIndiviU19[[#This Row],[ER]])</f>
        <v>0.29069767441860467</v>
      </c>
      <c r="AC69" s="47">
        <f>IF(EstatísticasIndiviU19[[#This Row],[AS]]+EstatísticasIndiviU19[[#This Row],[ER]]&gt;0,EstatísticasIndiviU19[[#This Row],[AS]]/EstatísticasIndiviU19[[#This Row],[ER]],"")</f>
        <v>0.4</v>
      </c>
      <c r="AD69" s="32">
        <v>2</v>
      </c>
      <c r="AE69" s="32">
        <v>3</v>
      </c>
      <c r="AF69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</v>
      </c>
      <c r="AG69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0.32786885245901642</v>
      </c>
      <c r="AH69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</v>
      </c>
      <c r="AI6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</v>
      </c>
      <c r="AJ69" s="35"/>
    </row>
    <row r="70" spans="1:36" x14ac:dyDescent="0.3">
      <c r="A70" s="32" t="s">
        <v>201</v>
      </c>
      <c r="B70" s="32" t="s">
        <v>176</v>
      </c>
      <c r="C70" s="32" t="s">
        <v>105</v>
      </c>
      <c r="D70" s="32">
        <v>1</v>
      </c>
      <c r="E70" s="38">
        <v>44696</v>
      </c>
      <c r="F70" s="32">
        <v>5</v>
      </c>
      <c r="G70" s="32" t="s">
        <v>126</v>
      </c>
      <c r="H70" s="2">
        <f t="shared" si="5"/>
        <v>1</v>
      </c>
      <c r="I70" s="32">
        <v>6</v>
      </c>
      <c r="J70" s="32">
        <v>0</v>
      </c>
      <c r="K70" s="2">
        <f t="shared" si="1"/>
        <v>6</v>
      </c>
      <c r="L70" s="32">
        <v>0</v>
      </c>
      <c r="M70" s="32">
        <v>1</v>
      </c>
      <c r="N70" s="32">
        <v>0</v>
      </c>
      <c r="O70" s="48">
        <f t="shared" si="2"/>
        <v>0</v>
      </c>
      <c r="P70" s="32">
        <v>0</v>
      </c>
      <c r="Q70" s="32">
        <v>0</v>
      </c>
      <c r="R70" s="48" t="str">
        <f t="shared" si="3"/>
        <v/>
      </c>
      <c r="S70" s="46">
        <f>EstatísticasIndiviU19[[#This Row],[2PA]]+EstatísticasIndiviU19[[#This Row],[3PA]]</f>
        <v>1</v>
      </c>
      <c r="T70" s="46">
        <f>EstatísticasIndiviU19[[#This Row],[2PM]]+EstatísticasIndiviU19[[#This Row],[3PM]]</f>
        <v>0</v>
      </c>
      <c r="U70" s="32">
        <v>2</v>
      </c>
      <c r="V70" s="32">
        <v>1</v>
      </c>
      <c r="W70" s="48">
        <f t="shared" si="4"/>
        <v>0.5</v>
      </c>
      <c r="X70" s="48">
        <f>IF(EstatísticasIndiviU19[[#This Row],[LLM]]+EstatísticasIndiviU19[[#This Row],[FGA]]&gt;0,EstatísticasIndiviU19[[#This Row],[LLM]]/EstatísticasIndiviU19[[#This Row],[FGA]],"")</f>
        <v>1</v>
      </c>
      <c r="Y70" s="32">
        <v>0</v>
      </c>
      <c r="Z70" s="32">
        <v>0</v>
      </c>
      <c r="AA70" s="32">
        <v>2</v>
      </c>
      <c r="AB70" s="48">
        <f>EstatísticasIndiviU19[[#This Row],[ER]]/(EstatísticasIndiviU19[[#This Row],[FGA]]+(0.44*EstatísticasIndiviU19[[#This Row],[LLA]])+EstatísticasIndiviU19[[#This Row],[ER]])</f>
        <v>0.51546391752577325</v>
      </c>
      <c r="AC70" s="47">
        <f>IF(EstatísticasIndiviU19[[#This Row],[AS]]+EstatísticasIndiviU19[[#This Row],[ER]]&gt;0,EstatísticasIndiviU19[[#This Row],[AS]]/EstatísticasIndiviU19[[#This Row],[ER]],"")</f>
        <v>0</v>
      </c>
      <c r="AD70" s="32">
        <v>0</v>
      </c>
      <c r="AE70" s="32">
        <v>1</v>
      </c>
      <c r="AF70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70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0.26595744680851063</v>
      </c>
      <c r="AH70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7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3</v>
      </c>
      <c r="AJ70" s="35"/>
    </row>
    <row r="71" spans="1:36" x14ac:dyDescent="0.3">
      <c r="A71" s="32" t="s">
        <v>202</v>
      </c>
      <c r="B71" s="32" t="s">
        <v>176</v>
      </c>
      <c r="C71" s="32" t="s">
        <v>105</v>
      </c>
      <c r="D71" s="32">
        <v>1</v>
      </c>
      <c r="E71" s="38">
        <v>44696</v>
      </c>
      <c r="F71" s="32">
        <v>5</v>
      </c>
      <c r="G71" s="32" t="s">
        <v>126</v>
      </c>
      <c r="H71" s="2">
        <f t="shared" si="5"/>
        <v>2</v>
      </c>
      <c r="I71" s="32">
        <v>0</v>
      </c>
      <c r="J71" s="32">
        <v>0</v>
      </c>
      <c r="K71" s="2">
        <f t="shared" si="1"/>
        <v>0</v>
      </c>
      <c r="L71" s="32">
        <v>0</v>
      </c>
      <c r="M71" s="32">
        <v>1</v>
      </c>
      <c r="N71" s="32">
        <v>0</v>
      </c>
      <c r="O71" s="48">
        <f t="shared" si="2"/>
        <v>0</v>
      </c>
      <c r="P71" s="32">
        <v>1</v>
      </c>
      <c r="Q71" s="32">
        <v>0</v>
      </c>
      <c r="R71" s="48">
        <f t="shared" si="3"/>
        <v>0</v>
      </c>
      <c r="S71" s="46">
        <f>EstatísticasIndiviU19[[#This Row],[2PA]]+EstatísticasIndiviU19[[#This Row],[3PA]]</f>
        <v>2</v>
      </c>
      <c r="T71" s="46">
        <f>EstatísticasIndiviU19[[#This Row],[2PM]]+EstatísticasIndiviU19[[#This Row],[3PM]]</f>
        <v>0</v>
      </c>
      <c r="U71" s="32">
        <v>2</v>
      </c>
      <c r="V71" s="32">
        <v>2</v>
      </c>
      <c r="W71" s="48">
        <f t="shared" si="4"/>
        <v>1</v>
      </c>
      <c r="X71" s="48">
        <f>IF(EstatísticasIndiviU19[[#This Row],[LLM]]+EstatísticasIndiviU19[[#This Row],[FGA]]&gt;0,EstatísticasIndiviU19[[#This Row],[LLM]]/EstatísticasIndiviU19[[#This Row],[FGA]],"")</f>
        <v>1</v>
      </c>
      <c r="Y71" s="32">
        <v>0</v>
      </c>
      <c r="Z71" s="32">
        <v>0</v>
      </c>
      <c r="AA71" s="32">
        <v>1</v>
      </c>
      <c r="AB71" s="48">
        <f>EstatísticasIndiviU19[[#This Row],[ER]]/(EstatísticasIndiviU19[[#This Row],[FGA]]+(0.44*EstatísticasIndiviU19[[#This Row],[LLA]])+EstatísticasIndiviU19[[#This Row],[ER]])</f>
        <v>0.25773195876288663</v>
      </c>
      <c r="AC71" s="47">
        <f>IF(EstatísticasIndiviU19[[#This Row],[AS]]+EstatísticasIndiviU19[[#This Row],[ER]]&gt;0,EstatísticasIndiviU19[[#This Row],[AS]]/EstatísticasIndiviU19[[#This Row],[ER]],"")</f>
        <v>0</v>
      </c>
      <c r="AD71" s="32">
        <v>0</v>
      </c>
      <c r="AE71" s="32">
        <v>1</v>
      </c>
      <c r="AF71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71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0.34722222222222221</v>
      </c>
      <c r="AH71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7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71" s="35"/>
    </row>
    <row r="72" spans="1:36" x14ac:dyDescent="0.3">
      <c r="A72" s="32" t="s">
        <v>203</v>
      </c>
      <c r="B72" s="32" t="s">
        <v>176</v>
      </c>
      <c r="C72" s="32" t="s">
        <v>105</v>
      </c>
      <c r="D72" s="32">
        <v>1</v>
      </c>
      <c r="E72" s="38">
        <v>44696</v>
      </c>
      <c r="F72" s="32">
        <v>5</v>
      </c>
      <c r="G72" s="32" t="s">
        <v>126</v>
      </c>
      <c r="H72" s="2">
        <f t="shared" si="5"/>
        <v>2</v>
      </c>
      <c r="I72" s="32">
        <v>0</v>
      </c>
      <c r="J72" s="32">
        <v>0</v>
      </c>
      <c r="K72" s="2">
        <f t="shared" si="1"/>
        <v>0</v>
      </c>
      <c r="L72" s="32">
        <v>0</v>
      </c>
      <c r="M72" s="32">
        <v>1</v>
      </c>
      <c r="N72" s="32">
        <v>0</v>
      </c>
      <c r="O72" s="48">
        <f t="shared" si="2"/>
        <v>0</v>
      </c>
      <c r="P72" s="32">
        <v>2</v>
      </c>
      <c r="Q72" s="32">
        <v>1</v>
      </c>
      <c r="R72" s="48">
        <f t="shared" si="3"/>
        <v>0.5</v>
      </c>
      <c r="S72" s="46">
        <f>EstatísticasIndiviU19[[#This Row],[2PA]]+EstatísticasIndiviU19[[#This Row],[3PA]]</f>
        <v>3</v>
      </c>
      <c r="T72" s="46">
        <f>EstatísticasIndiviU19[[#This Row],[2PM]]+EstatísticasIndiviU19[[#This Row],[3PM]]</f>
        <v>1</v>
      </c>
      <c r="U72" s="32">
        <v>0</v>
      </c>
      <c r="V72" s="32">
        <v>0</v>
      </c>
      <c r="W72" s="48" t="str">
        <f t="shared" si="4"/>
        <v/>
      </c>
      <c r="X72" s="48">
        <f>IF(EstatísticasIndiviU19[[#This Row],[LLM]]+EstatísticasIndiviU19[[#This Row],[FGA]]&gt;0,EstatísticasIndiviU19[[#This Row],[LLM]]/EstatísticasIndiviU19[[#This Row],[FGA]],"")</f>
        <v>0</v>
      </c>
      <c r="Y72" s="32">
        <v>1</v>
      </c>
      <c r="Z72" s="32">
        <v>0</v>
      </c>
      <c r="AA72" s="32">
        <v>4</v>
      </c>
      <c r="AB72" s="48">
        <f>EstatísticasIndiviU19[[#This Row],[ER]]/(EstatísticasIndiviU19[[#This Row],[FGA]]+(0.44*EstatísticasIndiviU19[[#This Row],[LLA]])+EstatísticasIndiviU19[[#This Row],[ER]])</f>
        <v>0.5714285714285714</v>
      </c>
      <c r="AC72" s="47">
        <f>IF(EstatísticasIndiviU19[[#This Row],[AS]]+EstatísticasIndiviU19[[#This Row],[ER]]&gt;0,EstatísticasIndiviU19[[#This Row],[AS]]/EstatísticasIndiviU19[[#This Row],[ER]],"")</f>
        <v>0</v>
      </c>
      <c r="AD72" s="32">
        <v>0</v>
      </c>
      <c r="AE72" s="32">
        <v>1</v>
      </c>
      <c r="AF72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72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0.33333333333333331</v>
      </c>
      <c r="AH72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0.33333333333333331</v>
      </c>
      <c r="AI7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-3</v>
      </c>
      <c r="AJ72" s="35"/>
    </row>
    <row r="73" spans="1:36" x14ac:dyDescent="0.3">
      <c r="A73" s="32" t="s">
        <v>204</v>
      </c>
      <c r="B73" s="32" t="s">
        <v>176</v>
      </c>
      <c r="C73" s="32" t="s">
        <v>105</v>
      </c>
      <c r="D73" s="32">
        <v>1</v>
      </c>
      <c r="E73" s="38">
        <v>44696</v>
      </c>
      <c r="F73" s="32">
        <v>5</v>
      </c>
      <c r="G73" s="32" t="s">
        <v>126</v>
      </c>
      <c r="H73" s="2">
        <f t="shared" si="5"/>
        <v>8</v>
      </c>
      <c r="I73" s="32">
        <v>3</v>
      </c>
      <c r="J73" s="32">
        <v>0</v>
      </c>
      <c r="K73" s="2">
        <f t="shared" si="1"/>
        <v>3</v>
      </c>
      <c r="L73" s="32">
        <v>2</v>
      </c>
      <c r="M73" s="32">
        <v>6</v>
      </c>
      <c r="N73" s="32">
        <v>0</v>
      </c>
      <c r="O73" s="48">
        <f t="shared" si="2"/>
        <v>0</v>
      </c>
      <c r="P73" s="32">
        <v>2</v>
      </c>
      <c r="Q73" s="32">
        <v>2</v>
      </c>
      <c r="R73" s="48">
        <f t="shared" si="3"/>
        <v>1</v>
      </c>
      <c r="S73" s="46">
        <f>EstatísticasIndiviU19[[#This Row],[2PA]]+EstatísticasIndiviU19[[#This Row],[3PA]]</f>
        <v>8</v>
      </c>
      <c r="T73" s="46">
        <f>EstatísticasIndiviU19[[#This Row],[2PM]]+EstatísticasIndiviU19[[#This Row],[3PM]]</f>
        <v>2</v>
      </c>
      <c r="U73" s="32">
        <v>4</v>
      </c>
      <c r="V73" s="32">
        <v>4</v>
      </c>
      <c r="W73" s="48">
        <f t="shared" si="4"/>
        <v>1</v>
      </c>
      <c r="X73" s="48">
        <f>IF(EstatísticasIndiviU19[[#This Row],[LLM]]+EstatísticasIndiviU19[[#This Row],[FGA]]&gt;0,EstatísticasIndiviU19[[#This Row],[LLM]]/EstatísticasIndiviU19[[#This Row],[FGA]],"")</f>
        <v>0.5</v>
      </c>
      <c r="Y73" s="32">
        <v>1</v>
      </c>
      <c r="Z73" s="32">
        <v>1</v>
      </c>
      <c r="AA73" s="32">
        <v>6</v>
      </c>
      <c r="AB73" s="48">
        <f>EstatísticasIndiviU19[[#This Row],[ER]]/(EstatísticasIndiviU19[[#This Row],[FGA]]+(0.44*EstatísticasIndiviU19[[#This Row],[LLA]])+EstatísticasIndiviU19[[#This Row],[ER]])</f>
        <v>0.38071065989847719</v>
      </c>
      <c r="AC73" s="47">
        <f>IF(EstatísticasIndiviU19[[#This Row],[AS]]+EstatísticasIndiviU19[[#This Row],[ER]]&gt;0,EstatísticasIndiviU19[[#This Row],[AS]]/EstatísticasIndiviU19[[#This Row],[ER]],"")</f>
        <v>0.33333333333333331</v>
      </c>
      <c r="AD73" s="32">
        <v>3</v>
      </c>
      <c r="AE73" s="32">
        <v>2</v>
      </c>
      <c r="AF73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0.25</v>
      </c>
      <c r="AG73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0.4098360655737705</v>
      </c>
      <c r="AH73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0.25</v>
      </c>
      <c r="AI7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3</v>
      </c>
      <c r="AJ73" s="35"/>
    </row>
    <row r="74" spans="1:36" x14ac:dyDescent="0.3">
      <c r="A74" s="32" t="s">
        <v>205</v>
      </c>
      <c r="B74" s="32" t="s">
        <v>176</v>
      </c>
      <c r="C74" s="32" t="s">
        <v>105</v>
      </c>
      <c r="D74" s="32">
        <v>1</v>
      </c>
      <c r="E74" s="38">
        <v>44696</v>
      </c>
      <c r="F74" s="32">
        <v>5</v>
      </c>
      <c r="G74" s="32"/>
      <c r="H74" s="2">
        <f t="shared" si="5"/>
        <v>0</v>
      </c>
      <c r="I74" s="32"/>
      <c r="J74" s="32"/>
      <c r="K74" s="2">
        <f t="shared" si="1"/>
        <v>0</v>
      </c>
      <c r="L74" s="32"/>
      <c r="M74" s="32"/>
      <c r="N74" s="32"/>
      <c r="O74" s="48" t="str">
        <f t="shared" si="2"/>
        <v/>
      </c>
      <c r="P74" s="32"/>
      <c r="Q74" s="32"/>
      <c r="R74" s="48" t="str">
        <f t="shared" si="3"/>
        <v/>
      </c>
      <c r="S74" s="46">
        <f>EstatísticasIndiviU19[[#This Row],[2PA]]+EstatísticasIndiviU19[[#This Row],[3PA]]</f>
        <v>0</v>
      </c>
      <c r="T74" s="46">
        <f>EstatísticasIndiviU19[[#This Row],[2PM]]+EstatísticasIndiviU19[[#This Row],[3PM]]</f>
        <v>0</v>
      </c>
      <c r="U74" s="32"/>
      <c r="V74" s="32"/>
      <c r="W74" s="48" t="str">
        <f t="shared" si="4"/>
        <v/>
      </c>
      <c r="X74" s="48" t="str">
        <f>IF(EstatísticasIndiviU19[[#This Row],[LLM]]+EstatísticasIndiviU19[[#This Row],[FGA]]&gt;0,EstatísticasIndiviU19[[#This Row],[LLM]]/EstatísticasIndiviU19[[#This Row],[FGA]],"")</f>
        <v/>
      </c>
      <c r="Y74" s="32"/>
      <c r="Z74" s="32"/>
      <c r="AA74" s="32"/>
      <c r="AB74" s="48" t="e">
        <f>EstatísticasIndiviU19[[#This Row],[ER]]/(EstatísticasIndiviU19[[#This Row],[FGA]]+(0.44*EstatísticasIndiviU19[[#This Row],[LLA]])+EstatísticasIndiviU19[[#This Row],[ER]])</f>
        <v>#DIV/0!</v>
      </c>
      <c r="AC74" s="47" t="str">
        <f>IF(EstatísticasIndiviU19[[#This Row],[AS]]+EstatísticasIndiviU19[[#This Row],[ER]]&gt;0,EstatísticasIndiviU19[[#This Row],[AS]]/EstatísticasIndiviU19[[#This Row],[ER]],"")</f>
        <v/>
      </c>
      <c r="AD74" s="32"/>
      <c r="AE74" s="32"/>
      <c r="AF74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74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74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7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74" s="35"/>
    </row>
    <row r="75" spans="1:36" x14ac:dyDescent="0.3">
      <c r="A75" s="32" t="s">
        <v>206</v>
      </c>
      <c r="B75" s="32" t="s">
        <v>176</v>
      </c>
      <c r="C75" s="32" t="s">
        <v>105</v>
      </c>
      <c r="D75" s="32">
        <v>1</v>
      </c>
      <c r="E75" s="38">
        <v>44696</v>
      </c>
      <c r="F75" s="32">
        <v>5</v>
      </c>
      <c r="G75" s="32"/>
      <c r="H75" s="2">
        <f t="shared" si="5"/>
        <v>0</v>
      </c>
      <c r="I75" s="32"/>
      <c r="J75" s="32"/>
      <c r="K75" s="2">
        <f t="shared" si="1"/>
        <v>0</v>
      </c>
      <c r="L75" s="32"/>
      <c r="M75" s="32"/>
      <c r="N75" s="32"/>
      <c r="O75" s="48" t="str">
        <f t="shared" si="2"/>
        <v/>
      </c>
      <c r="P75" s="32"/>
      <c r="Q75" s="32"/>
      <c r="R75" s="48" t="str">
        <f t="shared" si="3"/>
        <v/>
      </c>
      <c r="S75" s="46">
        <f>EstatísticasIndiviU19[[#This Row],[2PA]]+EstatísticasIndiviU19[[#This Row],[3PA]]</f>
        <v>0</v>
      </c>
      <c r="T75" s="46">
        <f>EstatísticasIndiviU19[[#This Row],[2PM]]+EstatísticasIndiviU19[[#This Row],[3PM]]</f>
        <v>0</v>
      </c>
      <c r="U75" s="32"/>
      <c r="V75" s="32"/>
      <c r="W75" s="48" t="str">
        <f t="shared" si="4"/>
        <v/>
      </c>
      <c r="X75" s="48" t="str">
        <f>IF(EstatísticasIndiviU19[[#This Row],[LLM]]+EstatísticasIndiviU19[[#This Row],[FGA]]&gt;0,EstatísticasIndiviU19[[#This Row],[LLM]]/EstatísticasIndiviU19[[#This Row],[FGA]],"")</f>
        <v/>
      </c>
      <c r="Y75" s="32"/>
      <c r="Z75" s="32"/>
      <c r="AA75" s="32"/>
      <c r="AB75" s="48" t="e">
        <f>EstatísticasIndiviU19[[#This Row],[ER]]/(EstatísticasIndiviU19[[#This Row],[FGA]]+(0.44*EstatísticasIndiviU19[[#This Row],[LLA]])+EstatísticasIndiviU19[[#This Row],[ER]])</f>
        <v>#DIV/0!</v>
      </c>
      <c r="AC75" s="47" t="str">
        <f>IF(EstatísticasIndiviU19[[#This Row],[AS]]+EstatísticasIndiviU19[[#This Row],[ER]]&gt;0,EstatísticasIndiviU19[[#This Row],[AS]]/EstatísticasIndiviU19[[#This Row],[ER]],"")</f>
        <v/>
      </c>
      <c r="AD75" s="32"/>
      <c r="AE75" s="32"/>
      <c r="AF75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75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75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7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75" s="35"/>
    </row>
    <row r="76" spans="1:36" x14ac:dyDescent="0.3">
      <c r="A76" s="32" t="s">
        <v>207</v>
      </c>
      <c r="B76" s="32" t="s">
        <v>176</v>
      </c>
      <c r="C76" s="32" t="s">
        <v>105</v>
      </c>
      <c r="D76" s="32">
        <v>1</v>
      </c>
      <c r="E76" s="38">
        <v>44696</v>
      </c>
      <c r="F76" s="32">
        <v>5</v>
      </c>
      <c r="G76" s="32" t="s">
        <v>126</v>
      </c>
      <c r="H76" s="2">
        <f t="shared" si="5"/>
        <v>0</v>
      </c>
      <c r="I76" s="32">
        <v>2</v>
      </c>
      <c r="J76" s="32">
        <v>0</v>
      </c>
      <c r="K76" s="2">
        <f t="shared" si="1"/>
        <v>2</v>
      </c>
      <c r="L76" s="32">
        <v>0</v>
      </c>
      <c r="M76" s="32">
        <v>0</v>
      </c>
      <c r="N76" s="32">
        <v>0</v>
      </c>
      <c r="O76" s="48" t="str">
        <f t="shared" si="2"/>
        <v/>
      </c>
      <c r="P76" s="32">
        <v>0</v>
      </c>
      <c r="Q76" s="32">
        <v>0</v>
      </c>
      <c r="R76" s="48" t="str">
        <f t="shared" si="3"/>
        <v/>
      </c>
      <c r="S76" s="46">
        <f>EstatísticasIndiviU19[[#This Row],[2PA]]+EstatísticasIndiviU19[[#This Row],[3PA]]</f>
        <v>0</v>
      </c>
      <c r="T76" s="46">
        <f>EstatísticasIndiviU19[[#This Row],[2PM]]+EstatísticasIndiviU19[[#This Row],[3PM]]</f>
        <v>0</v>
      </c>
      <c r="U76" s="32">
        <v>0</v>
      </c>
      <c r="V76" s="32">
        <v>0</v>
      </c>
      <c r="W76" s="48" t="str">
        <f t="shared" si="4"/>
        <v/>
      </c>
      <c r="X76" s="48" t="str">
        <f>IF(EstatísticasIndiviU19[[#This Row],[LLM]]+EstatísticasIndiviU19[[#This Row],[FGA]]&gt;0,EstatísticasIndiviU19[[#This Row],[LLM]]/EstatísticasIndiviU19[[#This Row],[FGA]],"")</f>
        <v/>
      </c>
      <c r="Y76" s="32">
        <v>0</v>
      </c>
      <c r="Z76" s="32">
        <v>1</v>
      </c>
      <c r="AA76" s="32">
        <v>2</v>
      </c>
      <c r="AB76" s="48">
        <f>EstatísticasIndiviU19[[#This Row],[ER]]/(EstatísticasIndiviU19[[#This Row],[FGA]]+(0.44*EstatísticasIndiviU19[[#This Row],[LLA]])+EstatísticasIndiviU19[[#This Row],[ER]])</f>
        <v>1</v>
      </c>
      <c r="AC76" s="47">
        <f>IF(EstatísticasIndiviU19[[#This Row],[AS]]+EstatísticasIndiviU19[[#This Row],[ER]]&gt;0,EstatísticasIndiviU19[[#This Row],[AS]]/EstatísticasIndiviU19[[#This Row],[ER]],"")</f>
        <v>0</v>
      </c>
      <c r="AD76" s="32">
        <v>3</v>
      </c>
      <c r="AE76" s="32">
        <v>0</v>
      </c>
      <c r="AF76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76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76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7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76" s="35"/>
    </row>
    <row r="77" spans="1:36" x14ac:dyDescent="0.3">
      <c r="A77" s="32" t="s">
        <v>208</v>
      </c>
      <c r="B77" s="32" t="s">
        <v>176</v>
      </c>
      <c r="C77" s="32" t="s">
        <v>105</v>
      </c>
      <c r="D77" s="32">
        <v>1</v>
      </c>
      <c r="E77" s="38">
        <v>44696</v>
      </c>
      <c r="F77" s="32">
        <v>5</v>
      </c>
      <c r="G77" s="32"/>
      <c r="H77" s="2">
        <f t="shared" si="5"/>
        <v>0</v>
      </c>
      <c r="I77" s="32"/>
      <c r="J77" s="32"/>
      <c r="K77" s="2">
        <f t="shared" si="1"/>
        <v>0</v>
      </c>
      <c r="L77" s="32"/>
      <c r="M77" s="32"/>
      <c r="N77" s="32"/>
      <c r="O77" s="48" t="str">
        <f t="shared" si="2"/>
        <v/>
      </c>
      <c r="P77" s="32"/>
      <c r="Q77" s="32"/>
      <c r="R77" s="48" t="str">
        <f t="shared" si="3"/>
        <v/>
      </c>
      <c r="S77" s="46">
        <f>EstatísticasIndiviU19[[#This Row],[2PA]]+EstatísticasIndiviU19[[#This Row],[3PA]]</f>
        <v>0</v>
      </c>
      <c r="T77" s="46">
        <f>EstatísticasIndiviU19[[#This Row],[2PM]]+EstatísticasIndiviU19[[#This Row],[3PM]]</f>
        <v>0</v>
      </c>
      <c r="U77" s="32"/>
      <c r="V77" s="32"/>
      <c r="W77" s="48" t="str">
        <f t="shared" si="4"/>
        <v/>
      </c>
      <c r="X77" s="48" t="str">
        <f>IF(EstatísticasIndiviU19[[#This Row],[LLM]]+EstatísticasIndiviU19[[#This Row],[FGA]]&gt;0,EstatísticasIndiviU19[[#This Row],[LLM]]/EstatísticasIndiviU19[[#This Row],[FGA]],"")</f>
        <v/>
      </c>
      <c r="Y77" s="32"/>
      <c r="Z77" s="32"/>
      <c r="AA77" s="32"/>
      <c r="AB77" s="48" t="e">
        <f>EstatísticasIndiviU19[[#This Row],[ER]]/(EstatísticasIndiviU19[[#This Row],[FGA]]+(0.44*EstatísticasIndiviU19[[#This Row],[LLA]])+EstatísticasIndiviU19[[#This Row],[ER]])</f>
        <v>#DIV/0!</v>
      </c>
      <c r="AC77" s="47" t="str">
        <f>IF(EstatísticasIndiviU19[[#This Row],[AS]]+EstatísticasIndiviU19[[#This Row],[ER]]&gt;0,EstatísticasIndiviU19[[#This Row],[AS]]/EstatísticasIndiviU19[[#This Row],[ER]],"")</f>
        <v/>
      </c>
      <c r="AD77" s="32"/>
      <c r="AE77" s="32"/>
      <c r="AF77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77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77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7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77" s="35"/>
    </row>
    <row r="78" spans="1:36" x14ac:dyDescent="0.3">
      <c r="A78" s="32" t="s">
        <v>209</v>
      </c>
      <c r="B78" s="32" t="s">
        <v>176</v>
      </c>
      <c r="C78" s="32" t="s">
        <v>105</v>
      </c>
      <c r="D78" s="32">
        <v>1</v>
      </c>
      <c r="E78" s="38">
        <v>44696</v>
      </c>
      <c r="F78" s="32">
        <v>5</v>
      </c>
      <c r="G78" s="32" t="s">
        <v>126</v>
      </c>
      <c r="H78" s="2">
        <f t="shared" si="5"/>
        <v>0</v>
      </c>
      <c r="I78" s="32">
        <v>3</v>
      </c>
      <c r="J78" s="32">
        <v>0</v>
      </c>
      <c r="K78" s="2">
        <f t="shared" si="1"/>
        <v>3</v>
      </c>
      <c r="L78" s="32">
        <v>0</v>
      </c>
      <c r="M78" s="32">
        <v>1</v>
      </c>
      <c r="N78" s="32">
        <v>0</v>
      </c>
      <c r="O78" s="48">
        <f t="shared" si="2"/>
        <v>0</v>
      </c>
      <c r="P78" s="32">
        <v>1</v>
      </c>
      <c r="Q78" s="32">
        <v>0</v>
      </c>
      <c r="R78" s="48">
        <f t="shared" si="3"/>
        <v>0</v>
      </c>
      <c r="S78" s="46">
        <f>EstatísticasIndiviU19[[#This Row],[2PA]]+EstatísticasIndiviU19[[#This Row],[3PA]]</f>
        <v>2</v>
      </c>
      <c r="T78" s="46">
        <f>EstatísticasIndiviU19[[#This Row],[2PM]]+EstatísticasIndiviU19[[#This Row],[3PM]]</f>
        <v>0</v>
      </c>
      <c r="U78" s="32">
        <v>0</v>
      </c>
      <c r="V78" s="32">
        <v>0</v>
      </c>
      <c r="W78" s="48" t="str">
        <f t="shared" si="4"/>
        <v/>
      </c>
      <c r="X78" s="48">
        <f>IF(EstatísticasIndiviU19[[#This Row],[LLM]]+EstatísticasIndiviU19[[#This Row],[FGA]]&gt;0,EstatísticasIndiviU19[[#This Row],[LLM]]/EstatísticasIndiviU19[[#This Row],[FGA]],"")</f>
        <v>0</v>
      </c>
      <c r="Y78" s="32">
        <v>0</v>
      </c>
      <c r="Z78" s="32">
        <v>1</v>
      </c>
      <c r="AA78" s="32">
        <v>1</v>
      </c>
      <c r="AB78" s="48">
        <f>EstatísticasIndiviU19[[#This Row],[ER]]/(EstatísticasIndiviU19[[#This Row],[FGA]]+(0.44*EstatísticasIndiviU19[[#This Row],[LLA]])+EstatísticasIndiviU19[[#This Row],[ER]])</f>
        <v>0.33333333333333331</v>
      </c>
      <c r="AC78" s="47">
        <f>IF(EstatísticasIndiviU19[[#This Row],[AS]]+EstatísticasIndiviU19[[#This Row],[ER]]&gt;0,EstatísticasIndiviU19[[#This Row],[AS]]/EstatísticasIndiviU19[[#This Row],[ER]],"")</f>
        <v>0</v>
      </c>
      <c r="AD78" s="32">
        <v>1</v>
      </c>
      <c r="AE78" s="32">
        <v>0</v>
      </c>
      <c r="AF78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78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78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7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78" s="35"/>
    </row>
    <row r="79" spans="1:36" x14ac:dyDescent="0.3">
      <c r="A79" s="32" t="s">
        <v>217</v>
      </c>
      <c r="B79" s="32" t="s">
        <v>176</v>
      </c>
      <c r="C79" s="32" t="s">
        <v>105</v>
      </c>
      <c r="D79" s="32">
        <v>1</v>
      </c>
      <c r="E79" s="38">
        <v>44696</v>
      </c>
      <c r="F79" s="32">
        <v>5</v>
      </c>
      <c r="G79" s="32" t="s">
        <v>126</v>
      </c>
      <c r="H79" s="2">
        <f t="shared" si="5"/>
        <v>0</v>
      </c>
      <c r="I79" s="32">
        <v>2</v>
      </c>
      <c r="J79" s="32">
        <v>0</v>
      </c>
      <c r="K79" s="2">
        <f t="shared" si="1"/>
        <v>2</v>
      </c>
      <c r="L79" s="32">
        <v>0</v>
      </c>
      <c r="M79" s="32">
        <v>0</v>
      </c>
      <c r="N79" s="32">
        <v>0</v>
      </c>
      <c r="O79" s="48" t="str">
        <f t="shared" si="2"/>
        <v/>
      </c>
      <c r="P79" s="32">
        <v>0</v>
      </c>
      <c r="Q79" s="32">
        <v>0</v>
      </c>
      <c r="R79" s="48" t="str">
        <f t="shared" si="3"/>
        <v/>
      </c>
      <c r="S79" s="46">
        <f>EstatísticasIndiviU19[[#This Row],[2PA]]+EstatísticasIndiviU19[[#This Row],[3PA]]</f>
        <v>0</v>
      </c>
      <c r="T79" s="46">
        <f>EstatísticasIndiviU19[[#This Row],[2PM]]+EstatísticasIndiviU19[[#This Row],[3PM]]</f>
        <v>0</v>
      </c>
      <c r="U79" s="32">
        <v>0</v>
      </c>
      <c r="V79" s="32">
        <v>0</v>
      </c>
      <c r="W79" s="48" t="str">
        <f t="shared" si="4"/>
        <v/>
      </c>
      <c r="X79" s="48" t="str">
        <f>IF(EstatísticasIndiviU19[[#This Row],[LLM]]+EstatísticasIndiviU19[[#This Row],[FGA]]&gt;0,EstatísticasIndiviU19[[#This Row],[LLM]]/EstatísticasIndiviU19[[#This Row],[FGA]],"")</f>
        <v/>
      </c>
      <c r="Y79" s="32">
        <v>0</v>
      </c>
      <c r="Z79" s="32">
        <v>0</v>
      </c>
      <c r="AA79" s="32">
        <v>2</v>
      </c>
      <c r="AB79" s="48">
        <f>EstatísticasIndiviU19[[#This Row],[ER]]/(EstatísticasIndiviU19[[#This Row],[FGA]]+(0.44*EstatísticasIndiviU19[[#This Row],[LLA]])+EstatísticasIndiviU19[[#This Row],[ER]])</f>
        <v>1</v>
      </c>
      <c r="AC79" s="47">
        <f>IF(EstatísticasIndiviU19[[#This Row],[AS]]+EstatísticasIndiviU19[[#This Row],[ER]]&gt;0,EstatísticasIndiviU19[[#This Row],[AS]]/EstatísticasIndiviU19[[#This Row],[ER]],"")</f>
        <v>0</v>
      </c>
      <c r="AD79" s="32">
        <v>2</v>
      </c>
      <c r="AE79" s="32">
        <v>0</v>
      </c>
      <c r="AF79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79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79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7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79" s="35"/>
    </row>
    <row r="80" spans="1:36" x14ac:dyDescent="0.3">
      <c r="A80" s="32" t="s">
        <v>211</v>
      </c>
      <c r="B80" s="32" t="s">
        <v>176</v>
      </c>
      <c r="C80" s="32" t="s">
        <v>105</v>
      </c>
      <c r="D80" s="32">
        <v>1</v>
      </c>
      <c r="E80" s="38">
        <v>44696</v>
      </c>
      <c r="F80" s="32">
        <v>5</v>
      </c>
      <c r="G80" s="32"/>
      <c r="H80" s="2">
        <f t="shared" si="5"/>
        <v>0</v>
      </c>
      <c r="I80" s="32"/>
      <c r="J80" s="32"/>
      <c r="K80" s="2">
        <f t="shared" si="1"/>
        <v>0</v>
      </c>
      <c r="L80" s="32"/>
      <c r="M80" s="32"/>
      <c r="N80" s="32"/>
      <c r="O80" s="48" t="str">
        <f t="shared" si="2"/>
        <v/>
      </c>
      <c r="P80" s="32"/>
      <c r="Q80" s="32"/>
      <c r="R80" s="48" t="str">
        <f t="shared" si="3"/>
        <v/>
      </c>
      <c r="S80" s="46">
        <f>EstatísticasIndiviU19[[#This Row],[2PA]]+EstatísticasIndiviU19[[#This Row],[3PA]]</f>
        <v>0</v>
      </c>
      <c r="T80" s="46">
        <f>EstatísticasIndiviU19[[#This Row],[2PM]]+EstatísticasIndiviU19[[#This Row],[3PM]]</f>
        <v>0</v>
      </c>
      <c r="U80" s="32"/>
      <c r="V80" s="32"/>
      <c r="W80" s="48" t="str">
        <f t="shared" si="4"/>
        <v/>
      </c>
      <c r="X80" s="48" t="str">
        <f>IF(EstatísticasIndiviU19[[#This Row],[LLM]]+EstatísticasIndiviU19[[#This Row],[FGA]]&gt;0,EstatísticasIndiviU19[[#This Row],[LLM]]/EstatísticasIndiviU19[[#This Row],[FGA]],"")</f>
        <v/>
      </c>
      <c r="Y80" s="32"/>
      <c r="Z80" s="32"/>
      <c r="AA80" s="32"/>
      <c r="AB80" s="48" t="e">
        <f>EstatísticasIndiviU19[[#This Row],[ER]]/(EstatísticasIndiviU19[[#This Row],[FGA]]+(0.44*EstatísticasIndiviU19[[#This Row],[LLA]])+EstatísticasIndiviU19[[#This Row],[ER]])</f>
        <v>#DIV/0!</v>
      </c>
      <c r="AC80" s="47" t="str">
        <f>IF(EstatísticasIndiviU19[[#This Row],[AS]]+EstatísticasIndiviU19[[#This Row],[ER]]&gt;0,EstatísticasIndiviU19[[#This Row],[AS]]/EstatísticasIndiviU19[[#This Row],[ER]],"")</f>
        <v/>
      </c>
      <c r="AD80" s="32"/>
      <c r="AE80" s="32"/>
      <c r="AF80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80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80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8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80" s="35"/>
    </row>
    <row r="81" spans="1:36" x14ac:dyDescent="0.3">
      <c r="A81" s="32" t="s">
        <v>213</v>
      </c>
      <c r="B81" s="32" t="s">
        <v>176</v>
      </c>
      <c r="C81" s="32" t="s">
        <v>105</v>
      </c>
      <c r="D81" s="32">
        <v>1</v>
      </c>
      <c r="E81" s="38">
        <v>44696</v>
      </c>
      <c r="F81" s="32">
        <v>5</v>
      </c>
      <c r="G81" s="32" t="s">
        <v>126</v>
      </c>
      <c r="H81" s="2">
        <f t="shared" si="5"/>
        <v>0</v>
      </c>
      <c r="I81" s="32">
        <v>0</v>
      </c>
      <c r="J81" s="32">
        <v>0</v>
      </c>
      <c r="K81" s="2">
        <f t="shared" si="1"/>
        <v>0</v>
      </c>
      <c r="L81" s="32">
        <v>0</v>
      </c>
      <c r="M81" s="32">
        <v>0</v>
      </c>
      <c r="N81" s="32">
        <v>0</v>
      </c>
      <c r="O81" s="48" t="str">
        <f t="shared" si="2"/>
        <v/>
      </c>
      <c r="P81" s="32">
        <v>1</v>
      </c>
      <c r="Q81" s="32">
        <v>0</v>
      </c>
      <c r="R81" s="48">
        <f t="shared" si="3"/>
        <v>0</v>
      </c>
      <c r="S81" s="46">
        <f>EstatísticasIndiviU19[[#This Row],[2PA]]+EstatísticasIndiviU19[[#This Row],[3PA]]</f>
        <v>1</v>
      </c>
      <c r="T81" s="46">
        <f>EstatísticasIndiviU19[[#This Row],[2PM]]+EstatísticasIndiviU19[[#This Row],[3PM]]</f>
        <v>0</v>
      </c>
      <c r="U81" s="32">
        <v>0</v>
      </c>
      <c r="V81" s="32">
        <v>0</v>
      </c>
      <c r="W81" s="48" t="str">
        <f t="shared" si="4"/>
        <v/>
      </c>
      <c r="X81" s="48">
        <f>IF(EstatísticasIndiviU19[[#This Row],[LLM]]+EstatísticasIndiviU19[[#This Row],[FGA]]&gt;0,EstatísticasIndiviU19[[#This Row],[LLM]]/EstatísticasIndiviU19[[#This Row],[FGA]],"")</f>
        <v>0</v>
      </c>
      <c r="Y81" s="32">
        <v>0</v>
      </c>
      <c r="Z81" s="32">
        <v>0</v>
      </c>
      <c r="AA81" s="32">
        <v>3</v>
      </c>
      <c r="AB81" s="48">
        <f>EstatísticasIndiviU19[[#This Row],[ER]]/(EstatísticasIndiviU19[[#This Row],[FGA]]+(0.44*EstatísticasIndiviU19[[#This Row],[LLA]])+EstatísticasIndiviU19[[#This Row],[ER]])</f>
        <v>0.75</v>
      </c>
      <c r="AC81" s="47">
        <f>IF(EstatísticasIndiviU19[[#This Row],[AS]]+EstatísticasIndiviU19[[#This Row],[ER]]&gt;0,EstatísticasIndiviU19[[#This Row],[AS]]/EstatísticasIndiviU19[[#This Row],[ER]],"")</f>
        <v>0</v>
      </c>
      <c r="AD81" s="32">
        <v>0</v>
      </c>
      <c r="AE81" s="32">
        <v>0</v>
      </c>
      <c r="AF81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81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81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8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-4</v>
      </c>
      <c r="AJ81" s="35"/>
    </row>
    <row r="82" spans="1:36" x14ac:dyDescent="0.3">
      <c r="A82" s="32" t="s">
        <v>214</v>
      </c>
      <c r="B82" s="32" t="s">
        <v>176</v>
      </c>
      <c r="C82" s="32" t="s">
        <v>105</v>
      </c>
      <c r="D82" s="32">
        <v>1</v>
      </c>
      <c r="E82" s="38">
        <v>44696</v>
      </c>
      <c r="F82" s="32">
        <v>5</v>
      </c>
      <c r="G82" s="32" t="s">
        <v>126</v>
      </c>
      <c r="H82" s="2">
        <f t="shared" ref="H82:H113" si="12">(Q82*2)+(N82*3)+(V82)</f>
        <v>0</v>
      </c>
      <c r="I82" s="32">
        <v>0</v>
      </c>
      <c r="J82" s="32">
        <v>0</v>
      </c>
      <c r="K82" s="2">
        <f t="shared" si="1"/>
        <v>0</v>
      </c>
      <c r="L82" s="32">
        <v>0</v>
      </c>
      <c r="M82" s="32">
        <v>1</v>
      </c>
      <c r="N82" s="32">
        <v>0</v>
      </c>
      <c r="O82" s="48">
        <f t="shared" si="2"/>
        <v>0</v>
      </c>
      <c r="P82" s="32">
        <v>1</v>
      </c>
      <c r="Q82" s="32">
        <v>0</v>
      </c>
      <c r="R82" s="48">
        <f t="shared" si="3"/>
        <v>0</v>
      </c>
      <c r="S82" s="46">
        <f>EstatísticasIndiviU19[[#This Row],[2PA]]+EstatísticasIndiviU19[[#This Row],[3PA]]</f>
        <v>2</v>
      </c>
      <c r="T82" s="46">
        <f>EstatísticasIndiviU19[[#This Row],[2PM]]+EstatísticasIndiviU19[[#This Row],[3PM]]</f>
        <v>0</v>
      </c>
      <c r="U82" s="32">
        <v>0</v>
      </c>
      <c r="V82" s="32">
        <v>0</v>
      </c>
      <c r="W82" s="48" t="str">
        <f t="shared" si="4"/>
        <v/>
      </c>
      <c r="X82" s="48">
        <f>IF(EstatísticasIndiviU19[[#This Row],[LLM]]+EstatísticasIndiviU19[[#This Row],[FGA]]&gt;0,EstatísticasIndiviU19[[#This Row],[LLM]]/EstatísticasIndiviU19[[#This Row],[FGA]],"")</f>
        <v>0</v>
      </c>
      <c r="Y82" s="32">
        <v>0</v>
      </c>
      <c r="Z82" s="32">
        <v>0</v>
      </c>
      <c r="AA82" s="32">
        <v>0</v>
      </c>
      <c r="AB82" s="48">
        <f>EstatísticasIndiviU19[[#This Row],[ER]]/(EstatísticasIndiviU19[[#This Row],[FGA]]+(0.44*EstatísticasIndiviU19[[#This Row],[LLA]])+EstatísticasIndiviU19[[#This Row],[ER]])</f>
        <v>0</v>
      </c>
      <c r="AC82" s="47" t="str">
        <f>IF(EstatísticasIndiviU19[[#This Row],[AS]]+EstatísticasIndiviU19[[#This Row],[ER]]&gt;0,EstatísticasIndiviU19[[#This Row],[AS]]/EstatísticasIndiviU19[[#This Row],[ER]],"")</f>
        <v/>
      </c>
      <c r="AD82" s="32">
        <v>0</v>
      </c>
      <c r="AE82" s="32">
        <v>0</v>
      </c>
      <c r="AF82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82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82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8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-2</v>
      </c>
      <c r="AJ82" s="35"/>
    </row>
    <row r="83" spans="1:36" x14ac:dyDescent="0.3">
      <c r="A83" s="32" t="s">
        <v>215</v>
      </c>
      <c r="B83" s="32" t="s">
        <v>176</v>
      </c>
      <c r="C83" s="32" t="s">
        <v>105</v>
      </c>
      <c r="D83" s="32">
        <v>1</v>
      </c>
      <c r="E83" s="38">
        <v>44696</v>
      </c>
      <c r="F83" s="32">
        <v>5</v>
      </c>
      <c r="G83" s="32"/>
      <c r="H83" s="2">
        <f t="shared" si="12"/>
        <v>0</v>
      </c>
      <c r="I83" s="32"/>
      <c r="J83" s="32"/>
      <c r="K83" s="2">
        <f t="shared" si="1"/>
        <v>0</v>
      </c>
      <c r="L83" s="32"/>
      <c r="M83" s="32"/>
      <c r="N83" s="32"/>
      <c r="O83" s="48" t="str">
        <f t="shared" si="2"/>
        <v/>
      </c>
      <c r="P83" s="32"/>
      <c r="Q83" s="32"/>
      <c r="R83" s="48" t="str">
        <f t="shared" si="3"/>
        <v/>
      </c>
      <c r="S83" s="46">
        <f>EstatísticasIndiviU19[[#This Row],[2PA]]+EstatísticasIndiviU19[[#This Row],[3PA]]</f>
        <v>0</v>
      </c>
      <c r="T83" s="46">
        <f>EstatísticasIndiviU19[[#This Row],[2PM]]+EstatísticasIndiviU19[[#This Row],[3PM]]</f>
        <v>0</v>
      </c>
      <c r="U83" s="32"/>
      <c r="V83" s="32"/>
      <c r="W83" s="48" t="str">
        <f t="shared" si="4"/>
        <v/>
      </c>
      <c r="X83" s="48" t="str">
        <f>IF(EstatísticasIndiviU19[[#This Row],[LLM]]+EstatísticasIndiviU19[[#This Row],[FGA]]&gt;0,EstatísticasIndiviU19[[#This Row],[LLM]]/EstatísticasIndiviU19[[#This Row],[FGA]],"")</f>
        <v/>
      </c>
      <c r="Y83" s="32"/>
      <c r="Z83" s="32"/>
      <c r="AA83" s="32"/>
      <c r="AB83" s="48" t="e">
        <f>EstatísticasIndiviU19[[#This Row],[ER]]/(EstatísticasIndiviU19[[#This Row],[FGA]]+(0.44*EstatísticasIndiviU19[[#This Row],[LLA]])+EstatísticasIndiviU19[[#This Row],[ER]])</f>
        <v>#DIV/0!</v>
      </c>
      <c r="AC83" s="47" t="str">
        <f>IF(EstatísticasIndiviU19[[#This Row],[AS]]+EstatísticasIndiviU19[[#This Row],[ER]]&gt;0,EstatísticasIndiviU19[[#This Row],[AS]]/EstatísticasIndiviU19[[#This Row],[ER]],"")</f>
        <v/>
      </c>
      <c r="AD83" s="32"/>
      <c r="AE83" s="32"/>
      <c r="AF83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83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83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8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83" s="35"/>
    </row>
    <row r="84" spans="1:36" x14ac:dyDescent="0.3">
      <c r="A84" s="32" t="s">
        <v>199</v>
      </c>
      <c r="B84" s="32" t="s">
        <v>176</v>
      </c>
      <c r="C84" s="32" t="s">
        <v>161</v>
      </c>
      <c r="D84" s="32">
        <v>1</v>
      </c>
      <c r="E84" s="38">
        <v>44697</v>
      </c>
      <c r="F84" s="32">
        <v>6</v>
      </c>
      <c r="G84" s="32" t="s">
        <v>91</v>
      </c>
      <c r="H84" s="2">
        <f t="shared" si="12"/>
        <v>29</v>
      </c>
      <c r="I84" s="32">
        <v>7</v>
      </c>
      <c r="J84" s="32">
        <v>3</v>
      </c>
      <c r="K84" s="2">
        <f t="shared" si="1"/>
        <v>10</v>
      </c>
      <c r="L84" s="32">
        <v>4</v>
      </c>
      <c r="M84" s="32">
        <v>5</v>
      </c>
      <c r="N84" s="32">
        <v>0</v>
      </c>
      <c r="O84" s="48">
        <f t="shared" si="2"/>
        <v>0</v>
      </c>
      <c r="P84" s="32">
        <v>21</v>
      </c>
      <c r="Q84" s="32">
        <v>14</v>
      </c>
      <c r="R84" s="48">
        <f t="shared" si="3"/>
        <v>0.66666666666666663</v>
      </c>
      <c r="S84" s="46">
        <f>EstatísticasIndiviU19[[#This Row],[2PA]]+EstatísticasIndiviU19[[#This Row],[3PA]]</f>
        <v>26</v>
      </c>
      <c r="T84" s="46">
        <f>EstatísticasIndiviU19[[#This Row],[2PM]]+EstatísticasIndiviU19[[#This Row],[3PM]]</f>
        <v>14</v>
      </c>
      <c r="U84" s="32">
        <v>2</v>
      </c>
      <c r="V84" s="32">
        <v>1</v>
      </c>
      <c r="W84" s="48">
        <f t="shared" si="4"/>
        <v>0.5</v>
      </c>
      <c r="X84" s="48">
        <f>IF(EstatísticasIndiviU19[[#This Row],[LLM]]+EstatísticasIndiviU19[[#This Row],[FGA]]&gt;0,EstatísticasIndiviU19[[#This Row],[LLM]]/EstatísticasIndiviU19[[#This Row],[FGA]],"")</f>
        <v>3.8461538461538464E-2</v>
      </c>
      <c r="Y84" s="32">
        <v>6</v>
      </c>
      <c r="Z84" s="32">
        <v>1</v>
      </c>
      <c r="AA84" s="32">
        <v>8</v>
      </c>
      <c r="AB84" s="48">
        <f>EstatísticasIndiviU19[[#This Row],[ER]]/(EstatísticasIndiviU19[[#This Row],[FGA]]+(0.44*EstatísticasIndiviU19[[#This Row],[LLA]])+EstatísticasIndiviU19[[#This Row],[ER]])</f>
        <v>0.22935779816513766</v>
      </c>
      <c r="AC84" s="47">
        <f>IF(EstatísticasIndiviU19[[#This Row],[AS]]+EstatísticasIndiviU19[[#This Row],[ER]]&gt;0,EstatísticasIndiviU19[[#This Row],[AS]]/EstatísticasIndiviU19[[#This Row],[ER]],"")</f>
        <v>0.5</v>
      </c>
      <c r="AD84" s="32">
        <v>3</v>
      </c>
      <c r="AE84" s="32">
        <v>5</v>
      </c>
      <c r="AF8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0.53846153846153844</v>
      </c>
      <c r="AG8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0.53943452380952384</v>
      </c>
      <c r="AH8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0.53846153846153844</v>
      </c>
      <c r="AI8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29</v>
      </c>
      <c r="AJ84" s="35"/>
    </row>
    <row r="85" spans="1:36" x14ac:dyDescent="0.3">
      <c r="A85" s="32" t="s">
        <v>200</v>
      </c>
      <c r="B85" s="32" t="s">
        <v>176</v>
      </c>
      <c r="C85" s="32" t="s">
        <v>161</v>
      </c>
      <c r="D85" s="32">
        <v>1</v>
      </c>
      <c r="E85" s="38">
        <v>44697</v>
      </c>
      <c r="F85" s="32">
        <v>6</v>
      </c>
      <c r="G85" s="32" t="s">
        <v>91</v>
      </c>
      <c r="H85" s="2">
        <f t="shared" si="12"/>
        <v>5</v>
      </c>
      <c r="I85" s="32">
        <v>0</v>
      </c>
      <c r="J85" s="32">
        <v>0</v>
      </c>
      <c r="K85" s="2">
        <f t="shared" ref="K85:K148" si="13">I85+J85</f>
        <v>0</v>
      </c>
      <c r="L85" s="32">
        <v>2</v>
      </c>
      <c r="M85" s="32">
        <v>3</v>
      </c>
      <c r="N85" s="32">
        <v>1</v>
      </c>
      <c r="O85" s="48">
        <f t="shared" ref="O85:O147" si="14">IF(N85+M85&gt;0,N85/M85,"")</f>
        <v>0.33333333333333331</v>
      </c>
      <c r="P85" s="32">
        <v>1</v>
      </c>
      <c r="Q85" s="32">
        <v>0</v>
      </c>
      <c r="R85" s="48">
        <f t="shared" ref="R85:R148" si="15">IF(Q85+P85&gt;0,Q85/P85,"")</f>
        <v>0</v>
      </c>
      <c r="S85" s="46">
        <f>EstatísticasIndiviU19[[#This Row],[2PA]]+EstatísticasIndiviU19[[#This Row],[3PA]]</f>
        <v>4</v>
      </c>
      <c r="T85" s="46">
        <f>EstatísticasIndiviU19[[#This Row],[2PM]]+EstatísticasIndiviU19[[#This Row],[3PM]]</f>
        <v>1</v>
      </c>
      <c r="U85" s="32">
        <v>5</v>
      </c>
      <c r="V85" s="32">
        <v>2</v>
      </c>
      <c r="W85" s="48">
        <f t="shared" si="4"/>
        <v>0.4</v>
      </c>
      <c r="X85" s="48">
        <f>IF(EstatísticasIndiviU19[[#This Row],[LLM]]+EstatísticasIndiviU19[[#This Row],[FGA]]&gt;0,EstatísticasIndiviU19[[#This Row],[LLM]]/EstatísticasIndiviU19[[#This Row],[FGA]],"")</f>
        <v>0.5</v>
      </c>
      <c r="Y85" s="32">
        <v>2</v>
      </c>
      <c r="Z85" s="32">
        <v>0</v>
      </c>
      <c r="AA85" s="32">
        <v>0</v>
      </c>
      <c r="AB85" s="48">
        <f>EstatísticasIndiviU19[[#This Row],[ER]]/(EstatísticasIndiviU19[[#This Row],[FGA]]+(0.44*EstatísticasIndiviU19[[#This Row],[LLA]])+EstatísticasIndiviU19[[#This Row],[ER]])</f>
        <v>0</v>
      </c>
      <c r="AC85" s="47" t="e">
        <f>IF(EstatísticasIndiviU19[[#This Row],[AS]]+EstatísticasIndiviU19[[#This Row],[ER]]&gt;0,EstatísticasIndiviU19[[#This Row],[AS]]/EstatísticasIndiviU19[[#This Row],[ER]],"")</f>
        <v>#DIV/0!</v>
      </c>
      <c r="AD85" s="32">
        <v>5</v>
      </c>
      <c r="AE85" s="32">
        <v>4</v>
      </c>
      <c r="AF85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0.25</v>
      </c>
      <c r="AG85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0.40322580645161288</v>
      </c>
      <c r="AH85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0.375</v>
      </c>
      <c r="AI8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3</v>
      </c>
      <c r="AJ85" s="35"/>
    </row>
    <row r="86" spans="1:36" x14ac:dyDescent="0.3">
      <c r="A86" s="32" t="s">
        <v>201</v>
      </c>
      <c r="B86" s="32" t="s">
        <v>176</v>
      </c>
      <c r="C86" s="32" t="s">
        <v>161</v>
      </c>
      <c r="D86" s="32">
        <v>1</v>
      </c>
      <c r="E86" s="38">
        <v>44697</v>
      </c>
      <c r="F86" s="32">
        <v>6</v>
      </c>
      <c r="G86" s="32" t="s">
        <v>126</v>
      </c>
      <c r="H86" s="2">
        <f t="shared" si="12"/>
        <v>0</v>
      </c>
      <c r="I86" s="32">
        <v>2</v>
      </c>
      <c r="J86" s="32">
        <v>0</v>
      </c>
      <c r="K86" s="2">
        <f t="shared" si="13"/>
        <v>2</v>
      </c>
      <c r="L86" s="32">
        <v>0</v>
      </c>
      <c r="M86" s="32">
        <v>3</v>
      </c>
      <c r="N86" s="32">
        <v>0</v>
      </c>
      <c r="O86" s="48">
        <f t="shared" si="14"/>
        <v>0</v>
      </c>
      <c r="P86" s="32">
        <v>2</v>
      </c>
      <c r="Q86" s="32">
        <v>0</v>
      </c>
      <c r="R86" s="48">
        <f t="shared" si="15"/>
        <v>0</v>
      </c>
      <c r="S86" s="46">
        <f>EstatísticasIndiviU19[[#This Row],[2PA]]+EstatísticasIndiviU19[[#This Row],[3PA]]</f>
        <v>5</v>
      </c>
      <c r="T86" s="46">
        <f>EstatísticasIndiviU19[[#This Row],[2PM]]+EstatísticasIndiviU19[[#This Row],[3PM]]</f>
        <v>0</v>
      </c>
      <c r="U86" s="32">
        <v>0</v>
      </c>
      <c r="V86" s="32">
        <v>0</v>
      </c>
      <c r="W86" s="48" t="str">
        <f t="shared" ref="W86:W147" si="16">IF(V86+U86&gt;0,V86/U86,"")</f>
        <v/>
      </c>
      <c r="X86" s="48">
        <f>IF(EstatísticasIndiviU19[[#This Row],[LLM]]+EstatísticasIndiviU19[[#This Row],[FGA]]&gt;0,EstatísticasIndiviU19[[#This Row],[LLM]]/EstatísticasIndiviU19[[#This Row],[FGA]],"")</f>
        <v>0</v>
      </c>
      <c r="Y86" s="32">
        <v>1</v>
      </c>
      <c r="Z86" s="32">
        <v>0</v>
      </c>
      <c r="AA86" s="32">
        <v>3</v>
      </c>
      <c r="AB86" s="48">
        <f>EstatísticasIndiviU19[[#This Row],[ER]]/(EstatísticasIndiviU19[[#This Row],[FGA]]+(0.44*EstatísticasIndiviU19[[#This Row],[LLA]])+EstatísticasIndiviU19[[#This Row],[ER]])</f>
        <v>0.375</v>
      </c>
      <c r="AC86" s="47">
        <f>IF(EstatísticasIndiviU19[[#This Row],[AS]]+EstatísticasIndiviU19[[#This Row],[ER]]&gt;0,EstatísticasIndiviU19[[#This Row],[AS]]/EstatísticasIndiviU19[[#This Row],[ER]],"")</f>
        <v>0</v>
      </c>
      <c r="AD86" s="32">
        <v>3</v>
      </c>
      <c r="AE86" s="32">
        <v>1</v>
      </c>
      <c r="AF86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86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86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8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-5</v>
      </c>
      <c r="AJ86" s="35"/>
    </row>
    <row r="87" spans="1:36" x14ac:dyDescent="0.3">
      <c r="A87" s="32" t="s">
        <v>202</v>
      </c>
      <c r="B87" s="32" t="s">
        <v>176</v>
      </c>
      <c r="C87" s="32" t="s">
        <v>161</v>
      </c>
      <c r="D87" s="32">
        <v>1</v>
      </c>
      <c r="E87" s="38">
        <v>44697</v>
      </c>
      <c r="F87" s="32">
        <v>6</v>
      </c>
      <c r="G87" s="32" t="s">
        <v>126</v>
      </c>
      <c r="H87" s="2">
        <f t="shared" si="12"/>
        <v>0</v>
      </c>
      <c r="I87" s="32">
        <v>2</v>
      </c>
      <c r="J87" s="32">
        <v>0</v>
      </c>
      <c r="K87" s="2">
        <f t="shared" si="13"/>
        <v>2</v>
      </c>
      <c r="L87" s="32">
        <v>1</v>
      </c>
      <c r="M87" s="32">
        <v>1</v>
      </c>
      <c r="N87" s="32">
        <v>0</v>
      </c>
      <c r="O87" s="48">
        <f t="shared" si="14"/>
        <v>0</v>
      </c>
      <c r="P87" s="32">
        <v>0</v>
      </c>
      <c r="Q87" s="32">
        <v>0</v>
      </c>
      <c r="R87" s="48" t="str">
        <f t="shared" si="15"/>
        <v/>
      </c>
      <c r="S87" s="46">
        <f>EstatísticasIndiviU19[[#This Row],[2PA]]+EstatísticasIndiviU19[[#This Row],[3PA]]</f>
        <v>1</v>
      </c>
      <c r="T87" s="46">
        <f>EstatísticasIndiviU19[[#This Row],[2PM]]+EstatísticasIndiviU19[[#This Row],[3PM]]</f>
        <v>0</v>
      </c>
      <c r="U87" s="32">
        <v>0</v>
      </c>
      <c r="V87" s="32">
        <v>0</v>
      </c>
      <c r="W87" s="48" t="str">
        <f t="shared" si="16"/>
        <v/>
      </c>
      <c r="X87" s="48">
        <f>IF(EstatísticasIndiviU19[[#This Row],[LLM]]+EstatísticasIndiviU19[[#This Row],[FGA]]&gt;0,EstatísticasIndiviU19[[#This Row],[LLM]]/EstatísticasIndiviU19[[#This Row],[FGA]],"")</f>
        <v>0</v>
      </c>
      <c r="Y87" s="32">
        <v>1</v>
      </c>
      <c r="Z87" s="32">
        <v>0</v>
      </c>
      <c r="AA87" s="32">
        <v>3</v>
      </c>
      <c r="AB87" s="48">
        <f>EstatísticasIndiviU19[[#This Row],[ER]]/(EstatísticasIndiviU19[[#This Row],[FGA]]+(0.44*EstatísticasIndiviU19[[#This Row],[LLA]])+EstatísticasIndiviU19[[#This Row],[ER]])</f>
        <v>0.75</v>
      </c>
      <c r="AC87" s="47">
        <f>IF(EstatísticasIndiviU19[[#This Row],[AS]]+EstatísticasIndiviU19[[#This Row],[ER]]&gt;0,EstatísticasIndiviU19[[#This Row],[AS]]/EstatísticasIndiviU19[[#This Row],[ER]],"")</f>
        <v>0.33333333333333331</v>
      </c>
      <c r="AD87" s="32">
        <v>2</v>
      </c>
      <c r="AE87" s="32">
        <v>0</v>
      </c>
      <c r="AF87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87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87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8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87" s="35"/>
    </row>
    <row r="88" spans="1:36" x14ac:dyDescent="0.3">
      <c r="A88" s="32" t="s">
        <v>203</v>
      </c>
      <c r="B88" s="32" t="s">
        <v>176</v>
      </c>
      <c r="C88" s="32" t="s">
        <v>161</v>
      </c>
      <c r="D88" s="32">
        <v>1</v>
      </c>
      <c r="E88" s="38">
        <v>44697</v>
      </c>
      <c r="F88" s="32">
        <v>6</v>
      </c>
      <c r="G88" s="32" t="s">
        <v>126</v>
      </c>
      <c r="H88" s="2">
        <f t="shared" si="12"/>
        <v>0</v>
      </c>
      <c r="I88" s="32">
        <v>1</v>
      </c>
      <c r="J88" s="32">
        <v>0</v>
      </c>
      <c r="K88" s="2">
        <f t="shared" si="13"/>
        <v>1</v>
      </c>
      <c r="L88" s="32">
        <v>1</v>
      </c>
      <c r="M88" s="32">
        <v>0</v>
      </c>
      <c r="N88" s="32">
        <v>0</v>
      </c>
      <c r="O88" s="48" t="str">
        <f t="shared" si="14"/>
        <v/>
      </c>
      <c r="P88" s="32">
        <v>0</v>
      </c>
      <c r="Q88" s="32">
        <v>0</v>
      </c>
      <c r="R88" s="48" t="str">
        <f t="shared" si="15"/>
        <v/>
      </c>
      <c r="S88" s="46">
        <f>EstatísticasIndiviU19[[#This Row],[2PA]]+EstatísticasIndiviU19[[#This Row],[3PA]]</f>
        <v>0</v>
      </c>
      <c r="T88" s="46">
        <f>EstatísticasIndiviU19[[#This Row],[2PM]]+EstatísticasIndiviU19[[#This Row],[3PM]]</f>
        <v>0</v>
      </c>
      <c r="U88" s="32">
        <v>0</v>
      </c>
      <c r="V88" s="32">
        <v>0</v>
      </c>
      <c r="W88" s="48" t="str">
        <f t="shared" si="16"/>
        <v/>
      </c>
      <c r="X88" s="48" t="str">
        <f>IF(EstatísticasIndiviU19[[#This Row],[LLM]]+EstatísticasIndiviU19[[#This Row],[FGA]]&gt;0,EstatísticasIndiviU19[[#This Row],[LLM]]/EstatísticasIndiviU19[[#This Row],[FGA]],"")</f>
        <v/>
      </c>
      <c r="Y88" s="32">
        <v>0</v>
      </c>
      <c r="Z88" s="32">
        <v>0</v>
      </c>
      <c r="AA88" s="32">
        <v>1</v>
      </c>
      <c r="AB88" s="48">
        <f>EstatísticasIndiviU19[[#This Row],[ER]]/(EstatísticasIndiviU19[[#This Row],[FGA]]+(0.44*EstatísticasIndiviU19[[#This Row],[LLA]])+EstatísticasIndiviU19[[#This Row],[ER]])</f>
        <v>1</v>
      </c>
      <c r="AC88" s="47">
        <f>IF(EstatísticasIndiviU19[[#This Row],[AS]]+EstatísticasIndiviU19[[#This Row],[ER]]&gt;0,EstatísticasIndiviU19[[#This Row],[AS]]/EstatísticasIndiviU19[[#This Row],[ER]],"")</f>
        <v>1</v>
      </c>
      <c r="AD88" s="32">
        <v>1</v>
      </c>
      <c r="AE88" s="32">
        <v>1</v>
      </c>
      <c r="AF88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88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88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8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88" s="35"/>
    </row>
    <row r="89" spans="1:36" x14ac:dyDescent="0.3">
      <c r="A89" s="32" t="s">
        <v>204</v>
      </c>
      <c r="B89" s="32" t="s">
        <v>176</v>
      </c>
      <c r="C89" s="32" t="s">
        <v>161</v>
      </c>
      <c r="D89" s="32">
        <v>1</v>
      </c>
      <c r="E89" s="38">
        <v>44697</v>
      </c>
      <c r="F89" s="32">
        <v>6</v>
      </c>
      <c r="G89" s="32" t="s">
        <v>126</v>
      </c>
      <c r="H89" s="2">
        <f t="shared" si="12"/>
        <v>12</v>
      </c>
      <c r="I89" s="32">
        <v>1</v>
      </c>
      <c r="J89" s="32">
        <v>1</v>
      </c>
      <c r="K89" s="2">
        <f t="shared" si="13"/>
        <v>2</v>
      </c>
      <c r="L89" s="32">
        <v>1</v>
      </c>
      <c r="M89" s="32">
        <v>10</v>
      </c>
      <c r="N89" s="32">
        <v>2</v>
      </c>
      <c r="O89" s="48">
        <f t="shared" si="14"/>
        <v>0.2</v>
      </c>
      <c r="P89" s="32">
        <v>7</v>
      </c>
      <c r="Q89" s="32">
        <v>3</v>
      </c>
      <c r="R89" s="48">
        <f t="shared" si="15"/>
        <v>0.42857142857142855</v>
      </c>
      <c r="S89" s="46">
        <f>EstatísticasIndiviU19[[#This Row],[2PA]]+EstatísticasIndiviU19[[#This Row],[3PA]]</f>
        <v>17</v>
      </c>
      <c r="T89" s="46">
        <f>EstatísticasIndiviU19[[#This Row],[2PM]]+EstatísticasIndiviU19[[#This Row],[3PM]]</f>
        <v>5</v>
      </c>
      <c r="U89" s="32">
        <v>0</v>
      </c>
      <c r="V89" s="32">
        <v>0</v>
      </c>
      <c r="W89" s="48" t="str">
        <f t="shared" si="16"/>
        <v/>
      </c>
      <c r="X89" s="48">
        <f>IF(EstatísticasIndiviU19[[#This Row],[LLM]]+EstatísticasIndiviU19[[#This Row],[FGA]]&gt;0,EstatísticasIndiviU19[[#This Row],[LLM]]/EstatísticasIndiviU19[[#This Row],[FGA]],"")</f>
        <v>0</v>
      </c>
      <c r="Y89" s="32">
        <v>3</v>
      </c>
      <c r="Z89" s="32">
        <v>0</v>
      </c>
      <c r="AA89" s="32">
        <v>6</v>
      </c>
      <c r="AB89" s="48">
        <f>EstatísticasIndiviU19[[#This Row],[ER]]/(EstatísticasIndiviU19[[#This Row],[FGA]]+(0.44*EstatísticasIndiviU19[[#This Row],[LLA]])+EstatísticasIndiviU19[[#This Row],[ER]])</f>
        <v>0.2608695652173913</v>
      </c>
      <c r="AC89" s="47">
        <f>IF(EstatísticasIndiviU19[[#This Row],[AS]]+EstatísticasIndiviU19[[#This Row],[ER]]&gt;0,EstatísticasIndiviU19[[#This Row],[AS]]/EstatísticasIndiviU19[[#This Row],[ER]],"")</f>
        <v>0.16666666666666666</v>
      </c>
      <c r="AD89" s="32">
        <v>3</v>
      </c>
      <c r="AE89" s="32">
        <v>0</v>
      </c>
      <c r="AF89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0.29411764705882354</v>
      </c>
      <c r="AG89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0.35294117647058826</v>
      </c>
      <c r="AH89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0.35294117647058826</v>
      </c>
      <c r="AI8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89" s="35"/>
    </row>
    <row r="90" spans="1:36" x14ac:dyDescent="0.3">
      <c r="A90" s="32" t="s">
        <v>205</v>
      </c>
      <c r="B90" s="32" t="s">
        <v>176</v>
      </c>
      <c r="C90" s="32" t="s">
        <v>161</v>
      </c>
      <c r="D90" s="32">
        <v>1</v>
      </c>
      <c r="E90" s="38">
        <v>44697</v>
      </c>
      <c r="F90" s="32">
        <v>6</v>
      </c>
      <c r="G90" s="32"/>
      <c r="H90" s="2">
        <f t="shared" si="12"/>
        <v>0</v>
      </c>
      <c r="I90" s="32"/>
      <c r="J90" s="32"/>
      <c r="K90" s="2">
        <f t="shared" si="13"/>
        <v>0</v>
      </c>
      <c r="L90" s="32"/>
      <c r="M90" s="32"/>
      <c r="N90" s="32"/>
      <c r="O90" s="48" t="str">
        <f t="shared" si="14"/>
        <v/>
      </c>
      <c r="P90" s="32"/>
      <c r="Q90" s="32"/>
      <c r="R90" s="48" t="str">
        <f t="shared" si="15"/>
        <v/>
      </c>
      <c r="S90" s="46">
        <f>EstatísticasIndiviU19[[#This Row],[2PA]]+EstatísticasIndiviU19[[#This Row],[3PA]]</f>
        <v>0</v>
      </c>
      <c r="T90" s="46">
        <f>EstatísticasIndiviU19[[#This Row],[2PM]]+EstatísticasIndiviU19[[#This Row],[3PM]]</f>
        <v>0</v>
      </c>
      <c r="U90" s="32"/>
      <c r="V90" s="32"/>
      <c r="W90" s="48" t="str">
        <f t="shared" si="16"/>
        <v/>
      </c>
      <c r="X90" s="48" t="str">
        <f>IF(EstatísticasIndiviU19[[#This Row],[LLM]]+EstatísticasIndiviU19[[#This Row],[FGA]]&gt;0,EstatísticasIndiviU19[[#This Row],[LLM]]/EstatísticasIndiviU19[[#This Row],[FGA]],"")</f>
        <v/>
      </c>
      <c r="Y90" s="32"/>
      <c r="Z90" s="32"/>
      <c r="AA90" s="32"/>
      <c r="AB90" s="48" t="e">
        <f>EstatísticasIndiviU19[[#This Row],[ER]]/(EstatísticasIndiviU19[[#This Row],[FGA]]+(0.44*EstatísticasIndiviU19[[#This Row],[LLA]])+EstatísticasIndiviU19[[#This Row],[ER]])</f>
        <v>#DIV/0!</v>
      </c>
      <c r="AC90" s="47" t="str">
        <f>IF(EstatísticasIndiviU19[[#This Row],[AS]]+EstatísticasIndiviU19[[#This Row],[ER]]&gt;0,EstatísticasIndiviU19[[#This Row],[AS]]/EstatísticasIndiviU19[[#This Row],[ER]],"")</f>
        <v/>
      </c>
      <c r="AD90" s="32"/>
      <c r="AE90" s="32"/>
      <c r="AF90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90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90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9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90" s="35"/>
    </row>
    <row r="91" spans="1:36" x14ac:dyDescent="0.3">
      <c r="A91" s="32" t="s">
        <v>206</v>
      </c>
      <c r="B91" s="32" t="s">
        <v>176</v>
      </c>
      <c r="C91" s="32" t="s">
        <v>161</v>
      </c>
      <c r="D91" s="32">
        <v>1</v>
      </c>
      <c r="E91" s="38">
        <v>44697</v>
      </c>
      <c r="F91" s="32">
        <v>6</v>
      </c>
      <c r="G91" s="32"/>
      <c r="H91" s="2">
        <f t="shared" si="12"/>
        <v>0</v>
      </c>
      <c r="I91" s="32"/>
      <c r="J91" s="32"/>
      <c r="K91" s="2">
        <f t="shared" si="13"/>
        <v>0</v>
      </c>
      <c r="L91" s="32"/>
      <c r="M91" s="32"/>
      <c r="N91" s="32"/>
      <c r="O91" s="48" t="str">
        <f t="shared" si="14"/>
        <v/>
      </c>
      <c r="P91" s="32"/>
      <c r="Q91" s="32"/>
      <c r="R91" s="48" t="str">
        <f t="shared" si="15"/>
        <v/>
      </c>
      <c r="S91" s="46">
        <f>EstatísticasIndiviU19[[#This Row],[2PA]]+EstatísticasIndiviU19[[#This Row],[3PA]]</f>
        <v>0</v>
      </c>
      <c r="T91" s="46">
        <f>EstatísticasIndiviU19[[#This Row],[2PM]]+EstatísticasIndiviU19[[#This Row],[3PM]]</f>
        <v>0</v>
      </c>
      <c r="U91" s="32"/>
      <c r="V91" s="32"/>
      <c r="W91" s="48" t="str">
        <f t="shared" si="16"/>
        <v/>
      </c>
      <c r="X91" s="48" t="str">
        <f>IF(EstatísticasIndiviU19[[#This Row],[LLM]]+EstatísticasIndiviU19[[#This Row],[FGA]]&gt;0,EstatísticasIndiviU19[[#This Row],[LLM]]/EstatísticasIndiviU19[[#This Row],[FGA]],"")</f>
        <v/>
      </c>
      <c r="Y91" s="32"/>
      <c r="Z91" s="32"/>
      <c r="AA91" s="32"/>
      <c r="AB91" s="48" t="e">
        <f>EstatísticasIndiviU19[[#This Row],[ER]]/(EstatísticasIndiviU19[[#This Row],[FGA]]+(0.44*EstatísticasIndiviU19[[#This Row],[LLA]])+EstatísticasIndiviU19[[#This Row],[ER]])</f>
        <v>#DIV/0!</v>
      </c>
      <c r="AC91" s="47" t="str">
        <f>IF(EstatísticasIndiviU19[[#This Row],[AS]]+EstatísticasIndiviU19[[#This Row],[ER]]&gt;0,EstatísticasIndiviU19[[#This Row],[AS]]/EstatísticasIndiviU19[[#This Row],[ER]],"")</f>
        <v/>
      </c>
      <c r="AD91" s="32"/>
      <c r="AE91" s="32"/>
      <c r="AF91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91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91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9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91" s="35"/>
    </row>
    <row r="92" spans="1:36" x14ac:dyDescent="0.3">
      <c r="A92" s="32" t="s">
        <v>207</v>
      </c>
      <c r="B92" s="32" t="s">
        <v>176</v>
      </c>
      <c r="C92" s="32" t="s">
        <v>161</v>
      </c>
      <c r="D92" s="32">
        <v>1</v>
      </c>
      <c r="E92" s="38">
        <v>44697</v>
      </c>
      <c r="F92" s="32">
        <v>6</v>
      </c>
      <c r="G92" s="32" t="s">
        <v>91</v>
      </c>
      <c r="H92" s="2">
        <f t="shared" si="12"/>
        <v>2</v>
      </c>
      <c r="I92" s="32">
        <v>3</v>
      </c>
      <c r="J92" s="32">
        <v>2</v>
      </c>
      <c r="K92" s="2">
        <f t="shared" si="13"/>
        <v>5</v>
      </c>
      <c r="L92" s="32">
        <v>0</v>
      </c>
      <c r="M92" s="32">
        <v>0</v>
      </c>
      <c r="N92" s="32">
        <v>0</v>
      </c>
      <c r="O92" s="48" t="str">
        <f t="shared" si="14"/>
        <v/>
      </c>
      <c r="P92" s="32">
        <v>2</v>
      </c>
      <c r="Q92" s="32">
        <v>1</v>
      </c>
      <c r="R92" s="48">
        <f t="shared" si="15"/>
        <v>0.5</v>
      </c>
      <c r="S92" s="46">
        <f>EstatísticasIndiviU19[[#This Row],[2PA]]+EstatísticasIndiviU19[[#This Row],[3PA]]</f>
        <v>2</v>
      </c>
      <c r="T92" s="46">
        <f>EstatísticasIndiviU19[[#This Row],[2PM]]+EstatísticasIndiviU19[[#This Row],[3PM]]</f>
        <v>1</v>
      </c>
      <c r="U92" s="32">
        <v>0</v>
      </c>
      <c r="V92" s="32">
        <v>0</v>
      </c>
      <c r="W92" s="48" t="str">
        <f t="shared" si="16"/>
        <v/>
      </c>
      <c r="X92" s="48">
        <f>IF(EstatísticasIndiviU19[[#This Row],[LLM]]+EstatísticasIndiviU19[[#This Row],[FGA]]&gt;0,EstatísticasIndiviU19[[#This Row],[LLM]]/EstatísticasIndiviU19[[#This Row],[FGA]],"")</f>
        <v>0</v>
      </c>
      <c r="Y92" s="32">
        <v>0</v>
      </c>
      <c r="Z92" s="32">
        <v>0</v>
      </c>
      <c r="AA92" s="32">
        <v>1</v>
      </c>
      <c r="AB92" s="48">
        <f>EstatísticasIndiviU19[[#This Row],[ER]]/(EstatísticasIndiviU19[[#This Row],[FGA]]+(0.44*EstatísticasIndiviU19[[#This Row],[LLA]])+EstatísticasIndiviU19[[#This Row],[ER]])</f>
        <v>0.33333333333333331</v>
      </c>
      <c r="AC92" s="47">
        <f>IF(EstatísticasIndiviU19[[#This Row],[AS]]+EstatísticasIndiviU19[[#This Row],[ER]]&gt;0,EstatísticasIndiviU19[[#This Row],[AS]]/EstatísticasIndiviU19[[#This Row],[ER]],"")</f>
        <v>0</v>
      </c>
      <c r="AD92" s="32">
        <v>0</v>
      </c>
      <c r="AE92" s="32">
        <v>0</v>
      </c>
      <c r="AF92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92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</v>
      </c>
      <c r="AH92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9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5</v>
      </c>
      <c r="AJ92" s="35"/>
    </row>
    <row r="93" spans="1:36" x14ac:dyDescent="0.3">
      <c r="A93" s="32" t="s">
        <v>208</v>
      </c>
      <c r="B93" s="32" t="s">
        <v>176</v>
      </c>
      <c r="C93" s="32" t="s">
        <v>161</v>
      </c>
      <c r="D93" s="32">
        <v>1</v>
      </c>
      <c r="E93" s="38">
        <v>44697</v>
      </c>
      <c r="F93" s="32">
        <v>6</v>
      </c>
      <c r="G93" s="32"/>
      <c r="H93" s="2">
        <f t="shared" si="12"/>
        <v>0</v>
      </c>
      <c r="I93" s="32"/>
      <c r="J93" s="32"/>
      <c r="K93" s="2">
        <f t="shared" si="13"/>
        <v>0</v>
      </c>
      <c r="L93" s="32"/>
      <c r="M93" s="32"/>
      <c r="N93" s="32"/>
      <c r="O93" s="48" t="str">
        <f t="shared" si="14"/>
        <v/>
      </c>
      <c r="P93" s="32"/>
      <c r="Q93" s="32"/>
      <c r="R93" s="48" t="str">
        <f t="shared" si="15"/>
        <v/>
      </c>
      <c r="S93" s="46">
        <f>EstatísticasIndiviU19[[#This Row],[2PA]]+EstatísticasIndiviU19[[#This Row],[3PA]]</f>
        <v>0</v>
      </c>
      <c r="T93" s="46">
        <f>EstatísticasIndiviU19[[#This Row],[2PM]]+EstatísticasIndiviU19[[#This Row],[3PM]]</f>
        <v>0</v>
      </c>
      <c r="U93" s="32"/>
      <c r="V93" s="32"/>
      <c r="W93" s="48" t="str">
        <f t="shared" si="16"/>
        <v/>
      </c>
      <c r="X93" s="48" t="str">
        <f>IF(EstatísticasIndiviU19[[#This Row],[LLM]]+EstatísticasIndiviU19[[#This Row],[FGA]]&gt;0,EstatísticasIndiviU19[[#This Row],[LLM]]/EstatísticasIndiviU19[[#This Row],[FGA]],"")</f>
        <v/>
      </c>
      <c r="Y93" s="32"/>
      <c r="Z93" s="32"/>
      <c r="AA93" s="32"/>
      <c r="AB93" s="48" t="e">
        <f>EstatísticasIndiviU19[[#This Row],[ER]]/(EstatísticasIndiviU19[[#This Row],[FGA]]+(0.44*EstatísticasIndiviU19[[#This Row],[LLA]])+EstatísticasIndiviU19[[#This Row],[ER]])</f>
        <v>#DIV/0!</v>
      </c>
      <c r="AC93" s="47" t="str">
        <f>IF(EstatísticasIndiviU19[[#This Row],[AS]]+EstatísticasIndiviU19[[#This Row],[ER]]&gt;0,EstatísticasIndiviU19[[#This Row],[AS]]/EstatísticasIndiviU19[[#This Row],[ER]],"")</f>
        <v/>
      </c>
      <c r="AD93" s="32"/>
      <c r="AE93" s="32"/>
      <c r="AF93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93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93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9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93" s="35"/>
    </row>
    <row r="94" spans="1:36" x14ac:dyDescent="0.3">
      <c r="A94" s="32" t="s">
        <v>209</v>
      </c>
      <c r="B94" s="32" t="s">
        <v>176</v>
      </c>
      <c r="C94" s="32" t="s">
        <v>161</v>
      </c>
      <c r="D94" s="32">
        <v>1</v>
      </c>
      <c r="E94" s="38">
        <v>44697</v>
      </c>
      <c r="F94" s="32">
        <v>6</v>
      </c>
      <c r="G94" s="32" t="s">
        <v>126</v>
      </c>
      <c r="H94" s="2">
        <f t="shared" si="12"/>
        <v>0</v>
      </c>
      <c r="I94" s="32">
        <v>0</v>
      </c>
      <c r="J94" s="32">
        <v>1</v>
      </c>
      <c r="K94" s="2">
        <f t="shared" si="13"/>
        <v>1</v>
      </c>
      <c r="L94" s="32">
        <v>0</v>
      </c>
      <c r="M94" s="32">
        <v>0</v>
      </c>
      <c r="N94" s="32">
        <v>0</v>
      </c>
      <c r="O94" s="48" t="str">
        <f t="shared" si="14"/>
        <v/>
      </c>
      <c r="P94" s="32">
        <v>0</v>
      </c>
      <c r="Q94" s="32">
        <v>0</v>
      </c>
      <c r="R94" s="48" t="str">
        <f t="shared" si="15"/>
        <v/>
      </c>
      <c r="S94" s="46">
        <f>EstatísticasIndiviU19[[#This Row],[2PA]]+EstatísticasIndiviU19[[#This Row],[3PA]]</f>
        <v>0</v>
      </c>
      <c r="T94" s="46">
        <f>EstatísticasIndiviU19[[#This Row],[2PM]]+EstatísticasIndiviU19[[#This Row],[3PM]]</f>
        <v>0</v>
      </c>
      <c r="U94" s="32">
        <v>0</v>
      </c>
      <c r="V94" s="32">
        <v>0</v>
      </c>
      <c r="W94" s="48" t="str">
        <f t="shared" si="16"/>
        <v/>
      </c>
      <c r="X94" s="48" t="str">
        <f>IF(EstatísticasIndiviU19[[#This Row],[LLM]]+EstatísticasIndiviU19[[#This Row],[FGA]]&gt;0,EstatísticasIndiviU19[[#This Row],[LLM]]/EstatísticasIndiviU19[[#This Row],[FGA]],"")</f>
        <v/>
      </c>
      <c r="Y94" s="32">
        <v>0</v>
      </c>
      <c r="Z94" s="32">
        <v>0</v>
      </c>
      <c r="AA94" s="32">
        <v>1</v>
      </c>
      <c r="AB94" s="48">
        <f>EstatísticasIndiviU19[[#This Row],[ER]]/(EstatísticasIndiviU19[[#This Row],[FGA]]+(0.44*EstatísticasIndiviU19[[#This Row],[LLA]])+EstatísticasIndiviU19[[#This Row],[ER]])</f>
        <v>1</v>
      </c>
      <c r="AC94" s="47">
        <f>IF(EstatísticasIndiviU19[[#This Row],[AS]]+EstatísticasIndiviU19[[#This Row],[ER]]&gt;0,EstatísticasIndiviU19[[#This Row],[AS]]/EstatísticasIndiviU19[[#This Row],[ER]],"")</f>
        <v>0</v>
      </c>
      <c r="AD94" s="32">
        <v>1</v>
      </c>
      <c r="AE94" s="32">
        <v>1</v>
      </c>
      <c r="AF94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94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94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9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94" s="35"/>
    </row>
    <row r="95" spans="1:36" x14ac:dyDescent="0.3">
      <c r="A95" s="32" t="s">
        <v>210</v>
      </c>
      <c r="B95" s="32" t="s">
        <v>176</v>
      </c>
      <c r="C95" s="32" t="s">
        <v>161</v>
      </c>
      <c r="D95" s="32">
        <v>1</v>
      </c>
      <c r="E95" s="38">
        <v>44697</v>
      </c>
      <c r="F95" s="32">
        <v>6</v>
      </c>
      <c r="G95" s="32"/>
      <c r="H95" s="2">
        <f t="shared" si="12"/>
        <v>0</v>
      </c>
      <c r="I95" s="32"/>
      <c r="J95" s="32"/>
      <c r="K95" s="2">
        <f t="shared" si="13"/>
        <v>0</v>
      </c>
      <c r="L95" s="32"/>
      <c r="M95" s="32"/>
      <c r="N95" s="32"/>
      <c r="O95" s="48" t="str">
        <f t="shared" si="14"/>
        <v/>
      </c>
      <c r="P95" s="32"/>
      <c r="Q95" s="32"/>
      <c r="R95" s="48" t="str">
        <f t="shared" si="15"/>
        <v/>
      </c>
      <c r="S95" s="46">
        <f>EstatísticasIndiviU19[[#This Row],[2PA]]+EstatísticasIndiviU19[[#This Row],[3PA]]</f>
        <v>0</v>
      </c>
      <c r="T95" s="46">
        <f>EstatísticasIndiviU19[[#This Row],[2PM]]+EstatísticasIndiviU19[[#This Row],[3PM]]</f>
        <v>0</v>
      </c>
      <c r="U95" s="32"/>
      <c r="V95" s="32"/>
      <c r="W95" s="48" t="str">
        <f t="shared" si="16"/>
        <v/>
      </c>
      <c r="X95" s="48" t="str">
        <f>IF(EstatísticasIndiviU19[[#This Row],[LLM]]+EstatísticasIndiviU19[[#This Row],[FGA]]&gt;0,EstatísticasIndiviU19[[#This Row],[LLM]]/EstatísticasIndiviU19[[#This Row],[FGA]],"")</f>
        <v/>
      </c>
      <c r="Y95" s="32"/>
      <c r="Z95" s="32"/>
      <c r="AA95" s="32"/>
      <c r="AB95" s="48" t="e">
        <f>EstatísticasIndiviU19[[#This Row],[ER]]/(EstatísticasIndiviU19[[#This Row],[FGA]]+(0.44*EstatísticasIndiviU19[[#This Row],[LLA]])+EstatísticasIndiviU19[[#This Row],[ER]])</f>
        <v>#DIV/0!</v>
      </c>
      <c r="AC95" s="47" t="str">
        <f>IF(EstatísticasIndiviU19[[#This Row],[AS]]+EstatísticasIndiviU19[[#This Row],[ER]]&gt;0,EstatísticasIndiviU19[[#This Row],[AS]]/EstatísticasIndiviU19[[#This Row],[ER]],"")</f>
        <v/>
      </c>
      <c r="AD95" s="32"/>
      <c r="AE95" s="32"/>
      <c r="AF95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95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95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9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95" s="35"/>
    </row>
    <row r="96" spans="1:36" x14ac:dyDescent="0.3">
      <c r="A96" s="32" t="s">
        <v>211</v>
      </c>
      <c r="B96" s="32" t="s">
        <v>176</v>
      </c>
      <c r="C96" s="32" t="s">
        <v>161</v>
      </c>
      <c r="D96" s="32">
        <v>1</v>
      </c>
      <c r="E96" s="38">
        <v>44697</v>
      </c>
      <c r="F96" s="32">
        <v>6</v>
      </c>
      <c r="G96" s="32" t="s">
        <v>91</v>
      </c>
      <c r="H96" s="2">
        <f t="shared" si="12"/>
        <v>12</v>
      </c>
      <c r="I96" s="32">
        <v>7</v>
      </c>
      <c r="J96" s="32">
        <v>1</v>
      </c>
      <c r="K96" s="2">
        <f t="shared" si="13"/>
        <v>8</v>
      </c>
      <c r="L96" s="32">
        <v>2</v>
      </c>
      <c r="M96" s="32">
        <v>0</v>
      </c>
      <c r="N96" s="32">
        <v>0</v>
      </c>
      <c r="O96" s="48" t="str">
        <f t="shared" si="14"/>
        <v/>
      </c>
      <c r="P96" s="32">
        <v>5</v>
      </c>
      <c r="Q96" s="32">
        <v>3</v>
      </c>
      <c r="R96" s="48">
        <f t="shared" si="15"/>
        <v>0.6</v>
      </c>
      <c r="S96" s="46">
        <f>EstatísticasIndiviU19[[#This Row],[2PA]]+EstatísticasIndiviU19[[#This Row],[3PA]]</f>
        <v>5</v>
      </c>
      <c r="T96" s="46">
        <f>EstatísticasIndiviU19[[#This Row],[2PM]]+EstatísticasIndiviU19[[#This Row],[3PM]]</f>
        <v>3</v>
      </c>
      <c r="U96" s="32">
        <v>10</v>
      </c>
      <c r="V96" s="32">
        <v>6</v>
      </c>
      <c r="W96" s="48">
        <f t="shared" si="16"/>
        <v>0.6</v>
      </c>
      <c r="X96" s="48">
        <f>IF(EstatísticasIndiviU19[[#This Row],[LLM]]+EstatísticasIndiviU19[[#This Row],[FGA]]&gt;0,EstatísticasIndiviU19[[#This Row],[LLM]]/EstatísticasIndiviU19[[#This Row],[FGA]],"")</f>
        <v>1.2</v>
      </c>
      <c r="Y96" s="32">
        <v>1</v>
      </c>
      <c r="Z96" s="32">
        <v>0</v>
      </c>
      <c r="AA96" s="32">
        <v>6</v>
      </c>
      <c r="AB96" s="48">
        <f>EstatísticasIndiviU19[[#This Row],[ER]]/(EstatísticasIndiviU19[[#This Row],[FGA]]+(0.44*EstatísticasIndiviU19[[#This Row],[LLA]])+EstatísticasIndiviU19[[#This Row],[ER]])</f>
        <v>0.38961038961038963</v>
      </c>
      <c r="AC96" s="47">
        <f>IF(EstatísticasIndiviU19[[#This Row],[AS]]+EstatísticasIndiviU19[[#This Row],[ER]]&gt;0,EstatísticasIndiviU19[[#This Row],[AS]]/EstatísticasIndiviU19[[#This Row],[ER]],"")</f>
        <v>0.33333333333333331</v>
      </c>
      <c r="AD96" s="32">
        <v>3</v>
      </c>
      <c r="AE96" s="32">
        <v>4</v>
      </c>
      <c r="AF96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0.6</v>
      </c>
      <c r="AG96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0.63829787234042545</v>
      </c>
      <c r="AH96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0.6</v>
      </c>
      <c r="AI9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11</v>
      </c>
      <c r="AJ96" s="35"/>
    </row>
    <row r="97" spans="1:36" x14ac:dyDescent="0.3">
      <c r="A97" s="32" t="s">
        <v>213</v>
      </c>
      <c r="B97" s="32" t="s">
        <v>176</v>
      </c>
      <c r="C97" s="32" t="s">
        <v>161</v>
      </c>
      <c r="D97" s="32">
        <v>1</v>
      </c>
      <c r="E97" s="38">
        <v>44697</v>
      </c>
      <c r="F97" s="32">
        <v>6</v>
      </c>
      <c r="G97" s="32" t="s">
        <v>126</v>
      </c>
      <c r="H97" s="2">
        <f t="shared" si="12"/>
        <v>7</v>
      </c>
      <c r="I97" s="32">
        <v>1</v>
      </c>
      <c r="J97" s="32">
        <v>1</v>
      </c>
      <c r="K97" s="2">
        <f t="shared" si="13"/>
        <v>2</v>
      </c>
      <c r="L97" s="32">
        <v>0</v>
      </c>
      <c r="M97" s="32">
        <v>1</v>
      </c>
      <c r="N97" s="32">
        <v>1</v>
      </c>
      <c r="O97" s="48">
        <f t="shared" si="14"/>
        <v>1</v>
      </c>
      <c r="P97" s="32">
        <v>2</v>
      </c>
      <c r="Q97" s="32">
        <v>0</v>
      </c>
      <c r="R97" s="48">
        <f t="shared" si="15"/>
        <v>0</v>
      </c>
      <c r="S97" s="46">
        <f>EstatísticasIndiviU19[[#This Row],[2PA]]+EstatísticasIndiviU19[[#This Row],[3PA]]</f>
        <v>3</v>
      </c>
      <c r="T97" s="46">
        <f>EstatísticasIndiviU19[[#This Row],[2PM]]+EstatísticasIndiviU19[[#This Row],[3PM]]</f>
        <v>1</v>
      </c>
      <c r="U97" s="32">
        <v>6</v>
      </c>
      <c r="V97" s="32">
        <v>4</v>
      </c>
      <c r="W97" s="48">
        <f t="shared" si="16"/>
        <v>0.66666666666666663</v>
      </c>
      <c r="X97" s="48">
        <f>IF(EstatísticasIndiviU19[[#This Row],[LLM]]+EstatísticasIndiviU19[[#This Row],[FGA]]&gt;0,EstatísticasIndiviU19[[#This Row],[LLM]]/EstatísticasIndiviU19[[#This Row],[FGA]],"")</f>
        <v>1.3333333333333333</v>
      </c>
      <c r="Y97" s="32">
        <v>2</v>
      </c>
      <c r="Z97" s="32">
        <v>0</v>
      </c>
      <c r="AA97" s="32">
        <v>1</v>
      </c>
      <c r="AB97" s="48">
        <f>EstatísticasIndiviU19[[#This Row],[ER]]/(EstatísticasIndiviU19[[#This Row],[FGA]]+(0.44*EstatísticasIndiviU19[[#This Row],[LLA]])+EstatísticasIndiviU19[[#This Row],[ER]])</f>
        <v>0.1506024096385542</v>
      </c>
      <c r="AC97" s="47">
        <f>IF(EstatísticasIndiviU19[[#This Row],[AS]]+EstatísticasIndiviU19[[#This Row],[ER]]&gt;0,EstatísticasIndiviU19[[#This Row],[AS]]/EstatísticasIndiviU19[[#This Row],[ER]],"")</f>
        <v>0</v>
      </c>
      <c r="AD97" s="32">
        <v>4</v>
      </c>
      <c r="AE97" s="32">
        <v>2</v>
      </c>
      <c r="AF97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97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0.62056737588652477</v>
      </c>
      <c r="AH97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9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6</v>
      </c>
      <c r="AJ97" s="35"/>
    </row>
    <row r="98" spans="1:36" x14ac:dyDescent="0.3">
      <c r="A98" s="32" t="s">
        <v>214</v>
      </c>
      <c r="B98" s="32" t="s">
        <v>176</v>
      </c>
      <c r="C98" s="32" t="s">
        <v>161</v>
      </c>
      <c r="D98" s="32">
        <v>1</v>
      </c>
      <c r="E98" s="38">
        <v>44697</v>
      </c>
      <c r="F98" s="32">
        <v>6</v>
      </c>
      <c r="G98" s="32" t="s">
        <v>126</v>
      </c>
      <c r="H98" s="2">
        <f t="shared" si="12"/>
        <v>4</v>
      </c>
      <c r="I98" s="32">
        <v>0</v>
      </c>
      <c r="J98" s="32">
        <v>0</v>
      </c>
      <c r="K98" s="2">
        <f t="shared" si="13"/>
        <v>0</v>
      </c>
      <c r="L98" s="32">
        <v>1</v>
      </c>
      <c r="M98" s="32">
        <v>3</v>
      </c>
      <c r="N98" s="32">
        <v>0</v>
      </c>
      <c r="O98" s="48">
        <f t="shared" si="14"/>
        <v>0</v>
      </c>
      <c r="P98" s="32">
        <v>2</v>
      </c>
      <c r="Q98" s="32">
        <v>2</v>
      </c>
      <c r="R98" s="48">
        <f t="shared" si="15"/>
        <v>1</v>
      </c>
      <c r="S98" s="46">
        <f>EstatísticasIndiviU19[[#This Row],[2PA]]+EstatísticasIndiviU19[[#This Row],[3PA]]</f>
        <v>5</v>
      </c>
      <c r="T98" s="46">
        <f>EstatísticasIndiviU19[[#This Row],[2PM]]+EstatísticasIndiviU19[[#This Row],[3PM]]</f>
        <v>2</v>
      </c>
      <c r="U98" s="32">
        <v>0</v>
      </c>
      <c r="V98" s="32">
        <v>0</v>
      </c>
      <c r="W98" s="48" t="str">
        <f t="shared" si="16"/>
        <v/>
      </c>
      <c r="X98" s="48">
        <f>IF(EstatísticasIndiviU19[[#This Row],[LLM]]+EstatísticasIndiviU19[[#This Row],[FGA]]&gt;0,EstatísticasIndiviU19[[#This Row],[LLM]]/EstatísticasIndiviU19[[#This Row],[FGA]],"")</f>
        <v>0</v>
      </c>
      <c r="Y98" s="32">
        <v>0</v>
      </c>
      <c r="Z98" s="32">
        <v>0</v>
      </c>
      <c r="AA98" s="32">
        <v>1</v>
      </c>
      <c r="AB98" s="48">
        <f>EstatísticasIndiviU19[[#This Row],[ER]]/(EstatísticasIndiviU19[[#This Row],[FGA]]+(0.44*EstatísticasIndiviU19[[#This Row],[LLA]])+EstatísticasIndiviU19[[#This Row],[ER]])</f>
        <v>0.16666666666666666</v>
      </c>
      <c r="AC98" s="47">
        <f>IF(EstatísticasIndiviU19[[#This Row],[AS]]+EstatísticasIndiviU19[[#This Row],[ER]]&gt;0,EstatísticasIndiviU19[[#This Row],[AS]]/EstatísticasIndiviU19[[#This Row],[ER]],"")</f>
        <v>1</v>
      </c>
      <c r="AD98" s="32">
        <v>1</v>
      </c>
      <c r="AE98" s="32">
        <v>0</v>
      </c>
      <c r="AF98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0.4</v>
      </c>
      <c r="AG98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</v>
      </c>
      <c r="AH98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</v>
      </c>
      <c r="AI9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98" s="35"/>
    </row>
    <row r="99" spans="1:36" x14ac:dyDescent="0.3">
      <c r="A99" s="32" t="s">
        <v>215</v>
      </c>
      <c r="B99" s="32" t="s">
        <v>176</v>
      </c>
      <c r="C99" s="32" t="s">
        <v>161</v>
      </c>
      <c r="D99" s="32">
        <v>1</v>
      </c>
      <c r="E99" s="38">
        <v>44697</v>
      </c>
      <c r="F99" s="32">
        <v>6</v>
      </c>
      <c r="G99" s="32" t="s">
        <v>126</v>
      </c>
      <c r="H99" s="2">
        <f t="shared" si="12"/>
        <v>1</v>
      </c>
      <c r="I99" s="32">
        <v>1</v>
      </c>
      <c r="J99" s="32">
        <v>0</v>
      </c>
      <c r="K99" s="2">
        <f t="shared" si="13"/>
        <v>1</v>
      </c>
      <c r="L99" s="32">
        <v>0</v>
      </c>
      <c r="M99" s="32">
        <v>0</v>
      </c>
      <c r="N99" s="32">
        <v>0</v>
      </c>
      <c r="O99" s="48" t="str">
        <f t="shared" si="14"/>
        <v/>
      </c>
      <c r="P99" s="32">
        <v>0</v>
      </c>
      <c r="Q99" s="32">
        <v>0</v>
      </c>
      <c r="R99" s="48" t="str">
        <f t="shared" si="15"/>
        <v/>
      </c>
      <c r="S99" s="46">
        <f>EstatísticasIndiviU19[[#This Row],[2PA]]+EstatísticasIndiviU19[[#This Row],[3PA]]</f>
        <v>0</v>
      </c>
      <c r="T99" s="46">
        <f>EstatísticasIndiviU19[[#This Row],[2PM]]+EstatísticasIndiviU19[[#This Row],[3PM]]</f>
        <v>0</v>
      </c>
      <c r="U99" s="32">
        <v>2</v>
      </c>
      <c r="V99" s="32">
        <v>1</v>
      </c>
      <c r="W99" s="48">
        <f t="shared" si="16"/>
        <v>0.5</v>
      </c>
      <c r="X99" s="48" t="e">
        <f>IF(EstatísticasIndiviU19[[#This Row],[LLM]]+EstatísticasIndiviU19[[#This Row],[FGA]]&gt;0,EstatísticasIndiviU19[[#This Row],[LLM]]/EstatísticasIndiviU19[[#This Row],[FGA]],"")</f>
        <v>#DIV/0!</v>
      </c>
      <c r="Y99" s="32">
        <v>0</v>
      </c>
      <c r="Z99" s="32">
        <v>0</v>
      </c>
      <c r="AA99" s="32">
        <v>1</v>
      </c>
      <c r="AB99" s="48">
        <f>EstatísticasIndiviU19[[#This Row],[ER]]/(EstatísticasIndiviU19[[#This Row],[FGA]]+(0.44*EstatísticasIndiviU19[[#This Row],[LLA]])+EstatísticasIndiviU19[[#This Row],[ER]])</f>
        <v>0.53191489361702127</v>
      </c>
      <c r="AC99" s="47">
        <f>IF(EstatísticasIndiviU19[[#This Row],[AS]]+EstatísticasIndiviU19[[#This Row],[ER]]&gt;0,EstatísticasIndiviU19[[#This Row],[AS]]/EstatísticasIndiviU19[[#This Row],[ER]],"")</f>
        <v>0</v>
      </c>
      <c r="AD99" s="32">
        <v>1</v>
      </c>
      <c r="AE99" s="32">
        <v>1</v>
      </c>
      <c r="AF99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99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99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9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99" s="35"/>
    </row>
    <row r="100" spans="1:36" x14ac:dyDescent="0.3">
      <c r="A100" s="32" t="s">
        <v>199</v>
      </c>
      <c r="B100" s="32" t="s">
        <v>176</v>
      </c>
      <c r="C100" s="32" t="s">
        <v>92</v>
      </c>
      <c r="D100" s="32">
        <v>1</v>
      </c>
      <c r="E100" s="38">
        <v>44710</v>
      </c>
      <c r="F100" s="32">
        <v>7</v>
      </c>
      <c r="G100" s="32" t="s">
        <v>126</v>
      </c>
      <c r="H100" s="2">
        <f t="shared" si="12"/>
        <v>22</v>
      </c>
      <c r="I100" s="32">
        <v>3</v>
      </c>
      <c r="J100" s="32">
        <v>4</v>
      </c>
      <c r="K100" s="2">
        <f t="shared" si="13"/>
        <v>7</v>
      </c>
      <c r="L100" s="32">
        <v>0</v>
      </c>
      <c r="M100" s="32">
        <v>3</v>
      </c>
      <c r="N100" s="32">
        <v>1</v>
      </c>
      <c r="O100" s="48">
        <f t="shared" si="14"/>
        <v>0.33333333333333331</v>
      </c>
      <c r="P100" s="32">
        <v>16</v>
      </c>
      <c r="Q100" s="32">
        <v>6</v>
      </c>
      <c r="R100" s="48">
        <f t="shared" si="15"/>
        <v>0.375</v>
      </c>
      <c r="S100" s="46">
        <f>EstatísticasIndiviU19[[#This Row],[2PA]]+EstatísticasIndiviU19[[#This Row],[3PA]]</f>
        <v>19</v>
      </c>
      <c r="T100" s="46">
        <f>EstatísticasIndiviU19[[#This Row],[2PM]]+EstatísticasIndiviU19[[#This Row],[3PM]]</f>
        <v>7</v>
      </c>
      <c r="U100" s="32">
        <v>19</v>
      </c>
      <c r="V100" s="32">
        <v>7</v>
      </c>
      <c r="W100" s="48">
        <f t="shared" si="16"/>
        <v>0.36842105263157893</v>
      </c>
      <c r="X100" s="48">
        <f>IF(EstatísticasIndiviU19[[#This Row],[LLM]]+EstatísticasIndiviU19[[#This Row],[FGA]]&gt;0,EstatísticasIndiviU19[[#This Row],[LLM]]/EstatísticasIndiviU19[[#This Row],[FGA]],"")</f>
        <v>0.36842105263157893</v>
      </c>
      <c r="Y100" s="32">
        <v>3</v>
      </c>
      <c r="Z100" s="32">
        <v>0</v>
      </c>
      <c r="AA100" s="32">
        <v>12</v>
      </c>
      <c r="AB100" s="48">
        <f>EstatísticasIndiviU19[[#This Row],[ER]]/(EstatísticasIndiviU19[[#This Row],[FGA]]+(0.44*EstatísticasIndiviU19[[#This Row],[LLA]])+EstatísticasIndiviU19[[#This Row],[ER]])</f>
        <v>0.3048780487804878</v>
      </c>
      <c r="AC100" s="47">
        <f>IF(EstatísticasIndiviU19[[#This Row],[AS]]+EstatísticasIndiviU19[[#This Row],[ER]]&gt;0,EstatísticasIndiviU19[[#This Row],[AS]]/EstatísticasIndiviU19[[#This Row],[ER]],"")</f>
        <v>0</v>
      </c>
      <c r="AD100" s="32">
        <v>3</v>
      </c>
      <c r="AE100" s="32">
        <v>11</v>
      </c>
      <c r="AF100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0.36842105263157893</v>
      </c>
      <c r="AG100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0.40204678362573099</v>
      </c>
      <c r="AH100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0.39473684210526316</v>
      </c>
      <c r="AI10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-4</v>
      </c>
      <c r="AJ100" s="35"/>
    </row>
    <row r="101" spans="1:36" x14ac:dyDescent="0.3">
      <c r="A101" s="32" t="s">
        <v>200</v>
      </c>
      <c r="B101" s="32" t="s">
        <v>176</v>
      </c>
      <c r="C101" s="32" t="s">
        <v>92</v>
      </c>
      <c r="D101" s="32">
        <v>1</v>
      </c>
      <c r="E101" s="38">
        <v>44710</v>
      </c>
      <c r="F101" s="32">
        <v>7</v>
      </c>
      <c r="G101" s="32" t="s">
        <v>126</v>
      </c>
      <c r="H101" s="2">
        <f t="shared" si="12"/>
        <v>9</v>
      </c>
      <c r="I101" s="32">
        <v>2</v>
      </c>
      <c r="J101" s="32">
        <v>1</v>
      </c>
      <c r="K101" s="2">
        <f t="shared" si="13"/>
        <v>3</v>
      </c>
      <c r="L101" s="32">
        <v>2</v>
      </c>
      <c r="M101" s="32">
        <v>4</v>
      </c>
      <c r="N101" s="32">
        <v>0</v>
      </c>
      <c r="O101" s="48">
        <f t="shared" si="14"/>
        <v>0</v>
      </c>
      <c r="P101" s="32">
        <v>4</v>
      </c>
      <c r="Q101" s="32">
        <v>2</v>
      </c>
      <c r="R101" s="48">
        <f t="shared" si="15"/>
        <v>0.5</v>
      </c>
      <c r="S101" s="46">
        <f>EstatísticasIndiviU19[[#This Row],[2PA]]+EstatísticasIndiviU19[[#This Row],[3PA]]</f>
        <v>8</v>
      </c>
      <c r="T101" s="46">
        <f>EstatísticasIndiviU19[[#This Row],[2PM]]+EstatísticasIndiviU19[[#This Row],[3PM]]</f>
        <v>2</v>
      </c>
      <c r="U101" s="32">
        <v>6</v>
      </c>
      <c r="V101" s="32">
        <v>5</v>
      </c>
      <c r="W101" s="48">
        <f t="shared" si="16"/>
        <v>0.83333333333333337</v>
      </c>
      <c r="X101" s="48">
        <f>IF(EstatísticasIndiviU19[[#This Row],[LLM]]+EstatísticasIndiviU19[[#This Row],[FGA]]&gt;0,EstatísticasIndiviU19[[#This Row],[LLM]]/EstatísticasIndiviU19[[#This Row],[FGA]],"")</f>
        <v>0.625</v>
      </c>
      <c r="Y101" s="32">
        <v>2</v>
      </c>
      <c r="Z101" s="32">
        <v>0</v>
      </c>
      <c r="AA101" s="32">
        <v>5</v>
      </c>
      <c r="AB101" s="48">
        <f>EstatísticasIndiviU19[[#This Row],[ER]]/(EstatísticasIndiviU19[[#This Row],[FGA]]+(0.44*EstatísticasIndiviU19[[#This Row],[LLA]])+EstatísticasIndiviU19[[#This Row],[ER]])</f>
        <v>0.31969309462915602</v>
      </c>
      <c r="AC101" s="47">
        <f>IF(EstatísticasIndiviU19[[#This Row],[AS]]+EstatísticasIndiviU19[[#This Row],[ER]]&gt;0,EstatísticasIndiviU19[[#This Row],[AS]]/EstatísticasIndiviU19[[#This Row],[ER]],"")</f>
        <v>0.4</v>
      </c>
      <c r="AD101" s="32">
        <v>4</v>
      </c>
      <c r="AE101" s="32">
        <v>4</v>
      </c>
      <c r="AF101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0.25</v>
      </c>
      <c r="AG101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0.42293233082706766</v>
      </c>
      <c r="AH101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0.25</v>
      </c>
      <c r="AI10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4</v>
      </c>
      <c r="AJ101" s="35"/>
    </row>
    <row r="102" spans="1:36" x14ac:dyDescent="0.3">
      <c r="A102" s="32" t="s">
        <v>201</v>
      </c>
      <c r="B102" s="32" t="s">
        <v>176</v>
      </c>
      <c r="C102" s="32" t="s">
        <v>92</v>
      </c>
      <c r="D102" s="32">
        <v>1</v>
      </c>
      <c r="E102" s="38">
        <v>44710</v>
      </c>
      <c r="F102" s="32">
        <v>7</v>
      </c>
      <c r="G102" s="32" t="s">
        <v>126</v>
      </c>
      <c r="H102" s="2">
        <f t="shared" si="12"/>
        <v>6</v>
      </c>
      <c r="I102" s="32">
        <v>0</v>
      </c>
      <c r="J102" s="32">
        <v>2</v>
      </c>
      <c r="K102" s="2">
        <f t="shared" si="13"/>
        <v>2</v>
      </c>
      <c r="L102" s="32">
        <v>1</v>
      </c>
      <c r="M102" s="32">
        <v>7</v>
      </c>
      <c r="N102" s="32">
        <v>2</v>
      </c>
      <c r="O102" s="48">
        <f t="shared" si="14"/>
        <v>0.2857142857142857</v>
      </c>
      <c r="P102" s="32">
        <v>2</v>
      </c>
      <c r="Q102" s="32">
        <v>0</v>
      </c>
      <c r="R102" s="48">
        <f t="shared" si="15"/>
        <v>0</v>
      </c>
      <c r="S102" s="46">
        <f>EstatísticasIndiviU19[[#This Row],[2PA]]+EstatísticasIndiviU19[[#This Row],[3PA]]</f>
        <v>9</v>
      </c>
      <c r="T102" s="46">
        <f>EstatísticasIndiviU19[[#This Row],[2PM]]+EstatísticasIndiviU19[[#This Row],[3PM]]</f>
        <v>2</v>
      </c>
      <c r="U102" s="32">
        <v>0</v>
      </c>
      <c r="V102" s="32">
        <v>0</v>
      </c>
      <c r="W102" s="48" t="str">
        <f t="shared" si="16"/>
        <v/>
      </c>
      <c r="X102" s="48">
        <f>IF(EstatísticasIndiviU19[[#This Row],[LLM]]+EstatísticasIndiviU19[[#This Row],[FGA]]&gt;0,EstatísticasIndiviU19[[#This Row],[LLM]]/EstatísticasIndiviU19[[#This Row],[FGA]],"")</f>
        <v>0</v>
      </c>
      <c r="Y102" s="32">
        <v>2</v>
      </c>
      <c r="Z102" s="32">
        <v>0</v>
      </c>
      <c r="AA102" s="32">
        <v>1</v>
      </c>
      <c r="AB102" s="48">
        <f>EstatísticasIndiviU19[[#This Row],[ER]]/(EstatísticasIndiviU19[[#This Row],[FGA]]+(0.44*EstatísticasIndiviU19[[#This Row],[LLA]])+EstatísticasIndiviU19[[#This Row],[ER]])</f>
        <v>0.1</v>
      </c>
      <c r="AC102" s="47">
        <f>IF(EstatísticasIndiviU19[[#This Row],[AS]]+EstatísticasIndiviU19[[#This Row],[ER]]&gt;0,EstatísticasIndiviU19[[#This Row],[AS]]/EstatísticasIndiviU19[[#This Row],[ER]],"")</f>
        <v>1</v>
      </c>
      <c r="AD102" s="32">
        <v>3</v>
      </c>
      <c r="AE102" s="32">
        <v>0</v>
      </c>
      <c r="AF102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0.22222222222222221</v>
      </c>
      <c r="AG102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0.33333333333333331</v>
      </c>
      <c r="AH102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0.33333333333333331</v>
      </c>
      <c r="AI10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3</v>
      </c>
      <c r="AJ102" s="35"/>
    </row>
    <row r="103" spans="1:36" x14ac:dyDescent="0.3">
      <c r="A103" s="32" t="s">
        <v>202</v>
      </c>
      <c r="B103" s="32" t="s">
        <v>176</v>
      </c>
      <c r="C103" s="32" t="s">
        <v>92</v>
      </c>
      <c r="D103" s="32">
        <v>1</v>
      </c>
      <c r="E103" s="38">
        <v>44710</v>
      </c>
      <c r="F103" s="32">
        <v>7</v>
      </c>
      <c r="G103" s="32" t="s">
        <v>126</v>
      </c>
      <c r="H103" s="2">
        <f t="shared" si="12"/>
        <v>0</v>
      </c>
      <c r="I103" s="32">
        <v>0</v>
      </c>
      <c r="J103" s="32">
        <v>0</v>
      </c>
      <c r="K103" s="2">
        <f t="shared" si="13"/>
        <v>0</v>
      </c>
      <c r="L103" s="32">
        <v>0</v>
      </c>
      <c r="M103" s="32">
        <v>0</v>
      </c>
      <c r="N103" s="32">
        <v>0</v>
      </c>
      <c r="O103" s="48" t="str">
        <f t="shared" si="14"/>
        <v/>
      </c>
      <c r="P103" s="32">
        <v>0</v>
      </c>
      <c r="Q103" s="32">
        <v>0</v>
      </c>
      <c r="R103" s="48" t="str">
        <f t="shared" si="15"/>
        <v/>
      </c>
      <c r="S103" s="46">
        <f>EstatísticasIndiviU19[[#This Row],[2PA]]+EstatísticasIndiviU19[[#This Row],[3PA]]</f>
        <v>0</v>
      </c>
      <c r="T103" s="46">
        <f>EstatísticasIndiviU19[[#This Row],[2PM]]+EstatísticasIndiviU19[[#This Row],[3PM]]</f>
        <v>0</v>
      </c>
      <c r="U103" s="32">
        <v>0</v>
      </c>
      <c r="V103" s="32">
        <v>0</v>
      </c>
      <c r="W103" s="48" t="str">
        <f t="shared" si="16"/>
        <v/>
      </c>
      <c r="X103" s="48" t="str">
        <f>IF(EstatísticasIndiviU19[[#This Row],[LLM]]+EstatísticasIndiviU19[[#This Row],[FGA]]&gt;0,EstatísticasIndiviU19[[#This Row],[LLM]]/EstatísticasIndiviU19[[#This Row],[FGA]],"")</f>
        <v/>
      </c>
      <c r="Y103" s="32">
        <v>0</v>
      </c>
      <c r="Z103" s="32">
        <v>0</v>
      </c>
      <c r="AA103" s="32">
        <v>1</v>
      </c>
      <c r="AB103" s="48">
        <f>EstatísticasIndiviU19[[#This Row],[ER]]/(EstatísticasIndiviU19[[#This Row],[FGA]]+(0.44*EstatísticasIndiviU19[[#This Row],[LLA]])+EstatísticasIndiviU19[[#This Row],[ER]])</f>
        <v>1</v>
      </c>
      <c r="AC103" s="47">
        <f>IF(EstatísticasIndiviU19[[#This Row],[AS]]+EstatísticasIndiviU19[[#This Row],[ER]]&gt;0,EstatísticasIndiviU19[[#This Row],[AS]]/EstatísticasIndiviU19[[#This Row],[ER]],"")</f>
        <v>0</v>
      </c>
      <c r="AD103" s="32">
        <v>1</v>
      </c>
      <c r="AE103" s="32">
        <v>0</v>
      </c>
      <c r="AF103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03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03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0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103" s="35"/>
    </row>
    <row r="104" spans="1:36" x14ac:dyDescent="0.3">
      <c r="A104" s="32" t="s">
        <v>203</v>
      </c>
      <c r="B104" s="32" t="s">
        <v>176</v>
      </c>
      <c r="C104" s="32" t="s">
        <v>92</v>
      </c>
      <c r="D104" s="32">
        <v>1</v>
      </c>
      <c r="E104" s="38">
        <v>44710</v>
      </c>
      <c r="F104" s="32">
        <v>7</v>
      </c>
      <c r="G104" s="32" t="s">
        <v>126</v>
      </c>
      <c r="H104" s="2">
        <f t="shared" si="12"/>
        <v>0</v>
      </c>
      <c r="I104" s="32">
        <v>0</v>
      </c>
      <c r="J104" s="32">
        <v>0</v>
      </c>
      <c r="K104" s="2">
        <f t="shared" si="13"/>
        <v>0</v>
      </c>
      <c r="L104" s="32">
        <v>2</v>
      </c>
      <c r="M104" s="32">
        <v>1</v>
      </c>
      <c r="N104" s="32">
        <v>0</v>
      </c>
      <c r="O104" s="48">
        <f t="shared" si="14"/>
        <v>0</v>
      </c>
      <c r="P104" s="32">
        <v>0</v>
      </c>
      <c r="Q104" s="32">
        <v>0</v>
      </c>
      <c r="R104" s="48" t="str">
        <f t="shared" si="15"/>
        <v/>
      </c>
      <c r="S104" s="46">
        <f>EstatísticasIndiviU19[[#This Row],[2PA]]+EstatísticasIndiviU19[[#This Row],[3PA]]</f>
        <v>1</v>
      </c>
      <c r="T104" s="46">
        <f>EstatísticasIndiviU19[[#This Row],[2PM]]+EstatísticasIndiviU19[[#This Row],[3PM]]</f>
        <v>0</v>
      </c>
      <c r="U104" s="32">
        <v>0</v>
      </c>
      <c r="V104" s="32">
        <v>0</v>
      </c>
      <c r="W104" s="48" t="str">
        <f t="shared" si="16"/>
        <v/>
      </c>
      <c r="X104" s="48">
        <f>IF(EstatísticasIndiviU19[[#This Row],[LLM]]+EstatísticasIndiviU19[[#This Row],[FGA]]&gt;0,EstatísticasIndiviU19[[#This Row],[LLM]]/EstatísticasIndiviU19[[#This Row],[FGA]],"")</f>
        <v>0</v>
      </c>
      <c r="Y104" s="32">
        <v>0</v>
      </c>
      <c r="Z104" s="32">
        <v>0</v>
      </c>
      <c r="AA104" s="32">
        <v>4</v>
      </c>
      <c r="AB104" s="48">
        <f>EstatísticasIndiviU19[[#This Row],[ER]]/(EstatísticasIndiviU19[[#This Row],[FGA]]+(0.44*EstatísticasIndiviU19[[#This Row],[LLA]])+EstatísticasIndiviU19[[#This Row],[ER]])</f>
        <v>0.8</v>
      </c>
      <c r="AC104" s="47">
        <f>IF(EstatísticasIndiviU19[[#This Row],[AS]]+EstatísticasIndiviU19[[#This Row],[ER]]&gt;0,EstatísticasIndiviU19[[#This Row],[AS]]/EstatísticasIndiviU19[[#This Row],[ER]],"")</f>
        <v>0.5</v>
      </c>
      <c r="AD104" s="32">
        <v>5</v>
      </c>
      <c r="AE104" s="32">
        <v>0</v>
      </c>
      <c r="AF10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0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10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0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-3</v>
      </c>
      <c r="AJ104" s="35"/>
    </row>
    <row r="105" spans="1:36" x14ac:dyDescent="0.3">
      <c r="A105" s="32" t="s">
        <v>204</v>
      </c>
      <c r="B105" s="32" t="s">
        <v>176</v>
      </c>
      <c r="C105" s="32" t="s">
        <v>92</v>
      </c>
      <c r="D105" s="32">
        <v>1</v>
      </c>
      <c r="E105" s="38">
        <v>44710</v>
      </c>
      <c r="F105" s="32">
        <v>7</v>
      </c>
      <c r="G105" s="32" t="s">
        <v>126</v>
      </c>
      <c r="H105" s="2">
        <f t="shared" si="12"/>
        <v>12</v>
      </c>
      <c r="I105" s="32">
        <v>1</v>
      </c>
      <c r="J105" s="32">
        <v>0</v>
      </c>
      <c r="K105" s="2">
        <f t="shared" si="13"/>
        <v>1</v>
      </c>
      <c r="L105" s="32">
        <v>1</v>
      </c>
      <c r="M105" s="32">
        <v>2</v>
      </c>
      <c r="N105" s="32">
        <v>1</v>
      </c>
      <c r="O105" s="48">
        <f t="shared" si="14"/>
        <v>0.5</v>
      </c>
      <c r="P105" s="32">
        <v>4</v>
      </c>
      <c r="Q105" s="32">
        <v>2</v>
      </c>
      <c r="R105" s="48">
        <f t="shared" si="15"/>
        <v>0.5</v>
      </c>
      <c r="S105" s="46">
        <f>EstatísticasIndiviU19[[#This Row],[2PA]]+EstatísticasIndiviU19[[#This Row],[3PA]]</f>
        <v>6</v>
      </c>
      <c r="T105" s="46">
        <f>EstatísticasIndiviU19[[#This Row],[2PM]]+EstatísticasIndiviU19[[#This Row],[3PM]]</f>
        <v>3</v>
      </c>
      <c r="U105" s="32">
        <v>7</v>
      </c>
      <c r="V105" s="32">
        <v>5</v>
      </c>
      <c r="W105" s="48">
        <f t="shared" si="16"/>
        <v>0.7142857142857143</v>
      </c>
      <c r="X105" s="48">
        <f>IF(EstatísticasIndiviU19[[#This Row],[LLM]]+EstatísticasIndiviU19[[#This Row],[FGA]]&gt;0,EstatísticasIndiviU19[[#This Row],[LLM]]/EstatísticasIndiviU19[[#This Row],[FGA]],"")</f>
        <v>0.83333333333333337</v>
      </c>
      <c r="Y105" s="32">
        <v>1</v>
      </c>
      <c r="Z105" s="32">
        <v>0</v>
      </c>
      <c r="AA105" s="32">
        <v>0</v>
      </c>
      <c r="AB105" s="48">
        <f>EstatísticasIndiviU19[[#This Row],[ER]]/(EstatísticasIndiviU19[[#This Row],[FGA]]+(0.44*EstatísticasIndiviU19[[#This Row],[LLA]])+EstatísticasIndiviU19[[#This Row],[ER]])</f>
        <v>0</v>
      </c>
      <c r="AC105" s="47" t="e">
        <f>IF(EstatísticasIndiviU19[[#This Row],[AS]]+EstatísticasIndiviU19[[#This Row],[ER]]&gt;0,EstatísticasIndiviU19[[#This Row],[AS]]/EstatísticasIndiviU19[[#This Row],[ER]],"")</f>
        <v>#DIV/0!</v>
      </c>
      <c r="AD105" s="32">
        <v>5</v>
      </c>
      <c r="AE105" s="32">
        <v>4</v>
      </c>
      <c r="AF105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105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0.66079295154185025</v>
      </c>
      <c r="AH105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0.58333333333333337</v>
      </c>
      <c r="AI10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10</v>
      </c>
      <c r="AJ105" s="35"/>
    </row>
    <row r="106" spans="1:36" x14ac:dyDescent="0.3">
      <c r="A106" s="32" t="s">
        <v>205</v>
      </c>
      <c r="B106" s="32" t="s">
        <v>176</v>
      </c>
      <c r="C106" s="32" t="s">
        <v>92</v>
      </c>
      <c r="D106" s="32">
        <v>1</v>
      </c>
      <c r="E106" s="38">
        <v>44710</v>
      </c>
      <c r="F106" s="32">
        <v>7</v>
      </c>
      <c r="G106" s="32"/>
      <c r="H106" s="2">
        <f t="shared" si="12"/>
        <v>0</v>
      </c>
      <c r="I106" s="32"/>
      <c r="J106" s="32"/>
      <c r="K106" s="2">
        <f t="shared" si="13"/>
        <v>0</v>
      </c>
      <c r="L106" s="32"/>
      <c r="M106" s="32"/>
      <c r="N106" s="32"/>
      <c r="O106" s="48" t="str">
        <f t="shared" si="14"/>
        <v/>
      </c>
      <c r="P106" s="32"/>
      <c r="Q106" s="32"/>
      <c r="R106" s="48" t="str">
        <f t="shared" si="15"/>
        <v/>
      </c>
      <c r="S106" s="46">
        <f>EstatísticasIndiviU19[[#This Row],[2PA]]+EstatísticasIndiviU19[[#This Row],[3PA]]</f>
        <v>0</v>
      </c>
      <c r="T106" s="46">
        <f>EstatísticasIndiviU19[[#This Row],[2PM]]+EstatísticasIndiviU19[[#This Row],[3PM]]</f>
        <v>0</v>
      </c>
      <c r="U106" s="32"/>
      <c r="V106" s="32"/>
      <c r="W106" s="48" t="str">
        <f t="shared" si="16"/>
        <v/>
      </c>
      <c r="X106" s="48" t="str">
        <f>IF(EstatísticasIndiviU19[[#This Row],[LLM]]+EstatísticasIndiviU19[[#This Row],[FGA]]&gt;0,EstatísticasIndiviU19[[#This Row],[LLM]]/EstatísticasIndiviU19[[#This Row],[FGA]],"")</f>
        <v/>
      </c>
      <c r="Y106" s="32"/>
      <c r="Z106" s="32"/>
      <c r="AA106" s="32"/>
      <c r="AB106" s="48" t="e">
        <f>EstatísticasIndiviU19[[#This Row],[ER]]/(EstatísticasIndiviU19[[#This Row],[FGA]]+(0.44*EstatísticasIndiviU19[[#This Row],[LLA]])+EstatísticasIndiviU19[[#This Row],[ER]])</f>
        <v>#DIV/0!</v>
      </c>
      <c r="AC106" s="47" t="str">
        <f>IF(EstatísticasIndiviU19[[#This Row],[AS]]+EstatísticasIndiviU19[[#This Row],[ER]]&gt;0,EstatísticasIndiviU19[[#This Row],[AS]]/EstatísticasIndiviU19[[#This Row],[ER]],"")</f>
        <v/>
      </c>
      <c r="AD106" s="32"/>
      <c r="AE106" s="32"/>
      <c r="AF106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06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06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0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06" s="35"/>
    </row>
    <row r="107" spans="1:36" x14ac:dyDescent="0.3">
      <c r="A107" s="32" t="s">
        <v>206</v>
      </c>
      <c r="B107" s="32" t="s">
        <v>176</v>
      </c>
      <c r="C107" s="32" t="s">
        <v>92</v>
      </c>
      <c r="D107" s="32">
        <v>1</v>
      </c>
      <c r="E107" s="38">
        <v>44710</v>
      </c>
      <c r="F107" s="32">
        <v>7</v>
      </c>
      <c r="G107" s="32"/>
      <c r="H107" s="2">
        <f t="shared" si="12"/>
        <v>0</v>
      </c>
      <c r="I107" s="32"/>
      <c r="J107" s="32"/>
      <c r="K107" s="2">
        <f t="shared" si="13"/>
        <v>0</v>
      </c>
      <c r="L107" s="32"/>
      <c r="M107" s="32"/>
      <c r="N107" s="32"/>
      <c r="O107" s="48" t="str">
        <f t="shared" si="14"/>
        <v/>
      </c>
      <c r="P107" s="32"/>
      <c r="Q107" s="32"/>
      <c r="R107" s="48" t="str">
        <f t="shared" si="15"/>
        <v/>
      </c>
      <c r="S107" s="46">
        <f>EstatísticasIndiviU19[[#This Row],[2PA]]+EstatísticasIndiviU19[[#This Row],[3PA]]</f>
        <v>0</v>
      </c>
      <c r="T107" s="46">
        <f>EstatísticasIndiviU19[[#This Row],[2PM]]+EstatísticasIndiviU19[[#This Row],[3PM]]</f>
        <v>0</v>
      </c>
      <c r="U107" s="32"/>
      <c r="V107" s="32"/>
      <c r="W107" s="48" t="str">
        <f t="shared" si="16"/>
        <v/>
      </c>
      <c r="X107" s="48" t="str">
        <f>IF(EstatísticasIndiviU19[[#This Row],[LLM]]+EstatísticasIndiviU19[[#This Row],[FGA]]&gt;0,EstatísticasIndiviU19[[#This Row],[LLM]]/EstatísticasIndiviU19[[#This Row],[FGA]],"")</f>
        <v/>
      </c>
      <c r="Y107" s="32"/>
      <c r="Z107" s="32"/>
      <c r="AA107" s="32"/>
      <c r="AB107" s="48" t="e">
        <f>EstatísticasIndiviU19[[#This Row],[ER]]/(EstatísticasIndiviU19[[#This Row],[FGA]]+(0.44*EstatísticasIndiviU19[[#This Row],[LLA]])+EstatísticasIndiviU19[[#This Row],[ER]])</f>
        <v>#DIV/0!</v>
      </c>
      <c r="AC107" s="47" t="str">
        <f>IF(EstatísticasIndiviU19[[#This Row],[AS]]+EstatísticasIndiviU19[[#This Row],[ER]]&gt;0,EstatísticasIndiviU19[[#This Row],[AS]]/EstatísticasIndiviU19[[#This Row],[ER]],"")</f>
        <v/>
      </c>
      <c r="AD107" s="32"/>
      <c r="AE107" s="32"/>
      <c r="AF107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07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07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0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07" s="35"/>
    </row>
    <row r="108" spans="1:36" x14ac:dyDescent="0.3">
      <c r="A108" s="32" t="s">
        <v>207</v>
      </c>
      <c r="B108" s="32" t="s">
        <v>176</v>
      </c>
      <c r="C108" s="32" t="s">
        <v>92</v>
      </c>
      <c r="D108" s="32">
        <v>1</v>
      </c>
      <c r="E108" s="38">
        <v>44710</v>
      </c>
      <c r="F108" s="32">
        <v>7</v>
      </c>
      <c r="G108" s="32" t="s">
        <v>126</v>
      </c>
      <c r="H108" s="2">
        <f t="shared" si="12"/>
        <v>3</v>
      </c>
      <c r="I108" s="32">
        <v>0</v>
      </c>
      <c r="J108" s="32">
        <v>1</v>
      </c>
      <c r="K108" s="2">
        <f t="shared" si="13"/>
        <v>1</v>
      </c>
      <c r="L108" s="32">
        <v>0</v>
      </c>
      <c r="M108" s="32">
        <v>0</v>
      </c>
      <c r="N108" s="32">
        <v>0</v>
      </c>
      <c r="O108" s="48" t="str">
        <f t="shared" si="14"/>
        <v/>
      </c>
      <c r="P108" s="32">
        <v>4</v>
      </c>
      <c r="Q108" s="32">
        <v>1</v>
      </c>
      <c r="R108" s="48">
        <f t="shared" si="15"/>
        <v>0.25</v>
      </c>
      <c r="S108" s="46">
        <f>EstatísticasIndiviU19[[#This Row],[2PA]]+EstatísticasIndiviU19[[#This Row],[3PA]]</f>
        <v>4</v>
      </c>
      <c r="T108" s="46">
        <f>EstatísticasIndiviU19[[#This Row],[2PM]]+EstatísticasIndiviU19[[#This Row],[3PM]]</f>
        <v>1</v>
      </c>
      <c r="U108" s="32">
        <v>1</v>
      </c>
      <c r="V108" s="32">
        <v>1</v>
      </c>
      <c r="W108" s="48">
        <f t="shared" si="16"/>
        <v>1</v>
      </c>
      <c r="X108" s="48">
        <f>IF(EstatísticasIndiviU19[[#This Row],[LLM]]+EstatísticasIndiviU19[[#This Row],[FGA]]&gt;0,EstatísticasIndiviU19[[#This Row],[LLM]]/EstatísticasIndiviU19[[#This Row],[FGA]],"")</f>
        <v>0.25</v>
      </c>
      <c r="Y108" s="32">
        <v>0</v>
      </c>
      <c r="Z108" s="32">
        <v>0</v>
      </c>
      <c r="AA108" s="32">
        <v>0</v>
      </c>
      <c r="AB108" s="48">
        <f>EstatísticasIndiviU19[[#This Row],[ER]]/(EstatísticasIndiviU19[[#This Row],[FGA]]+(0.44*EstatísticasIndiviU19[[#This Row],[LLA]])+EstatísticasIndiviU19[[#This Row],[ER]])</f>
        <v>0</v>
      </c>
      <c r="AC108" s="47" t="str">
        <f>IF(EstatísticasIndiviU19[[#This Row],[AS]]+EstatísticasIndiviU19[[#This Row],[ER]]&gt;0,EstatísticasIndiviU19[[#This Row],[AS]]/EstatísticasIndiviU19[[#This Row],[ER]],"")</f>
        <v/>
      </c>
      <c r="AD108" s="32">
        <v>2</v>
      </c>
      <c r="AE108" s="32">
        <v>1</v>
      </c>
      <c r="AF108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0.25</v>
      </c>
      <c r="AG108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0.33783783783783783</v>
      </c>
      <c r="AH108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0.25</v>
      </c>
      <c r="AI10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108" s="35"/>
    </row>
    <row r="109" spans="1:36" x14ac:dyDescent="0.3">
      <c r="A109" s="32" t="s">
        <v>208</v>
      </c>
      <c r="B109" s="32" t="s">
        <v>176</v>
      </c>
      <c r="C109" s="32" t="s">
        <v>92</v>
      </c>
      <c r="D109" s="32">
        <v>1</v>
      </c>
      <c r="E109" s="38">
        <v>44710</v>
      </c>
      <c r="F109" s="32">
        <v>7</v>
      </c>
      <c r="G109" s="32" t="s">
        <v>126</v>
      </c>
      <c r="H109" s="2">
        <f t="shared" si="12"/>
        <v>2</v>
      </c>
      <c r="I109" s="32">
        <v>1</v>
      </c>
      <c r="J109" s="32">
        <v>0</v>
      </c>
      <c r="K109" s="2">
        <f t="shared" si="13"/>
        <v>1</v>
      </c>
      <c r="L109" s="32">
        <v>1</v>
      </c>
      <c r="M109" s="32">
        <v>1</v>
      </c>
      <c r="N109" s="32">
        <v>0</v>
      </c>
      <c r="O109" s="48">
        <f t="shared" si="14"/>
        <v>0</v>
      </c>
      <c r="P109" s="32">
        <v>2</v>
      </c>
      <c r="Q109" s="32">
        <v>1</v>
      </c>
      <c r="R109" s="48">
        <f t="shared" si="15"/>
        <v>0.5</v>
      </c>
      <c r="S109" s="46">
        <f>EstatísticasIndiviU19[[#This Row],[2PA]]+EstatísticasIndiviU19[[#This Row],[3PA]]</f>
        <v>3</v>
      </c>
      <c r="T109" s="46">
        <f>EstatísticasIndiviU19[[#This Row],[2PM]]+EstatísticasIndiviU19[[#This Row],[3PM]]</f>
        <v>1</v>
      </c>
      <c r="U109" s="32">
        <v>2</v>
      </c>
      <c r="V109" s="32">
        <v>0</v>
      </c>
      <c r="W109" s="48">
        <f t="shared" si="16"/>
        <v>0</v>
      </c>
      <c r="X109" s="48">
        <f>IF(EstatísticasIndiviU19[[#This Row],[LLM]]+EstatísticasIndiviU19[[#This Row],[FGA]]&gt;0,EstatísticasIndiviU19[[#This Row],[LLM]]/EstatísticasIndiviU19[[#This Row],[FGA]],"")</f>
        <v>0</v>
      </c>
      <c r="Y109" s="32">
        <v>0</v>
      </c>
      <c r="Z109" s="32">
        <v>0</v>
      </c>
      <c r="AA109" s="32">
        <v>2</v>
      </c>
      <c r="AB109" s="48">
        <f>EstatísticasIndiviU19[[#This Row],[ER]]/(EstatísticasIndiviU19[[#This Row],[FGA]]+(0.44*EstatísticasIndiviU19[[#This Row],[LLA]])+EstatísticasIndiviU19[[#This Row],[ER]])</f>
        <v>0.3401360544217687</v>
      </c>
      <c r="AC109" s="47">
        <f>IF(EstatísticasIndiviU19[[#This Row],[AS]]+EstatísticasIndiviU19[[#This Row],[ER]]&gt;0,EstatísticasIndiviU19[[#This Row],[AS]]/EstatísticasIndiviU19[[#This Row],[ER]],"")</f>
        <v>0.5</v>
      </c>
      <c r="AD109" s="32">
        <v>2</v>
      </c>
      <c r="AE109" s="32">
        <v>1</v>
      </c>
      <c r="AF109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109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0.25773195876288663</v>
      </c>
      <c r="AH109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0.33333333333333331</v>
      </c>
      <c r="AI10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-2</v>
      </c>
      <c r="AJ109" s="35"/>
    </row>
    <row r="110" spans="1:36" x14ac:dyDescent="0.3">
      <c r="A110" s="32" t="s">
        <v>209</v>
      </c>
      <c r="B110" s="32" t="s">
        <v>176</v>
      </c>
      <c r="C110" s="32" t="s">
        <v>92</v>
      </c>
      <c r="D110" s="32">
        <v>1</v>
      </c>
      <c r="E110" s="38">
        <v>44710</v>
      </c>
      <c r="F110" s="32">
        <v>7</v>
      </c>
      <c r="G110" s="32" t="s">
        <v>126</v>
      </c>
      <c r="H110" s="2">
        <f t="shared" si="12"/>
        <v>3</v>
      </c>
      <c r="I110" s="32">
        <v>0</v>
      </c>
      <c r="J110" s="32">
        <v>0</v>
      </c>
      <c r="K110" s="2">
        <f t="shared" si="13"/>
        <v>0</v>
      </c>
      <c r="L110" s="32">
        <v>2</v>
      </c>
      <c r="M110" s="32">
        <v>2</v>
      </c>
      <c r="N110" s="32">
        <v>0</v>
      </c>
      <c r="O110" s="48">
        <f t="shared" si="14"/>
        <v>0</v>
      </c>
      <c r="P110" s="32">
        <v>1</v>
      </c>
      <c r="Q110" s="32">
        <v>1</v>
      </c>
      <c r="R110" s="48">
        <f t="shared" si="15"/>
        <v>1</v>
      </c>
      <c r="S110" s="46">
        <f>EstatísticasIndiviU19[[#This Row],[2PA]]+EstatísticasIndiviU19[[#This Row],[3PA]]</f>
        <v>3</v>
      </c>
      <c r="T110" s="46">
        <f>EstatísticasIndiviU19[[#This Row],[2PM]]+EstatísticasIndiviU19[[#This Row],[3PM]]</f>
        <v>1</v>
      </c>
      <c r="U110" s="32">
        <v>2</v>
      </c>
      <c r="V110" s="32">
        <v>1</v>
      </c>
      <c r="W110" s="48">
        <f t="shared" si="16"/>
        <v>0.5</v>
      </c>
      <c r="X110" s="48">
        <f>IF(EstatísticasIndiviU19[[#This Row],[LLM]]+EstatísticasIndiviU19[[#This Row],[FGA]]&gt;0,EstatísticasIndiviU19[[#This Row],[LLM]]/EstatísticasIndiviU19[[#This Row],[FGA]],"")</f>
        <v>0.33333333333333331</v>
      </c>
      <c r="Y110" s="32">
        <v>5</v>
      </c>
      <c r="Z110" s="32">
        <v>1</v>
      </c>
      <c r="AA110" s="32">
        <v>2</v>
      </c>
      <c r="AB110" s="48">
        <f>EstatísticasIndiviU19[[#This Row],[ER]]/(EstatísticasIndiviU19[[#This Row],[FGA]]+(0.44*EstatísticasIndiviU19[[#This Row],[LLA]])+EstatísticasIndiviU19[[#This Row],[ER]])</f>
        <v>0.3401360544217687</v>
      </c>
      <c r="AC110" s="47">
        <f>IF(EstatísticasIndiviU19[[#This Row],[AS]]+EstatísticasIndiviU19[[#This Row],[ER]]&gt;0,EstatísticasIndiviU19[[#This Row],[AS]]/EstatísticasIndiviU19[[#This Row],[ER]],"")</f>
        <v>1</v>
      </c>
      <c r="AD110" s="32">
        <v>2</v>
      </c>
      <c r="AE110" s="32">
        <v>6</v>
      </c>
      <c r="AF110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110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0.38659793814432991</v>
      </c>
      <c r="AH110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0.33333333333333331</v>
      </c>
      <c r="AI11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6</v>
      </c>
      <c r="AJ110" s="35"/>
    </row>
    <row r="111" spans="1:36" x14ac:dyDescent="0.3">
      <c r="A111" s="32" t="s">
        <v>210</v>
      </c>
      <c r="B111" s="32" t="s">
        <v>176</v>
      </c>
      <c r="C111" s="32" t="s">
        <v>92</v>
      </c>
      <c r="D111" s="32">
        <v>1</v>
      </c>
      <c r="E111" s="38">
        <v>44710</v>
      </c>
      <c r="F111" s="32">
        <v>7</v>
      </c>
      <c r="G111" s="32"/>
      <c r="H111" s="2">
        <f t="shared" si="12"/>
        <v>0</v>
      </c>
      <c r="I111" s="32"/>
      <c r="J111" s="32"/>
      <c r="K111" s="2">
        <f t="shared" si="13"/>
        <v>0</v>
      </c>
      <c r="L111" s="32"/>
      <c r="M111" s="32"/>
      <c r="N111" s="32"/>
      <c r="O111" s="48" t="str">
        <f t="shared" si="14"/>
        <v/>
      </c>
      <c r="P111" s="32"/>
      <c r="Q111" s="32"/>
      <c r="R111" s="48" t="str">
        <f t="shared" si="15"/>
        <v/>
      </c>
      <c r="S111" s="46">
        <f>EstatísticasIndiviU19[[#This Row],[2PA]]+EstatísticasIndiviU19[[#This Row],[3PA]]</f>
        <v>0</v>
      </c>
      <c r="T111" s="46">
        <f>EstatísticasIndiviU19[[#This Row],[2PM]]+EstatísticasIndiviU19[[#This Row],[3PM]]</f>
        <v>0</v>
      </c>
      <c r="U111" s="32"/>
      <c r="V111" s="32"/>
      <c r="W111" s="48" t="str">
        <f t="shared" si="16"/>
        <v/>
      </c>
      <c r="X111" s="48" t="str">
        <f>IF(EstatísticasIndiviU19[[#This Row],[LLM]]+EstatísticasIndiviU19[[#This Row],[FGA]]&gt;0,EstatísticasIndiviU19[[#This Row],[LLM]]/EstatísticasIndiviU19[[#This Row],[FGA]],"")</f>
        <v/>
      </c>
      <c r="Y111" s="32"/>
      <c r="Z111" s="32"/>
      <c r="AA111" s="32"/>
      <c r="AB111" s="48" t="e">
        <f>EstatísticasIndiviU19[[#This Row],[ER]]/(EstatísticasIndiviU19[[#This Row],[FGA]]+(0.44*EstatísticasIndiviU19[[#This Row],[LLA]])+EstatísticasIndiviU19[[#This Row],[ER]])</f>
        <v>#DIV/0!</v>
      </c>
      <c r="AC111" s="47" t="str">
        <f>IF(EstatísticasIndiviU19[[#This Row],[AS]]+EstatísticasIndiviU19[[#This Row],[ER]]&gt;0,EstatísticasIndiviU19[[#This Row],[AS]]/EstatísticasIndiviU19[[#This Row],[ER]],"")</f>
        <v/>
      </c>
      <c r="AD111" s="32"/>
      <c r="AE111" s="32"/>
      <c r="AF111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11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11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1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11" s="35"/>
    </row>
    <row r="112" spans="1:36" x14ac:dyDescent="0.3">
      <c r="A112" s="32" t="s">
        <v>211</v>
      </c>
      <c r="B112" s="32" t="s">
        <v>176</v>
      </c>
      <c r="C112" s="32" t="s">
        <v>92</v>
      </c>
      <c r="D112" s="32">
        <v>1</v>
      </c>
      <c r="E112" s="38">
        <v>44710</v>
      </c>
      <c r="F112" s="32">
        <v>7</v>
      </c>
      <c r="G112" s="32" t="s">
        <v>126</v>
      </c>
      <c r="H112" s="2">
        <f t="shared" si="12"/>
        <v>3</v>
      </c>
      <c r="I112" s="32">
        <v>5</v>
      </c>
      <c r="J112" s="32">
        <v>1</v>
      </c>
      <c r="K112" s="2">
        <f t="shared" si="13"/>
        <v>6</v>
      </c>
      <c r="L112" s="32">
        <v>1</v>
      </c>
      <c r="M112" s="32">
        <v>0</v>
      </c>
      <c r="N112" s="32">
        <v>0</v>
      </c>
      <c r="O112" s="48" t="str">
        <f t="shared" si="14"/>
        <v/>
      </c>
      <c r="P112" s="32">
        <v>5</v>
      </c>
      <c r="Q112" s="32">
        <v>1</v>
      </c>
      <c r="R112" s="48">
        <f t="shared" si="15"/>
        <v>0.2</v>
      </c>
      <c r="S112" s="46">
        <f>EstatísticasIndiviU19[[#This Row],[2PA]]+EstatísticasIndiviU19[[#This Row],[3PA]]</f>
        <v>5</v>
      </c>
      <c r="T112" s="46">
        <f>EstatísticasIndiviU19[[#This Row],[2PM]]+EstatísticasIndiviU19[[#This Row],[3PM]]</f>
        <v>1</v>
      </c>
      <c r="U112" s="32">
        <v>5</v>
      </c>
      <c r="V112" s="32">
        <v>1</v>
      </c>
      <c r="W112" s="48">
        <f t="shared" si="16"/>
        <v>0.2</v>
      </c>
      <c r="X112" s="48">
        <f>IF(EstatísticasIndiviU19[[#This Row],[LLM]]+EstatísticasIndiviU19[[#This Row],[FGA]]&gt;0,EstatísticasIndiviU19[[#This Row],[LLM]]/EstatísticasIndiviU19[[#This Row],[FGA]],"")</f>
        <v>0.2</v>
      </c>
      <c r="Y112" s="32">
        <v>3</v>
      </c>
      <c r="Z112" s="32">
        <v>0</v>
      </c>
      <c r="AA112" s="32">
        <v>4</v>
      </c>
      <c r="AB112" s="48">
        <f>EstatísticasIndiviU19[[#This Row],[ER]]/(EstatísticasIndiviU19[[#This Row],[FGA]]+(0.44*EstatísticasIndiviU19[[#This Row],[LLA]])+EstatísticasIndiviU19[[#This Row],[ER]])</f>
        <v>0.35714285714285715</v>
      </c>
      <c r="AC112" s="47">
        <f>IF(EstatísticasIndiviU19[[#This Row],[AS]]+EstatísticasIndiviU19[[#This Row],[ER]]&gt;0,EstatísticasIndiviU19[[#This Row],[AS]]/EstatísticasIndiviU19[[#This Row],[ER]],"")</f>
        <v>0.25</v>
      </c>
      <c r="AD112" s="32">
        <v>1</v>
      </c>
      <c r="AE112" s="32">
        <v>3</v>
      </c>
      <c r="AF112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</v>
      </c>
      <c r="AG112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0.20833333333333331</v>
      </c>
      <c r="AH112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0.2</v>
      </c>
      <c r="AI11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112" s="35"/>
    </row>
    <row r="113" spans="1:36" x14ac:dyDescent="0.3">
      <c r="A113" s="32" t="s">
        <v>213</v>
      </c>
      <c r="B113" s="32" t="s">
        <v>176</v>
      </c>
      <c r="C113" s="32" t="s">
        <v>92</v>
      </c>
      <c r="D113" s="32">
        <v>1</v>
      </c>
      <c r="E113" s="38">
        <v>44710</v>
      </c>
      <c r="F113" s="32">
        <v>7</v>
      </c>
      <c r="G113" s="32"/>
      <c r="H113" s="2">
        <f t="shared" si="12"/>
        <v>0</v>
      </c>
      <c r="I113" s="32"/>
      <c r="J113" s="32"/>
      <c r="K113" s="2">
        <f t="shared" si="13"/>
        <v>0</v>
      </c>
      <c r="L113" s="32"/>
      <c r="M113" s="32"/>
      <c r="N113" s="32"/>
      <c r="O113" s="48" t="str">
        <f t="shared" si="14"/>
        <v/>
      </c>
      <c r="P113" s="32"/>
      <c r="Q113" s="32"/>
      <c r="R113" s="48" t="str">
        <f t="shared" si="15"/>
        <v/>
      </c>
      <c r="S113" s="46">
        <f>EstatísticasIndiviU19[[#This Row],[2PA]]+EstatísticasIndiviU19[[#This Row],[3PA]]</f>
        <v>0</v>
      </c>
      <c r="T113" s="46">
        <f>EstatísticasIndiviU19[[#This Row],[2PM]]+EstatísticasIndiviU19[[#This Row],[3PM]]</f>
        <v>0</v>
      </c>
      <c r="U113" s="32"/>
      <c r="V113" s="32"/>
      <c r="W113" s="48" t="str">
        <f t="shared" si="16"/>
        <v/>
      </c>
      <c r="X113" s="48" t="str">
        <f>IF(EstatísticasIndiviU19[[#This Row],[LLM]]+EstatísticasIndiviU19[[#This Row],[FGA]]&gt;0,EstatísticasIndiviU19[[#This Row],[LLM]]/EstatísticasIndiviU19[[#This Row],[FGA]],"")</f>
        <v/>
      </c>
      <c r="Y113" s="32"/>
      <c r="Z113" s="32"/>
      <c r="AA113" s="32"/>
      <c r="AB113" s="48" t="e">
        <f>EstatísticasIndiviU19[[#This Row],[ER]]/(EstatísticasIndiviU19[[#This Row],[FGA]]+(0.44*EstatísticasIndiviU19[[#This Row],[LLA]])+EstatísticasIndiviU19[[#This Row],[ER]])</f>
        <v>#DIV/0!</v>
      </c>
      <c r="AC113" s="47" t="str">
        <f>IF(EstatísticasIndiviU19[[#This Row],[AS]]+EstatísticasIndiviU19[[#This Row],[ER]]&gt;0,EstatísticasIndiviU19[[#This Row],[AS]]/EstatísticasIndiviU19[[#This Row],[ER]],"")</f>
        <v/>
      </c>
      <c r="AD113" s="32"/>
      <c r="AE113" s="32"/>
      <c r="AF113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13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13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1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13" s="35"/>
    </row>
    <row r="114" spans="1:36" x14ac:dyDescent="0.3">
      <c r="A114" s="32" t="s">
        <v>214</v>
      </c>
      <c r="B114" s="32" t="s">
        <v>176</v>
      </c>
      <c r="C114" s="32" t="s">
        <v>92</v>
      </c>
      <c r="D114" s="32">
        <v>1</v>
      </c>
      <c r="E114" s="38">
        <v>44710</v>
      </c>
      <c r="F114" s="32">
        <v>7</v>
      </c>
      <c r="G114" s="32" t="s">
        <v>126</v>
      </c>
      <c r="H114" s="2">
        <f t="shared" ref="H114:H145" si="17">(Q114*2)+(N114*3)+(V114)</f>
        <v>0</v>
      </c>
      <c r="I114" s="32">
        <v>0</v>
      </c>
      <c r="J114" s="32">
        <v>0</v>
      </c>
      <c r="K114" s="2">
        <f t="shared" si="13"/>
        <v>0</v>
      </c>
      <c r="L114" s="32">
        <v>0</v>
      </c>
      <c r="M114" s="32">
        <v>0</v>
      </c>
      <c r="N114" s="32">
        <v>0</v>
      </c>
      <c r="O114" s="48" t="str">
        <f t="shared" si="14"/>
        <v/>
      </c>
      <c r="P114" s="32">
        <v>0</v>
      </c>
      <c r="Q114" s="32">
        <v>0</v>
      </c>
      <c r="R114" s="48" t="str">
        <f t="shared" si="15"/>
        <v/>
      </c>
      <c r="S114" s="46">
        <f>EstatísticasIndiviU19[[#This Row],[2PA]]+EstatísticasIndiviU19[[#This Row],[3PA]]</f>
        <v>0</v>
      </c>
      <c r="T114" s="46">
        <f>EstatísticasIndiviU19[[#This Row],[2PM]]+EstatísticasIndiviU19[[#This Row],[3PM]]</f>
        <v>0</v>
      </c>
      <c r="U114" s="32">
        <v>0</v>
      </c>
      <c r="V114" s="32">
        <v>0</v>
      </c>
      <c r="W114" s="48" t="str">
        <f t="shared" si="16"/>
        <v/>
      </c>
      <c r="X114" s="48" t="str">
        <f>IF(EstatísticasIndiviU19[[#This Row],[LLM]]+EstatísticasIndiviU19[[#This Row],[FGA]]&gt;0,EstatísticasIndiviU19[[#This Row],[LLM]]/EstatísticasIndiviU19[[#This Row],[FGA]],"")</f>
        <v/>
      </c>
      <c r="Y114" s="32">
        <v>0</v>
      </c>
      <c r="Z114" s="32">
        <v>0</v>
      </c>
      <c r="AA114" s="32">
        <v>0</v>
      </c>
      <c r="AB114" s="48" t="e">
        <f>EstatísticasIndiviU19[[#This Row],[ER]]/(EstatísticasIndiviU19[[#This Row],[FGA]]+(0.44*EstatísticasIndiviU19[[#This Row],[LLA]])+EstatísticasIndiviU19[[#This Row],[ER]])</f>
        <v>#DIV/0!</v>
      </c>
      <c r="AC114" s="47" t="str">
        <f>IF(EstatísticasIndiviU19[[#This Row],[AS]]+EstatísticasIndiviU19[[#This Row],[ER]]&gt;0,EstatísticasIndiviU19[[#This Row],[AS]]/EstatísticasIndiviU19[[#This Row],[ER]],"")</f>
        <v/>
      </c>
      <c r="AD114" s="32">
        <v>1</v>
      </c>
      <c r="AE114" s="32">
        <v>0</v>
      </c>
      <c r="AF114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14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14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1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14" s="35"/>
    </row>
    <row r="115" spans="1:36" x14ac:dyDescent="0.3">
      <c r="A115" s="32" t="s">
        <v>215</v>
      </c>
      <c r="B115" s="32" t="s">
        <v>176</v>
      </c>
      <c r="C115" s="32" t="s">
        <v>92</v>
      </c>
      <c r="D115" s="32">
        <v>1</v>
      </c>
      <c r="E115" s="38">
        <v>44710</v>
      </c>
      <c r="F115" s="32">
        <v>7</v>
      </c>
      <c r="G115" s="32" t="s">
        <v>126</v>
      </c>
      <c r="H115" s="2">
        <f t="shared" si="17"/>
        <v>0</v>
      </c>
      <c r="I115" s="32">
        <v>0</v>
      </c>
      <c r="J115" s="32">
        <v>0</v>
      </c>
      <c r="K115" s="2">
        <f t="shared" si="13"/>
        <v>0</v>
      </c>
      <c r="L115" s="32">
        <v>0</v>
      </c>
      <c r="M115" s="32">
        <v>1</v>
      </c>
      <c r="N115" s="32">
        <v>0</v>
      </c>
      <c r="O115" s="48">
        <f t="shared" si="14"/>
        <v>0</v>
      </c>
      <c r="P115" s="32">
        <v>1</v>
      </c>
      <c r="Q115" s="32">
        <v>0</v>
      </c>
      <c r="R115" s="48">
        <f t="shared" si="15"/>
        <v>0</v>
      </c>
      <c r="S115" s="46">
        <f>EstatísticasIndiviU19[[#This Row],[2PA]]+EstatísticasIndiviU19[[#This Row],[3PA]]</f>
        <v>2</v>
      </c>
      <c r="T115" s="46">
        <f>EstatísticasIndiviU19[[#This Row],[2PM]]+EstatísticasIndiviU19[[#This Row],[3PM]]</f>
        <v>0</v>
      </c>
      <c r="U115" s="32">
        <v>0</v>
      </c>
      <c r="V115" s="32">
        <v>0</v>
      </c>
      <c r="W115" s="48" t="str">
        <f t="shared" si="16"/>
        <v/>
      </c>
      <c r="X115" s="48">
        <f>IF(EstatísticasIndiviU19[[#This Row],[LLM]]+EstatísticasIndiviU19[[#This Row],[FGA]]&gt;0,EstatísticasIndiviU19[[#This Row],[LLM]]/EstatísticasIndiviU19[[#This Row],[FGA]],"")</f>
        <v>0</v>
      </c>
      <c r="Y115" s="32">
        <v>0</v>
      </c>
      <c r="Z115" s="32">
        <v>0</v>
      </c>
      <c r="AA115" s="32">
        <v>0</v>
      </c>
      <c r="AB115" s="48">
        <f>EstatísticasIndiviU19[[#This Row],[ER]]/(EstatísticasIndiviU19[[#This Row],[FGA]]+(0.44*EstatísticasIndiviU19[[#This Row],[LLA]])+EstatísticasIndiviU19[[#This Row],[ER]])</f>
        <v>0</v>
      </c>
      <c r="AC115" s="47" t="str">
        <f>IF(EstatísticasIndiviU19[[#This Row],[AS]]+EstatísticasIndiviU19[[#This Row],[ER]]&gt;0,EstatísticasIndiviU19[[#This Row],[AS]]/EstatísticasIndiviU19[[#This Row],[ER]],"")</f>
        <v/>
      </c>
      <c r="AD115" s="32">
        <v>1</v>
      </c>
      <c r="AE115" s="32">
        <v>0</v>
      </c>
      <c r="AF115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15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115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1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-2</v>
      </c>
      <c r="AJ115" s="35"/>
    </row>
    <row r="116" spans="1:36" x14ac:dyDescent="0.3">
      <c r="A116" s="32" t="s">
        <v>199</v>
      </c>
      <c r="B116" s="32" t="s">
        <v>176</v>
      </c>
      <c r="C116" s="32" t="s">
        <v>104</v>
      </c>
      <c r="D116" s="32">
        <v>1</v>
      </c>
      <c r="E116" s="38">
        <v>44720</v>
      </c>
      <c r="F116" s="32">
        <v>8</v>
      </c>
      <c r="G116" s="32" t="s">
        <v>126</v>
      </c>
      <c r="H116" s="2">
        <f t="shared" si="17"/>
        <v>7</v>
      </c>
      <c r="I116" s="32">
        <v>3</v>
      </c>
      <c r="J116" s="32">
        <v>2</v>
      </c>
      <c r="K116" s="2">
        <f t="shared" si="13"/>
        <v>5</v>
      </c>
      <c r="L116" s="32">
        <v>1</v>
      </c>
      <c r="M116" s="32">
        <v>1</v>
      </c>
      <c r="N116" s="32">
        <v>0</v>
      </c>
      <c r="O116" s="48">
        <f t="shared" si="14"/>
        <v>0</v>
      </c>
      <c r="P116" s="32">
        <v>12</v>
      </c>
      <c r="Q116" s="32">
        <v>2</v>
      </c>
      <c r="R116" s="48">
        <f t="shared" si="15"/>
        <v>0.16666666666666666</v>
      </c>
      <c r="S116" s="46">
        <f>EstatísticasIndiviU19[[#This Row],[2PA]]+EstatísticasIndiviU19[[#This Row],[3PA]]</f>
        <v>13</v>
      </c>
      <c r="T116" s="46">
        <f>EstatísticasIndiviU19[[#This Row],[2PM]]+EstatísticasIndiviU19[[#This Row],[3PM]]</f>
        <v>2</v>
      </c>
      <c r="U116" s="32">
        <v>5</v>
      </c>
      <c r="V116" s="32">
        <v>3</v>
      </c>
      <c r="W116" s="48">
        <f t="shared" si="16"/>
        <v>0.6</v>
      </c>
      <c r="X116" s="48">
        <f>IF(EstatísticasIndiviU19[[#This Row],[LLM]]+EstatísticasIndiviU19[[#This Row],[FGA]]&gt;0,EstatísticasIndiviU19[[#This Row],[LLM]]/EstatísticasIndiviU19[[#This Row],[FGA]],"")</f>
        <v>0.23076923076923078</v>
      </c>
      <c r="Y116" s="32">
        <v>4</v>
      </c>
      <c r="Z116" s="32">
        <v>0</v>
      </c>
      <c r="AA116" s="32">
        <v>10</v>
      </c>
      <c r="AB116" s="48">
        <f>EstatísticasIndiviU19[[#This Row],[ER]]/(EstatísticasIndiviU19[[#This Row],[FGA]]+(0.44*EstatísticasIndiviU19[[#This Row],[LLA]])+EstatísticasIndiviU19[[#This Row],[ER]])</f>
        <v>0.39682539682539686</v>
      </c>
      <c r="AC116" s="47">
        <f>IF(EstatísticasIndiviU19[[#This Row],[AS]]+EstatísticasIndiviU19[[#This Row],[ER]]&gt;0,EstatísticasIndiviU19[[#This Row],[AS]]/EstatísticasIndiviU19[[#This Row],[ER]],"")</f>
        <v>0.1</v>
      </c>
      <c r="AD116" s="32">
        <v>1</v>
      </c>
      <c r="AE116" s="32">
        <v>5</v>
      </c>
      <c r="AF116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0.15384615384615385</v>
      </c>
      <c r="AG116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0.23026315789473686</v>
      </c>
      <c r="AH116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0.15384615384615385</v>
      </c>
      <c r="AI11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-6</v>
      </c>
      <c r="AJ116" s="35"/>
    </row>
    <row r="117" spans="1:36" x14ac:dyDescent="0.3">
      <c r="A117" s="32" t="s">
        <v>200</v>
      </c>
      <c r="B117" s="32" t="s">
        <v>176</v>
      </c>
      <c r="C117" s="32" t="s">
        <v>104</v>
      </c>
      <c r="D117" s="32">
        <v>1</v>
      </c>
      <c r="E117" s="38">
        <v>44720</v>
      </c>
      <c r="F117" s="32">
        <v>8</v>
      </c>
      <c r="G117" s="32" t="s">
        <v>126</v>
      </c>
      <c r="H117" s="2">
        <f t="shared" si="17"/>
        <v>8</v>
      </c>
      <c r="I117" s="32">
        <v>1</v>
      </c>
      <c r="J117" s="32">
        <v>0</v>
      </c>
      <c r="K117" s="2">
        <f t="shared" si="13"/>
        <v>1</v>
      </c>
      <c r="L117" s="32">
        <v>1</v>
      </c>
      <c r="M117" s="32">
        <v>4</v>
      </c>
      <c r="N117" s="32">
        <v>1</v>
      </c>
      <c r="O117" s="48">
        <f t="shared" si="14"/>
        <v>0.25</v>
      </c>
      <c r="P117" s="32">
        <v>5</v>
      </c>
      <c r="Q117" s="32">
        <v>2</v>
      </c>
      <c r="R117" s="48">
        <f t="shared" si="15"/>
        <v>0.4</v>
      </c>
      <c r="S117" s="46">
        <f>EstatísticasIndiviU19[[#This Row],[2PA]]+EstatísticasIndiviU19[[#This Row],[3PA]]</f>
        <v>9</v>
      </c>
      <c r="T117" s="46">
        <f>EstatísticasIndiviU19[[#This Row],[2PM]]+EstatísticasIndiviU19[[#This Row],[3PM]]</f>
        <v>3</v>
      </c>
      <c r="U117" s="32">
        <v>1</v>
      </c>
      <c r="V117" s="32">
        <v>1</v>
      </c>
      <c r="W117" s="48">
        <f t="shared" si="16"/>
        <v>1</v>
      </c>
      <c r="X117" s="48">
        <f>IF(EstatísticasIndiviU19[[#This Row],[LLM]]+EstatísticasIndiviU19[[#This Row],[FGA]]&gt;0,EstatísticasIndiviU19[[#This Row],[LLM]]/EstatísticasIndiviU19[[#This Row],[FGA]],"")</f>
        <v>0.1111111111111111</v>
      </c>
      <c r="Y117" s="32">
        <v>0</v>
      </c>
      <c r="Z117" s="32">
        <v>0</v>
      </c>
      <c r="AA117" s="32">
        <v>10</v>
      </c>
      <c r="AB117" s="48">
        <f>EstatísticasIndiviU19[[#This Row],[ER]]/(EstatísticasIndiviU19[[#This Row],[FGA]]+(0.44*EstatísticasIndiviU19[[#This Row],[LLA]])+EstatísticasIndiviU19[[#This Row],[ER]])</f>
        <v>0.51440329218107006</v>
      </c>
      <c r="AC117" s="47">
        <f>IF(EstatísticasIndiviU19[[#This Row],[AS]]+EstatísticasIndiviU19[[#This Row],[ER]]&gt;0,EstatísticasIndiviU19[[#This Row],[AS]]/EstatísticasIndiviU19[[#This Row],[ER]],"")</f>
        <v>0.1</v>
      </c>
      <c r="AD117" s="32">
        <v>4</v>
      </c>
      <c r="AE117" s="32">
        <v>1</v>
      </c>
      <c r="AF117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117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0.42372881355932207</v>
      </c>
      <c r="AH117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0.3888888888888889</v>
      </c>
      <c r="AI11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-6</v>
      </c>
      <c r="AJ117" s="35"/>
    </row>
    <row r="118" spans="1:36" x14ac:dyDescent="0.3">
      <c r="A118" s="32" t="s">
        <v>201</v>
      </c>
      <c r="B118" s="32" t="s">
        <v>176</v>
      </c>
      <c r="C118" s="32" t="s">
        <v>104</v>
      </c>
      <c r="D118" s="32">
        <v>1</v>
      </c>
      <c r="E118" s="38">
        <v>44720</v>
      </c>
      <c r="F118" s="32">
        <v>8</v>
      </c>
      <c r="G118" s="32" t="s">
        <v>126</v>
      </c>
      <c r="H118" s="2">
        <f t="shared" si="17"/>
        <v>0</v>
      </c>
      <c r="I118" s="32">
        <v>1</v>
      </c>
      <c r="J118" s="32">
        <v>0</v>
      </c>
      <c r="K118" s="2">
        <f t="shared" si="13"/>
        <v>1</v>
      </c>
      <c r="L118" s="32">
        <v>0</v>
      </c>
      <c r="M118" s="32">
        <v>2</v>
      </c>
      <c r="N118" s="32">
        <v>0</v>
      </c>
      <c r="O118" s="48">
        <f t="shared" si="14"/>
        <v>0</v>
      </c>
      <c r="P118" s="32">
        <v>0</v>
      </c>
      <c r="Q118" s="32">
        <v>0</v>
      </c>
      <c r="R118" s="48" t="str">
        <f t="shared" si="15"/>
        <v/>
      </c>
      <c r="S118" s="46">
        <f>EstatísticasIndiviU19[[#This Row],[2PA]]+EstatísticasIndiviU19[[#This Row],[3PA]]</f>
        <v>2</v>
      </c>
      <c r="T118" s="46">
        <f>EstatísticasIndiviU19[[#This Row],[2PM]]+EstatísticasIndiviU19[[#This Row],[3PM]]</f>
        <v>0</v>
      </c>
      <c r="U118" s="32">
        <v>0</v>
      </c>
      <c r="V118" s="32">
        <v>0</v>
      </c>
      <c r="W118" s="48" t="str">
        <f t="shared" si="16"/>
        <v/>
      </c>
      <c r="X118" s="48">
        <f>IF(EstatísticasIndiviU19[[#This Row],[LLM]]+EstatísticasIndiviU19[[#This Row],[FGA]]&gt;0,EstatísticasIndiviU19[[#This Row],[LLM]]/EstatísticasIndiviU19[[#This Row],[FGA]],"")</f>
        <v>0</v>
      </c>
      <c r="Y118" s="32">
        <v>5</v>
      </c>
      <c r="Z118" s="32">
        <v>0</v>
      </c>
      <c r="AA118" s="32">
        <v>4</v>
      </c>
      <c r="AB118" s="48">
        <f>EstatísticasIndiviU19[[#This Row],[ER]]/(EstatísticasIndiviU19[[#This Row],[FGA]]+(0.44*EstatísticasIndiviU19[[#This Row],[LLA]])+EstatísticasIndiviU19[[#This Row],[ER]])</f>
        <v>0.66666666666666663</v>
      </c>
      <c r="AC118" s="47">
        <f>IF(EstatísticasIndiviU19[[#This Row],[AS]]+EstatísticasIndiviU19[[#This Row],[ER]]&gt;0,EstatísticasIndiviU19[[#This Row],[AS]]/EstatísticasIndiviU19[[#This Row],[ER]],"")</f>
        <v>0</v>
      </c>
      <c r="AD118" s="32">
        <v>0</v>
      </c>
      <c r="AE118" s="32">
        <v>0</v>
      </c>
      <c r="AF118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18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118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1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18" s="35"/>
    </row>
    <row r="119" spans="1:36" x14ac:dyDescent="0.3">
      <c r="A119" s="32" t="s">
        <v>202</v>
      </c>
      <c r="B119" s="32" t="s">
        <v>176</v>
      </c>
      <c r="C119" s="32" t="s">
        <v>104</v>
      </c>
      <c r="D119" s="32">
        <v>1</v>
      </c>
      <c r="E119" s="38">
        <v>44720</v>
      </c>
      <c r="F119" s="32">
        <v>8</v>
      </c>
      <c r="G119" s="32" t="s">
        <v>126</v>
      </c>
      <c r="H119" s="2">
        <f t="shared" si="17"/>
        <v>0</v>
      </c>
      <c r="I119" s="32">
        <v>0</v>
      </c>
      <c r="J119" s="32">
        <v>0</v>
      </c>
      <c r="K119" s="2">
        <f t="shared" si="13"/>
        <v>0</v>
      </c>
      <c r="L119" s="32">
        <v>1</v>
      </c>
      <c r="M119" s="32">
        <v>0</v>
      </c>
      <c r="N119" s="32">
        <v>0</v>
      </c>
      <c r="O119" s="48" t="str">
        <f t="shared" si="14"/>
        <v/>
      </c>
      <c r="P119" s="32">
        <v>0</v>
      </c>
      <c r="Q119" s="32">
        <v>0</v>
      </c>
      <c r="R119" s="48" t="str">
        <f t="shared" si="15"/>
        <v/>
      </c>
      <c r="S119" s="46">
        <f>EstatísticasIndiviU19[[#This Row],[2PA]]+EstatísticasIndiviU19[[#This Row],[3PA]]</f>
        <v>0</v>
      </c>
      <c r="T119" s="46">
        <f>EstatísticasIndiviU19[[#This Row],[2PM]]+EstatísticasIndiviU19[[#This Row],[3PM]]</f>
        <v>0</v>
      </c>
      <c r="U119" s="32">
        <v>0</v>
      </c>
      <c r="V119" s="32">
        <v>0</v>
      </c>
      <c r="W119" s="48" t="str">
        <f t="shared" si="16"/>
        <v/>
      </c>
      <c r="X119" s="48" t="str">
        <f>IF(EstatísticasIndiviU19[[#This Row],[LLM]]+EstatísticasIndiviU19[[#This Row],[FGA]]&gt;0,EstatísticasIndiviU19[[#This Row],[LLM]]/EstatísticasIndiviU19[[#This Row],[FGA]],"")</f>
        <v/>
      </c>
      <c r="Y119" s="32">
        <v>0</v>
      </c>
      <c r="Z119" s="32">
        <v>0</v>
      </c>
      <c r="AA119" s="32">
        <v>4</v>
      </c>
      <c r="AB119" s="48">
        <f>EstatísticasIndiviU19[[#This Row],[ER]]/(EstatísticasIndiviU19[[#This Row],[FGA]]+(0.44*EstatísticasIndiviU19[[#This Row],[LLA]])+EstatísticasIndiviU19[[#This Row],[ER]])</f>
        <v>1</v>
      </c>
      <c r="AC119" s="47">
        <f>IF(EstatísticasIndiviU19[[#This Row],[AS]]+EstatísticasIndiviU19[[#This Row],[ER]]&gt;0,EstatísticasIndiviU19[[#This Row],[AS]]/EstatísticasIndiviU19[[#This Row],[ER]],"")</f>
        <v>0.25</v>
      </c>
      <c r="AD119" s="32">
        <v>0</v>
      </c>
      <c r="AE119" s="32">
        <v>0</v>
      </c>
      <c r="AF119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19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19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1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-3</v>
      </c>
      <c r="AJ119" s="35"/>
    </row>
    <row r="120" spans="1:36" x14ac:dyDescent="0.3">
      <c r="A120" s="32" t="s">
        <v>203</v>
      </c>
      <c r="B120" s="32" t="s">
        <v>176</v>
      </c>
      <c r="C120" s="32" t="s">
        <v>104</v>
      </c>
      <c r="D120" s="32">
        <v>1</v>
      </c>
      <c r="E120" s="38">
        <v>44720</v>
      </c>
      <c r="F120" s="32">
        <v>8</v>
      </c>
      <c r="G120" s="32" t="s">
        <v>126</v>
      </c>
      <c r="H120" s="2">
        <f t="shared" si="17"/>
        <v>0</v>
      </c>
      <c r="I120" s="32">
        <v>2</v>
      </c>
      <c r="J120" s="32">
        <v>0</v>
      </c>
      <c r="K120" s="2">
        <f t="shared" si="13"/>
        <v>2</v>
      </c>
      <c r="L120" s="32">
        <v>1</v>
      </c>
      <c r="M120" s="32">
        <v>0</v>
      </c>
      <c r="N120" s="32">
        <v>0</v>
      </c>
      <c r="O120" s="48" t="str">
        <f t="shared" si="14"/>
        <v/>
      </c>
      <c r="P120" s="32">
        <v>1</v>
      </c>
      <c r="Q120" s="32">
        <v>0</v>
      </c>
      <c r="R120" s="48">
        <f t="shared" si="15"/>
        <v>0</v>
      </c>
      <c r="S120" s="46">
        <f>EstatísticasIndiviU19[[#This Row],[2PA]]+EstatísticasIndiviU19[[#This Row],[3PA]]</f>
        <v>1</v>
      </c>
      <c r="T120" s="46">
        <f>EstatísticasIndiviU19[[#This Row],[2PM]]+EstatísticasIndiviU19[[#This Row],[3PM]]</f>
        <v>0</v>
      </c>
      <c r="U120" s="32">
        <v>0</v>
      </c>
      <c r="V120" s="32">
        <v>0</v>
      </c>
      <c r="W120" s="48" t="str">
        <f t="shared" si="16"/>
        <v/>
      </c>
      <c r="X120" s="48">
        <f>IF(EstatísticasIndiviU19[[#This Row],[LLM]]+EstatísticasIndiviU19[[#This Row],[FGA]]&gt;0,EstatísticasIndiviU19[[#This Row],[LLM]]/EstatísticasIndiviU19[[#This Row],[FGA]],"")</f>
        <v>0</v>
      </c>
      <c r="Y120" s="32">
        <v>0</v>
      </c>
      <c r="Z120" s="32">
        <v>0</v>
      </c>
      <c r="AA120" s="32">
        <v>7</v>
      </c>
      <c r="AB120" s="48">
        <f>EstatísticasIndiviU19[[#This Row],[ER]]/(EstatísticasIndiviU19[[#This Row],[FGA]]+(0.44*EstatísticasIndiviU19[[#This Row],[LLA]])+EstatísticasIndiviU19[[#This Row],[ER]])</f>
        <v>0.875</v>
      </c>
      <c r="AC120" s="47">
        <f>IF(EstatísticasIndiviU19[[#This Row],[AS]]+EstatísticasIndiviU19[[#This Row],[ER]]&gt;0,EstatísticasIndiviU19[[#This Row],[AS]]/EstatísticasIndiviU19[[#This Row],[ER]],"")</f>
        <v>0.14285714285714285</v>
      </c>
      <c r="AD120" s="32">
        <v>1</v>
      </c>
      <c r="AE120" s="32">
        <v>1</v>
      </c>
      <c r="AF120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20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120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2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-5</v>
      </c>
      <c r="AJ120" s="35"/>
    </row>
    <row r="121" spans="1:36" x14ac:dyDescent="0.3">
      <c r="A121" s="32" t="s">
        <v>204</v>
      </c>
      <c r="B121" s="32" t="s">
        <v>176</v>
      </c>
      <c r="C121" s="32" t="s">
        <v>104</v>
      </c>
      <c r="D121" s="32">
        <v>1</v>
      </c>
      <c r="E121" s="38">
        <v>44720</v>
      </c>
      <c r="F121" s="32">
        <v>8</v>
      </c>
      <c r="G121" s="32" t="s">
        <v>126</v>
      </c>
      <c r="H121" s="2">
        <f t="shared" si="17"/>
        <v>7</v>
      </c>
      <c r="I121" s="32">
        <v>0</v>
      </c>
      <c r="J121" s="32">
        <v>0</v>
      </c>
      <c r="K121" s="2">
        <f t="shared" si="13"/>
        <v>0</v>
      </c>
      <c r="L121" s="32">
        <v>0</v>
      </c>
      <c r="M121" s="32">
        <v>3</v>
      </c>
      <c r="N121" s="32">
        <v>0</v>
      </c>
      <c r="O121" s="48">
        <f t="shared" si="14"/>
        <v>0</v>
      </c>
      <c r="P121" s="32">
        <v>4</v>
      </c>
      <c r="Q121" s="32">
        <v>3</v>
      </c>
      <c r="R121" s="48">
        <f t="shared" si="15"/>
        <v>0.75</v>
      </c>
      <c r="S121" s="46">
        <f>EstatísticasIndiviU19[[#This Row],[2PA]]+EstatísticasIndiviU19[[#This Row],[3PA]]</f>
        <v>7</v>
      </c>
      <c r="T121" s="46">
        <f>EstatísticasIndiviU19[[#This Row],[2PM]]+EstatísticasIndiviU19[[#This Row],[3PM]]</f>
        <v>3</v>
      </c>
      <c r="U121" s="32">
        <v>2</v>
      </c>
      <c r="V121" s="32">
        <v>1</v>
      </c>
      <c r="W121" s="48">
        <f t="shared" si="16"/>
        <v>0.5</v>
      </c>
      <c r="X121" s="48">
        <f>IF(EstatísticasIndiviU19[[#This Row],[LLM]]+EstatísticasIndiviU19[[#This Row],[FGA]]&gt;0,EstatísticasIndiviU19[[#This Row],[LLM]]/EstatísticasIndiviU19[[#This Row],[FGA]],"")</f>
        <v>0.14285714285714285</v>
      </c>
      <c r="Y121" s="32">
        <v>2</v>
      </c>
      <c r="Z121" s="32">
        <v>0</v>
      </c>
      <c r="AA121" s="32">
        <v>6</v>
      </c>
      <c r="AB121" s="48">
        <f>EstatísticasIndiviU19[[#This Row],[ER]]/(EstatísticasIndiviU19[[#This Row],[FGA]]+(0.44*EstatísticasIndiviU19[[#This Row],[LLA]])+EstatísticasIndiviU19[[#This Row],[ER]])</f>
        <v>0.43227665706051877</v>
      </c>
      <c r="AC121" s="47">
        <f>IF(EstatísticasIndiviU19[[#This Row],[AS]]+EstatísticasIndiviU19[[#This Row],[ER]]&gt;0,EstatísticasIndiviU19[[#This Row],[AS]]/EstatísticasIndiviU19[[#This Row],[ER]],"")</f>
        <v>0</v>
      </c>
      <c r="AD121" s="32">
        <v>1</v>
      </c>
      <c r="AE121" s="32">
        <v>1</v>
      </c>
      <c r="AF121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0.42857142857142855</v>
      </c>
      <c r="AG121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0.44416243654822335</v>
      </c>
      <c r="AH121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0.42857142857142855</v>
      </c>
      <c r="AI12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-2</v>
      </c>
      <c r="AJ121" s="35"/>
    </row>
    <row r="122" spans="1:36" x14ac:dyDescent="0.3">
      <c r="A122" s="32" t="s">
        <v>205</v>
      </c>
      <c r="B122" s="32" t="s">
        <v>176</v>
      </c>
      <c r="C122" s="32" t="s">
        <v>104</v>
      </c>
      <c r="D122" s="32">
        <v>1</v>
      </c>
      <c r="E122" s="38">
        <v>44720</v>
      </c>
      <c r="F122" s="32">
        <v>8</v>
      </c>
      <c r="G122" s="32"/>
      <c r="H122" s="2">
        <f t="shared" si="17"/>
        <v>0</v>
      </c>
      <c r="I122" s="32"/>
      <c r="J122" s="32"/>
      <c r="K122" s="2">
        <f t="shared" si="13"/>
        <v>0</v>
      </c>
      <c r="L122" s="32"/>
      <c r="M122" s="32"/>
      <c r="N122" s="32"/>
      <c r="O122" s="48" t="str">
        <f t="shared" si="14"/>
        <v/>
      </c>
      <c r="P122" s="32"/>
      <c r="Q122" s="32"/>
      <c r="R122" s="48" t="str">
        <f t="shared" si="15"/>
        <v/>
      </c>
      <c r="S122" s="46">
        <f>EstatísticasIndiviU19[[#This Row],[2PA]]+EstatísticasIndiviU19[[#This Row],[3PA]]</f>
        <v>0</v>
      </c>
      <c r="T122" s="46">
        <f>EstatísticasIndiviU19[[#This Row],[2PM]]+EstatísticasIndiviU19[[#This Row],[3PM]]</f>
        <v>0</v>
      </c>
      <c r="U122" s="32"/>
      <c r="V122" s="32"/>
      <c r="W122" s="48" t="str">
        <f t="shared" si="16"/>
        <v/>
      </c>
      <c r="X122" s="48" t="str">
        <f>IF(EstatísticasIndiviU19[[#This Row],[LLM]]+EstatísticasIndiviU19[[#This Row],[FGA]]&gt;0,EstatísticasIndiviU19[[#This Row],[LLM]]/EstatísticasIndiviU19[[#This Row],[FGA]],"")</f>
        <v/>
      </c>
      <c r="Y122" s="32"/>
      <c r="Z122" s="32"/>
      <c r="AA122" s="32"/>
      <c r="AB122" s="48" t="e">
        <f>EstatísticasIndiviU19[[#This Row],[ER]]/(EstatísticasIndiviU19[[#This Row],[FGA]]+(0.44*EstatísticasIndiviU19[[#This Row],[LLA]])+EstatísticasIndiviU19[[#This Row],[ER]])</f>
        <v>#DIV/0!</v>
      </c>
      <c r="AC122" s="47" t="str">
        <f>IF(EstatísticasIndiviU19[[#This Row],[AS]]+EstatísticasIndiviU19[[#This Row],[ER]]&gt;0,EstatísticasIndiviU19[[#This Row],[AS]]/EstatísticasIndiviU19[[#This Row],[ER]],"")</f>
        <v/>
      </c>
      <c r="AD122" s="32"/>
      <c r="AE122" s="32"/>
      <c r="AF122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22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22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2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22" s="35"/>
    </row>
    <row r="123" spans="1:36" x14ac:dyDescent="0.3">
      <c r="A123" s="32" t="s">
        <v>206</v>
      </c>
      <c r="B123" s="32" t="s">
        <v>176</v>
      </c>
      <c r="C123" s="32" t="s">
        <v>104</v>
      </c>
      <c r="D123" s="32">
        <v>1</v>
      </c>
      <c r="E123" s="38">
        <v>44720</v>
      </c>
      <c r="F123" s="32">
        <v>8</v>
      </c>
      <c r="G123" s="32"/>
      <c r="H123" s="2">
        <f t="shared" si="17"/>
        <v>0</v>
      </c>
      <c r="I123" s="32"/>
      <c r="J123" s="32"/>
      <c r="K123" s="2">
        <f t="shared" si="13"/>
        <v>0</v>
      </c>
      <c r="L123" s="32"/>
      <c r="M123" s="32"/>
      <c r="N123" s="32"/>
      <c r="O123" s="48" t="str">
        <f t="shared" si="14"/>
        <v/>
      </c>
      <c r="P123" s="32"/>
      <c r="Q123" s="32"/>
      <c r="R123" s="48" t="str">
        <f t="shared" si="15"/>
        <v/>
      </c>
      <c r="S123" s="46">
        <f>EstatísticasIndiviU19[[#This Row],[2PA]]+EstatísticasIndiviU19[[#This Row],[3PA]]</f>
        <v>0</v>
      </c>
      <c r="T123" s="46">
        <f>EstatísticasIndiviU19[[#This Row],[2PM]]+EstatísticasIndiviU19[[#This Row],[3PM]]</f>
        <v>0</v>
      </c>
      <c r="U123" s="32"/>
      <c r="V123" s="32"/>
      <c r="W123" s="48" t="str">
        <f t="shared" si="16"/>
        <v/>
      </c>
      <c r="X123" s="48" t="str">
        <f>IF(EstatísticasIndiviU19[[#This Row],[LLM]]+EstatísticasIndiviU19[[#This Row],[FGA]]&gt;0,EstatísticasIndiviU19[[#This Row],[LLM]]/EstatísticasIndiviU19[[#This Row],[FGA]],"")</f>
        <v/>
      </c>
      <c r="Y123" s="32"/>
      <c r="Z123" s="32"/>
      <c r="AA123" s="32"/>
      <c r="AB123" s="48" t="e">
        <f>EstatísticasIndiviU19[[#This Row],[ER]]/(EstatísticasIndiviU19[[#This Row],[FGA]]+(0.44*EstatísticasIndiviU19[[#This Row],[LLA]])+EstatísticasIndiviU19[[#This Row],[ER]])</f>
        <v>#DIV/0!</v>
      </c>
      <c r="AC123" s="47" t="str">
        <f>IF(EstatísticasIndiviU19[[#This Row],[AS]]+EstatísticasIndiviU19[[#This Row],[ER]]&gt;0,EstatísticasIndiviU19[[#This Row],[AS]]/EstatísticasIndiviU19[[#This Row],[ER]],"")</f>
        <v/>
      </c>
      <c r="AD123" s="32"/>
      <c r="AE123" s="32"/>
      <c r="AF123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23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23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2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23" s="35"/>
    </row>
    <row r="124" spans="1:36" x14ac:dyDescent="0.3">
      <c r="A124" s="32" t="s">
        <v>207</v>
      </c>
      <c r="B124" s="32" t="s">
        <v>176</v>
      </c>
      <c r="C124" s="32" t="s">
        <v>104</v>
      </c>
      <c r="D124" s="32">
        <v>1</v>
      </c>
      <c r="E124" s="38">
        <v>44720</v>
      </c>
      <c r="F124" s="32">
        <v>8</v>
      </c>
      <c r="G124" s="32" t="s">
        <v>126</v>
      </c>
      <c r="H124" s="2">
        <f t="shared" si="17"/>
        <v>0</v>
      </c>
      <c r="I124" s="32">
        <v>2</v>
      </c>
      <c r="J124" s="32">
        <v>0</v>
      </c>
      <c r="K124" s="2">
        <f t="shared" si="13"/>
        <v>2</v>
      </c>
      <c r="L124" s="32">
        <v>0</v>
      </c>
      <c r="M124" s="32">
        <v>0</v>
      </c>
      <c r="N124" s="32">
        <v>0</v>
      </c>
      <c r="O124" s="48" t="str">
        <f t="shared" si="14"/>
        <v/>
      </c>
      <c r="P124" s="32">
        <v>1</v>
      </c>
      <c r="Q124" s="32">
        <v>0</v>
      </c>
      <c r="R124" s="48">
        <f t="shared" si="15"/>
        <v>0</v>
      </c>
      <c r="S124" s="46">
        <f>EstatísticasIndiviU19[[#This Row],[2PA]]+EstatísticasIndiviU19[[#This Row],[3PA]]</f>
        <v>1</v>
      </c>
      <c r="T124" s="46">
        <f>EstatísticasIndiviU19[[#This Row],[2PM]]+EstatísticasIndiviU19[[#This Row],[3PM]]</f>
        <v>0</v>
      </c>
      <c r="U124" s="32">
        <v>0</v>
      </c>
      <c r="V124" s="32">
        <v>0</v>
      </c>
      <c r="W124" s="48" t="str">
        <f t="shared" si="16"/>
        <v/>
      </c>
      <c r="X124" s="48">
        <f>IF(EstatísticasIndiviU19[[#This Row],[LLM]]+EstatísticasIndiviU19[[#This Row],[FGA]]&gt;0,EstatísticasIndiviU19[[#This Row],[LLM]]/EstatísticasIndiviU19[[#This Row],[FGA]],"")</f>
        <v>0</v>
      </c>
      <c r="Y124" s="32">
        <v>0</v>
      </c>
      <c r="Z124" s="32">
        <v>1</v>
      </c>
      <c r="AA124" s="32">
        <v>1</v>
      </c>
      <c r="AB124" s="48">
        <f>EstatísticasIndiviU19[[#This Row],[ER]]/(EstatísticasIndiviU19[[#This Row],[FGA]]+(0.44*EstatísticasIndiviU19[[#This Row],[LLA]])+EstatísticasIndiviU19[[#This Row],[ER]])</f>
        <v>0.5</v>
      </c>
      <c r="AC124" s="47">
        <f>IF(EstatísticasIndiviU19[[#This Row],[AS]]+EstatísticasIndiviU19[[#This Row],[ER]]&gt;0,EstatísticasIndiviU19[[#This Row],[AS]]/EstatísticasIndiviU19[[#This Row],[ER]],"")</f>
        <v>0</v>
      </c>
      <c r="AD124" s="32">
        <v>2</v>
      </c>
      <c r="AE124" s="32">
        <v>0</v>
      </c>
      <c r="AF12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2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12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2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124" s="35"/>
    </row>
    <row r="125" spans="1:36" x14ac:dyDescent="0.3">
      <c r="A125" s="32" t="s">
        <v>208</v>
      </c>
      <c r="B125" s="32" t="s">
        <v>176</v>
      </c>
      <c r="C125" s="32" t="s">
        <v>104</v>
      </c>
      <c r="D125" s="32">
        <v>1</v>
      </c>
      <c r="E125" s="38">
        <v>44720</v>
      </c>
      <c r="F125" s="32">
        <v>8</v>
      </c>
      <c r="G125" s="32" t="s">
        <v>126</v>
      </c>
      <c r="H125" s="2">
        <f t="shared" si="17"/>
        <v>5</v>
      </c>
      <c r="I125" s="32">
        <v>1</v>
      </c>
      <c r="J125" s="32">
        <v>0</v>
      </c>
      <c r="K125" s="2">
        <f t="shared" si="13"/>
        <v>1</v>
      </c>
      <c r="L125" s="32">
        <v>1</v>
      </c>
      <c r="M125" s="32">
        <v>4</v>
      </c>
      <c r="N125" s="32">
        <v>0</v>
      </c>
      <c r="O125" s="48">
        <f t="shared" si="14"/>
        <v>0</v>
      </c>
      <c r="P125" s="32">
        <v>4</v>
      </c>
      <c r="Q125" s="32">
        <v>2</v>
      </c>
      <c r="R125" s="48">
        <f t="shared" si="15"/>
        <v>0.5</v>
      </c>
      <c r="S125" s="46">
        <f>EstatísticasIndiviU19[[#This Row],[2PA]]+EstatísticasIndiviU19[[#This Row],[3PA]]</f>
        <v>8</v>
      </c>
      <c r="T125" s="46">
        <f>EstatísticasIndiviU19[[#This Row],[2PM]]+EstatísticasIndiviU19[[#This Row],[3PM]]</f>
        <v>2</v>
      </c>
      <c r="U125" s="32">
        <v>2</v>
      </c>
      <c r="V125" s="32">
        <v>1</v>
      </c>
      <c r="W125" s="48">
        <f t="shared" si="16"/>
        <v>0.5</v>
      </c>
      <c r="X125" s="48">
        <f>IF(EstatísticasIndiviU19[[#This Row],[LLM]]+EstatísticasIndiviU19[[#This Row],[FGA]]&gt;0,EstatísticasIndiviU19[[#This Row],[LLM]]/EstatísticasIndiviU19[[#This Row],[FGA]],"")</f>
        <v>0.125</v>
      </c>
      <c r="Y125" s="32">
        <v>0</v>
      </c>
      <c r="Z125" s="32">
        <v>0</v>
      </c>
      <c r="AA125" s="32">
        <v>0</v>
      </c>
      <c r="AB125" s="48">
        <f>EstatísticasIndiviU19[[#This Row],[ER]]/(EstatísticasIndiviU19[[#This Row],[FGA]]+(0.44*EstatísticasIndiviU19[[#This Row],[LLA]])+EstatísticasIndiviU19[[#This Row],[ER]])</f>
        <v>0</v>
      </c>
      <c r="AC125" s="47" t="e">
        <f>IF(EstatísticasIndiviU19[[#This Row],[AS]]+EstatísticasIndiviU19[[#This Row],[ER]]&gt;0,EstatísticasIndiviU19[[#This Row],[AS]]/EstatísticasIndiviU19[[#This Row],[ER]],"")</f>
        <v>#DIV/0!</v>
      </c>
      <c r="AD125" s="32">
        <v>2</v>
      </c>
      <c r="AE125" s="32">
        <v>2</v>
      </c>
      <c r="AF125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0.25</v>
      </c>
      <c r="AG125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0.28153153153153149</v>
      </c>
      <c r="AH125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0.25</v>
      </c>
      <c r="AI12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25" s="35"/>
    </row>
    <row r="126" spans="1:36" x14ac:dyDescent="0.3">
      <c r="A126" s="32" t="s">
        <v>209</v>
      </c>
      <c r="B126" s="32" t="s">
        <v>176</v>
      </c>
      <c r="C126" s="32" t="s">
        <v>104</v>
      </c>
      <c r="D126" s="32">
        <v>1</v>
      </c>
      <c r="E126" s="38">
        <v>44720</v>
      </c>
      <c r="F126" s="32">
        <v>8</v>
      </c>
      <c r="G126" s="32" t="s">
        <v>126</v>
      </c>
      <c r="H126" s="2">
        <f t="shared" si="17"/>
        <v>3</v>
      </c>
      <c r="I126" s="32">
        <v>1</v>
      </c>
      <c r="J126" s="32">
        <v>0</v>
      </c>
      <c r="K126" s="2">
        <f t="shared" si="13"/>
        <v>1</v>
      </c>
      <c r="L126" s="32">
        <v>0</v>
      </c>
      <c r="M126" s="32">
        <v>2</v>
      </c>
      <c r="N126" s="32">
        <v>1</v>
      </c>
      <c r="O126" s="48">
        <f t="shared" si="14"/>
        <v>0.5</v>
      </c>
      <c r="P126" s="32">
        <v>1</v>
      </c>
      <c r="Q126" s="32">
        <v>0</v>
      </c>
      <c r="R126" s="48">
        <f t="shared" si="15"/>
        <v>0</v>
      </c>
      <c r="S126" s="46">
        <f>EstatísticasIndiviU19[[#This Row],[2PA]]+EstatísticasIndiviU19[[#This Row],[3PA]]</f>
        <v>3</v>
      </c>
      <c r="T126" s="46">
        <f>EstatísticasIndiviU19[[#This Row],[2PM]]+EstatísticasIndiviU19[[#This Row],[3PM]]</f>
        <v>1</v>
      </c>
      <c r="U126" s="32">
        <v>0</v>
      </c>
      <c r="V126" s="32">
        <v>0</v>
      </c>
      <c r="W126" s="48" t="str">
        <f t="shared" si="16"/>
        <v/>
      </c>
      <c r="X126" s="48">
        <f>IF(EstatísticasIndiviU19[[#This Row],[LLM]]+EstatísticasIndiviU19[[#This Row],[FGA]]&gt;0,EstatísticasIndiviU19[[#This Row],[LLM]]/EstatísticasIndiviU19[[#This Row],[FGA]],"")</f>
        <v>0</v>
      </c>
      <c r="Y126" s="32">
        <v>0</v>
      </c>
      <c r="Z126" s="32">
        <v>0</v>
      </c>
      <c r="AA126" s="32">
        <v>4</v>
      </c>
      <c r="AB126" s="48">
        <f>EstatísticasIndiviU19[[#This Row],[ER]]/(EstatísticasIndiviU19[[#This Row],[FGA]]+(0.44*EstatísticasIndiviU19[[#This Row],[LLA]])+EstatísticasIndiviU19[[#This Row],[ER]])</f>
        <v>0.5714285714285714</v>
      </c>
      <c r="AC126" s="47">
        <f>IF(EstatísticasIndiviU19[[#This Row],[AS]]+EstatísticasIndiviU19[[#This Row],[ER]]&gt;0,EstatísticasIndiviU19[[#This Row],[AS]]/EstatísticasIndiviU19[[#This Row],[ER]],"")</f>
        <v>0</v>
      </c>
      <c r="AD126" s="32">
        <v>4</v>
      </c>
      <c r="AE126" s="32">
        <v>0</v>
      </c>
      <c r="AF126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126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</v>
      </c>
      <c r="AH126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12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-2</v>
      </c>
      <c r="AJ126" s="35"/>
    </row>
    <row r="127" spans="1:36" x14ac:dyDescent="0.3">
      <c r="A127" s="32" t="s">
        <v>210</v>
      </c>
      <c r="B127" s="32" t="s">
        <v>176</v>
      </c>
      <c r="C127" s="32" t="s">
        <v>104</v>
      </c>
      <c r="D127" s="32">
        <v>1</v>
      </c>
      <c r="E127" s="38">
        <v>44720</v>
      </c>
      <c r="F127" s="32">
        <v>8</v>
      </c>
      <c r="G127" s="32" t="s">
        <v>126</v>
      </c>
      <c r="H127" s="2">
        <f t="shared" si="17"/>
        <v>5</v>
      </c>
      <c r="I127" s="32">
        <v>0</v>
      </c>
      <c r="J127" s="32">
        <v>0</v>
      </c>
      <c r="K127" s="2">
        <f t="shared" si="13"/>
        <v>0</v>
      </c>
      <c r="L127" s="32">
        <v>3</v>
      </c>
      <c r="M127" s="32">
        <v>1</v>
      </c>
      <c r="N127" s="32">
        <v>1</v>
      </c>
      <c r="O127" s="48">
        <f t="shared" si="14"/>
        <v>1</v>
      </c>
      <c r="P127" s="32">
        <v>5</v>
      </c>
      <c r="Q127" s="32">
        <v>1</v>
      </c>
      <c r="R127" s="48">
        <f t="shared" si="15"/>
        <v>0.2</v>
      </c>
      <c r="S127" s="46">
        <f>EstatísticasIndiviU19[[#This Row],[2PA]]+EstatísticasIndiviU19[[#This Row],[3PA]]</f>
        <v>6</v>
      </c>
      <c r="T127" s="46">
        <f>EstatísticasIndiviU19[[#This Row],[2PM]]+EstatísticasIndiviU19[[#This Row],[3PM]]</f>
        <v>2</v>
      </c>
      <c r="U127" s="32">
        <v>0</v>
      </c>
      <c r="V127" s="32">
        <v>0</v>
      </c>
      <c r="W127" s="48" t="str">
        <f t="shared" si="16"/>
        <v/>
      </c>
      <c r="X127" s="48">
        <f>IF(EstatísticasIndiviU19[[#This Row],[LLM]]+EstatísticasIndiviU19[[#This Row],[FGA]]&gt;0,EstatísticasIndiviU19[[#This Row],[LLM]]/EstatísticasIndiviU19[[#This Row],[FGA]],"")</f>
        <v>0</v>
      </c>
      <c r="Y127" s="32">
        <v>1</v>
      </c>
      <c r="Z127" s="32">
        <v>0</v>
      </c>
      <c r="AA127" s="32">
        <v>2</v>
      </c>
      <c r="AB127" s="48">
        <f>EstatísticasIndiviU19[[#This Row],[ER]]/(EstatísticasIndiviU19[[#This Row],[FGA]]+(0.44*EstatísticasIndiviU19[[#This Row],[LLA]])+EstatísticasIndiviU19[[#This Row],[ER]])</f>
        <v>0.25</v>
      </c>
      <c r="AC127" s="47">
        <f>IF(EstatísticasIndiviU19[[#This Row],[AS]]+EstatísticasIndiviU19[[#This Row],[ER]]&gt;0,EstatísticasIndiviU19[[#This Row],[AS]]/EstatísticasIndiviU19[[#This Row],[ER]],"")</f>
        <v>1.5</v>
      </c>
      <c r="AD127" s="32">
        <v>1</v>
      </c>
      <c r="AE127" s="32">
        <v>1</v>
      </c>
      <c r="AF127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127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0.41666666666666669</v>
      </c>
      <c r="AH127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0.41666666666666669</v>
      </c>
      <c r="AI12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3</v>
      </c>
      <c r="AJ127" s="35"/>
    </row>
    <row r="128" spans="1:36" x14ac:dyDescent="0.3">
      <c r="A128" s="32" t="s">
        <v>211</v>
      </c>
      <c r="B128" s="32" t="s">
        <v>176</v>
      </c>
      <c r="C128" s="32" t="s">
        <v>104</v>
      </c>
      <c r="D128" s="32">
        <v>1</v>
      </c>
      <c r="E128" s="38">
        <v>44720</v>
      </c>
      <c r="F128" s="32">
        <v>8</v>
      </c>
      <c r="G128" s="32" t="s">
        <v>126</v>
      </c>
      <c r="H128" s="2">
        <f t="shared" si="17"/>
        <v>2</v>
      </c>
      <c r="I128" s="32">
        <v>4</v>
      </c>
      <c r="J128" s="32">
        <v>1</v>
      </c>
      <c r="K128" s="2">
        <f t="shared" si="13"/>
        <v>5</v>
      </c>
      <c r="L128" s="32">
        <v>0</v>
      </c>
      <c r="M128" s="32">
        <v>0</v>
      </c>
      <c r="N128" s="32">
        <v>0</v>
      </c>
      <c r="O128" s="48" t="str">
        <f t="shared" si="14"/>
        <v/>
      </c>
      <c r="P128" s="32">
        <v>3</v>
      </c>
      <c r="Q128" s="32">
        <v>1</v>
      </c>
      <c r="R128" s="48">
        <f t="shared" si="15"/>
        <v>0.33333333333333331</v>
      </c>
      <c r="S128" s="46">
        <f>EstatísticasIndiviU19[[#This Row],[2PA]]+EstatísticasIndiviU19[[#This Row],[3PA]]</f>
        <v>3</v>
      </c>
      <c r="T128" s="46">
        <f>EstatísticasIndiviU19[[#This Row],[2PM]]+EstatísticasIndiviU19[[#This Row],[3PM]]</f>
        <v>1</v>
      </c>
      <c r="U128" s="32">
        <v>0</v>
      </c>
      <c r="V128" s="32">
        <v>0</v>
      </c>
      <c r="W128" s="48" t="str">
        <f t="shared" si="16"/>
        <v/>
      </c>
      <c r="X128" s="48">
        <f>IF(EstatísticasIndiviU19[[#This Row],[LLM]]+EstatísticasIndiviU19[[#This Row],[FGA]]&gt;0,EstatísticasIndiviU19[[#This Row],[LLM]]/EstatísticasIndiviU19[[#This Row],[FGA]],"")</f>
        <v>0</v>
      </c>
      <c r="Y128" s="32">
        <v>1</v>
      </c>
      <c r="Z128" s="32">
        <v>1</v>
      </c>
      <c r="AA128" s="32">
        <v>2</v>
      </c>
      <c r="AB128" s="48">
        <f>EstatísticasIndiviU19[[#This Row],[ER]]/(EstatísticasIndiviU19[[#This Row],[FGA]]+(0.44*EstatísticasIndiviU19[[#This Row],[LLA]])+EstatísticasIndiviU19[[#This Row],[ER]])</f>
        <v>0.4</v>
      </c>
      <c r="AC128" s="47">
        <f>IF(EstatísticasIndiviU19[[#This Row],[AS]]+EstatísticasIndiviU19[[#This Row],[ER]]&gt;0,EstatísticasIndiviU19[[#This Row],[AS]]/EstatísticasIndiviU19[[#This Row],[ER]],"")</f>
        <v>0</v>
      </c>
      <c r="AD128" s="32">
        <v>3</v>
      </c>
      <c r="AE128" s="32">
        <v>0</v>
      </c>
      <c r="AF128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128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0.33333333333333331</v>
      </c>
      <c r="AH128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0.33333333333333331</v>
      </c>
      <c r="AI12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5</v>
      </c>
      <c r="AJ128" s="35"/>
    </row>
    <row r="129" spans="1:36" x14ac:dyDescent="0.3">
      <c r="A129" s="32" t="s">
        <v>213</v>
      </c>
      <c r="B129" s="32" t="s">
        <v>176</v>
      </c>
      <c r="C129" s="32" t="s">
        <v>104</v>
      </c>
      <c r="D129" s="32">
        <v>1</v>
      </c>
      <c r="E129" s="38">
        <v>44720</v>
      </c>
      <c r="F129" s="32">
        <v>8</v>
      </c>
      <c r="G129" s="32" t="s">
        <v>91</v>
      </c>
      <c r="H129" s="2">
        <f t="shared" si="17"/>
        <v>0</v>
      </c>
      <c r="I129" s="32">
        <v>0</v>
      </c>
      <c r="J129" s="32">
        <v>0</v>
      </c>
      <c r="K129" s="2">
        <f t="shared" si="13"/>
        <v>0</v>
      </c>
      <c r="L129" s="32">
        <v>0</v>
      </c>
      <c r="M129" s="32">
        <v>0</v>
      </c>
      <c r="N129" s="32">
        <v>0</v>
      </c>
      <c r="O129" s="48" t="str">
        <f t="shared" si="14"/>
        <v/>
      </c>
      <c r="P129" s="32">
        <v>0</v>
      </c>
      <c r="Q129" s="32">
        <v>0</v>
      </c>
      <c r="R129" s="48" t="str">
        <f t="shared" si="15"/>
        <v/>
      </c>
      <c r="S129" s="46">
        <f>EstatísticasIndiviU19[[#This Row],[2PA]]+EstatísticasIndiviU19[[#This Row],[3PA]]</f>
        <v>0</v>
      </c>
      <c r="T129" s="46">
        <f>EstatísticasIndiviU19[[#This Row],[2PM]]+EstatísticasIndiviU19[[#This Row],[3PM]]</f>
        <v>0</v>
      </c>
      <c r="U129" s="32">
        <v>0</v>
      </c>
      <c r="V129" s="32">
        <v>0</v>
      </c>
      <c r="W129" s="48" t="str">
        <f t="shared" si="16"/>
        <v/>
      </c>
      <c r="X129" s="48" t="str">
        <f>IF(EstatísticasIndiviU19[[#This Row],[LLM]]+EstatísticasIndiviU19[[#This Row],[FGA]]&gt;0,EstatísticasIndiviU19[[#This Row],[LLM]]/EstatísticasIndiviU19[[#This Row],[FGA]],"")</f>
        <v/>
      </c>
      <c r="Y129" s="32">
        <v>0</v>
      </c>
      <c r="Z129" s="32">
        <v>0</v>
      </c>
      <c r="AA129" s="32">
        <v>2</v>
      </c>
      <c r="AB129" s="48">
        <f>EstatísticasIndiviU19[[#This Row],[ER]]/(EstatísticasIndiviU19[[#This Row],[FGA]]+(0.44*EstatísticasIndiviU19[[#This Row],[LLA]])+EstatísticasIndiviU19[[#This Row],[ER]])</f>
        <v>1</v>
      </c>
      <c r="AC129" s="47">
        <f>IF(EstatísticasIndiviU19[[#This Row],[AS]]+EstatísticasIndiviU19[[#This Row],[ER]]&gt;0,EstatísticasIndiviU19[[#This Row],[AS]]/EstatísticasIndiviU19[[#This Row],[ER]],"")</f>
        <v>0</v>
      </c>
      <c r="AD129" s="32">
        <v>0</v>
      </c>
      <c r="AE129" s="32">
        <v>1</v>
      </c>
      <c r="AF129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29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29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2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-2</v>
      </c>
      <c r="AJ129" s="35"/>
    </row>
    <row r="130" spans="1:36" x14ac:dyDescent="0.3">
      <c r="A130" s="32" t="s">
        <v>214</v>
      </c>
      <c r="B130" s="32" t="s">
        <v>176</v>
      </c>
      <c r="C130" s="32" t="s">
        <v>104</v>
      </c>
      <c r="D130" s="32">
        <v>1</v>
      </c>
      <c r="E130" s="38">
        <v>44720</v>
      </c>
      <c r="F130" s="32">
        <v>8</v>
      </c>
      <c r="G130" s="32"/>
      <c r="H130" s="2">
        <f t="shared" si="17"/>
        <v>0</v>
      </c>
      <c r="I130" s="32"/>
      <c r="J130" s="32"/>
      <c r="K130" s="2">
        <f t="shared" si="13"/>
        <v>0</v>
      </c>
      <c r="L130" s="32"/>
      <c r="M130" s="32"/>
      <c r="N130" s="32"/>
      <c r="O130" s="48" t="str">
        <f t="shared" si="14"/>
        <v/>
      </c>
      <c r="P130" s="32"/>
      <c r="Q130" s="32"/>
      <c r="R130" s="48" t="str">
        <f t="shared" si="15"/>
        <v/>
      </c>
      <c r="S130" s="46">
        <f>EstatísticasIndiviU19[[#This Row],[2PA]]+EstatísticasIndiviU19[[#This Row],[3PA]]</f>
        <v>0</v>
      </c>
      <c r="T130" s="46">
        <f>EstatísticasIndiviU19[[#This Row],[2PM]]+EstatísticasIndiviU19[[#This Row],[3PM]]</f>
        <v>0</v>
      </c>
      <c r="U130" s="32"/>
      <c r="V130" s="32"/>
      <c r="W130" s="48" t="str">
        <f t="shared" si="16"/>
        <v/>
      </c>
      <c r="X130" s="48" t="str">
        <f>IF(EstatísticasIndiviU19[[#This Row],[LLM]]+EstatísticasIndiviU19[[#This Row],[FGA]]&gt;0,EstatísticasIndiviU19[[#This Row],[LLM]]/EstatísticasIndiviU19[[#This Row],[FGA]],"")</f>
        <v/>
      </c>
      <c r="Y130" s="32"/>
      <c r="Z130" s="32"/>
      <c r="AA130" s="32"/>
      <c r="AB130" s="48" t="e">
        <f>EstatísticasIndiviU19[[#This Row],[ER]]/(EstatísticasIndiviU19[[#This Row],[FGA]]+(0.44*EstatísticasIndiviU19[[#This Row],[LLA]])+EstatísticasIndiviU19[[#This Row],[ER]])</f>
        <v>#DIV/0!</v>
      </c>
      <c r="AC130" s="47" t="str">
        <f>IF(EstatísticasIndiviU19[[#This Row],[AS]]+EstatísticasIndiviU19[[#This Row],[ER]]&gt;0,EstatísticasIndiviU19[[#This Row],[AS]]/EstatísticasIndiviU19[[#This Row],[ER]],"")</f>
        <v/>
      </c>
      <c r="AD130" s="32"/>
      <c r="AE130" s="32"/>
      <c r="AF130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30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30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3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30" s="35"/>
    </row>
    <row r="131" spans="1:36" x14ac:dyDescent="0.3">
      <c r="A131" s="32" t="s">
        <v>215</v>
      </c>
      <c r="B131" s="32" t="s">
        <v>176</v>
      </c>
      <c r="C131" s="32" t="s">
        <v>104</v>
      </c>
      <c r="D131" s="32">
        <v>1</v>
      </c>
      <c r="E131" s="38">
        <v>44720</v>
      </c>
      <c r="F131" s="32">
        <v>8</v>
      </c>
      <c r="G131" s="32"/>
      <c r="H131" s="2">
        <f t="shared" si="17"/>
        <v>0</v>
      </c>
      <c r="I131" s="32"/>
      <c r="J131" s="32"/>
      <c r="K131" s="2">
        <f t="shared" si="13"/>
        <v>0</v>
      </c>
      <c r="L131" s="32"/>
      <c r="M131" s="32"/>
      <c r="N131" s="32"/>
      <c r="O131" s="48" t="str">
        <f t="shared" si="14"/>
        <v/>
      </c>
      <c r="P131" s="32"/>
      <c r="Q131" s="32"/>
      <c r="R131" s="48" t="str">
        <f t="shared" si="15"/>
        <v/>
      </c>
      <c r="S131" s="46">
        <f>EstatísticasIndiviU19[[#This Row],[2PA]]+EstatísticasIndiviU19[[#This Row],[3PA]]</f>
        <v>0</v>
      </c>
      <c r="T131" s="46">
        <f>EstatísticasIndiviU19[[#This Row],[2PM]]+EstatísticasIndiviU19[[#This Row],[3PM]]</f>
        <v>0</v>
      </c>
      <c r="U131" s="32"/>
      <c r="V131" s="32"/>
      <c r="W131" s="48" t="str">
        <f t="shared" si="16"/>
        <v/>
      </c>
      <c r="X131" s="48" t="str">
        <f>IF(EstatísticasIndiviU19[[#This Row],[LLM]]+EstatísticasIndiviU19[[#This Row],[FGA]]&gt;0,EstatísticasIndiviU19[[#This Row],[LLM]]/EstatísticasIndiviU19[[#This Row],[FGA]],"")</f>
        <v/>
      </c>
      <c r="Y131" s="32"/>
      <c r="Z131" s="32"/>
      <c r="AA131" s="32"/>
      <c r="AB131" s="48" t="e">
        <f>EstatísticasIndiviU19[[#This Row],[ER]]/(EstatísticasIndiviU19[[#This Row],[FGA]]+(0.44*EstatísticasIndiviU19[[#This Row],[LLA]])+EstatísticasIndiviU19[[#This Row],[ER]])</f>
        <v>#DIV/0!</v>
      </c>
      <c r="AC131" s="47" t="str">
        <f>IF(EstatísticasIndiviU19[[#This Row],[AS]]+EstatísticasIndiviU19[[#This Row],[ER]]&gt;0,EstatísticasIndiviU19[[#This Row],[AS]]/EstatísticasIndiviU19[[#This Row],[ER]],"")</f>
        <v/>
      </c>
      <c r="AD131" s="32"/>
      <c r="AE131" s="32"/>
      <c r="AF131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31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31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3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31" s="35"/>
    </row>
    <row r="132" spans="1:36" x14ac:dyDescent="0.3">
      <c r="A132" s="32" t="s">
        <v>199</v>
      </c>
      <c r="B132" s="32" t="s">
        <v>176</v>
      </c>
      <c r="C132" s="32" t="s">
        <v>106</v>
      </c>
      <c r="D132" s="32">
        <v>1</v>
      </c>
      <c r="E132" s="38">
        <v>44741</v>
      </c>
      <c r="F132" s="32">
        <v>9</v>
      </c>
      <c r="G132" s="32" t="s">
        <v>126</v>
      </c>
      <c r="H132" s="2">
        <f t="shared" si="17"/>
        <v>24</v>
      </c>
      <c r="I132" s="32">
        <v>5</v>
      </c>
      <c r="J132" s="32">
        <v>0</v>
      </c>
      <c r="K132" s="2">
        <f t="shared" si="13"/>
        <v>5</v>
      </c>
      <c r="L132" s="32">
        <v>5</v>
      </c>
      <c r="M132" s="32">
        <v>2</v>
      </c>
      <c r="N132" s="32">
        <v>0</v>
      </c>
      <c r="O132" s="48">
        <f t="shared" si="14"/>
        <v>0</v>
      </c>
      <c r="P132" s="32">
        <v>13</v>
      </c>
      <c r="Q132" s="32">
        <v>7</v>
      </c>
      <c r="R132" s="48">
        <f t="shared" si="15"/>
        <v>0.53846153846153844</v>
      </c>
      <c r="S132" s="46">
        <f>EstatísticasIndiviU19[[#This Row],[2PA]]+EstatísticasIndiviU19[[#This Row],[3PA]]</f>
        <v>15</v>
      </c>
      <c r="T132" s="46">
        <f>EstatísticasIndiviU19[[#This Row],[2PM]]+EstatísticasIndiviU19[[#This Row],[3PM]]</f>
        <v>7</v>
      </c>
      <c r="U132" s="32">
        <v>15</v>
      </c>
      <c r="V132" s="32">
        <v>10</v>
      </c>
      <c r="W132" s="48">
        <f t="shared" si="16"/>
        <v>0.66666666666666663</v>
      </c>
      <c r="X132" s="48">
        <f>IF(EstatísticasIndiviU19[[#This Row],[LLM]]+EstatísticasIndiviU19[[#This Row],[FGA]]&gt;0,EstatísticasIndiviU19[[#This Row],[LLM]]/EstatísticasIndiviU19[[#This Row],[FGA]],"")</f>
        <v>0.66666666666666663</v>
      </c>
      <c r="Y132" s="32">
        <v>3</v>
      </c>
      <c r="Z132" s="32">
        <v>3</v>
      </c>
      <c r="AA132" s="32">
        <v>2</v>
      </c>
      <c r="AB132" s="48">
        <f>EstatísticasIndiviU19[[#This Row],[ER]]/(EstatísticasIndiviU19[[#This Row],[FGA]]+(0.44*EstatísticasIndiviU19[[#This Row],[LLA]])+EstatísticasIndiviU19[[#This Row],[ER]])</f>
        <v>8.4745762711864403E-2</v>
      </c>
      <c r="AC132" s="47">
        <f>IF(EstatísticasIndiviU19[[#This Row],[AS]]+EstatísticasIndiviU19[[#This Row],[ER]]&gt;0,EstatísticasIndiviU19[[#This Row],[AS]]/EstatísticasIndiviU19[[#This Row],[ER]],"")</f>
        <v>2.5</v>
      </c>
      <c r="AD132" s="32">
        <v>3</v>
      </c>
      <c r="AE132" s="32">
        <v>10</v>
      </c>
      <c r="AF132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0.46666666666666667</v>
      </c>
      <c r="AG132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0.55555555555555547</v>
      </c>
      <c r="AH132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0.46666666666666667</v>
      </c>
      <c r="AI13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25</v>
      </c>
      <c r="AJ132" s="35"/>
    </row>
    <row r="133" spans="1:36" x14ac:dyDescent="0.3">
      <c r="A133" s="32" t="s">
        <v>200</v>
      </c>
      <c r="B133" s="32" t="s">
        <v>176</v>
      </c>
      <c r="C133" s="32" t="s">
        <v>106</v>
      </c>
      <c r="D133" s="32">
        <v>1</v>
      </c>
      <c r="E133" s="38">
        <v>44741</v>
      </c>
      <c r="F133" s="32">
        <v>9</v>
      </c>
      <c r="G133" s="32" t="s">
        <v>126</v>
      </c>
      <c r="H133" s="2">
        <f t="shared" si="17"/>
        <v>7</v>
      </c>
      <c r="I133" s="32">
        <v>4</v>
      </c>
      <c r="J133" s="32">
        <v>2</v>
      </c>
      <c r="K133" s="2">
        <f t="shared" si="13"/>
        <v>6</v>
      </c>
      <c r="L133" s="32">
        <v>3</v>
      </c>
      <c r="M133" s="32">
        <v>5</v>
      </c>
      <c r="N133" s="32">
        <v>1</v>
      </c>
      <c r="O133" s="48">
        <f t="shared" si="14"/>
        <v>0.2</v>
      </c>
      <c r="P133" s="32">
        <v>3</v>
      </c>
      <c r="Q133" s="32">
        <v>2</v>
      </c>
      <c r="R133" s="48">
        <f t="shared" si="15"/>
        <v>0.66666666666666663</v>
      </c>
      <c r="S133" s="46">
        <f>EstatísticasIndiviU19[[#This Row],[2PA]]+EstatísticasIndiviU19[[#This Row],[3PA]]</f>
        <v>8</v>
      </c>
      <c r="T133" s="46">
        <f>EstatísticasIndiviU19[[#This Row],[2PM]]+EstatísticasIndiviU19[[#This Row],[3PM]]</f>
        <v>3</v>
      </c>
      <c r="U133" s="32">
        <v>0</v>
      </c>
      <c r="V133" s="32">
        <v>0</v>
      </c>
      <c r="W133" s="48" t="str">
        <f t="shared" si="16"/>
        <v/>
      </c>
      <c r="X133" s="48">
        <f>IF(EstatísticasIndiviU19[[#This Row],[LLM]]+EstatísticasIndiviU19[[#This Row],[FGA]]&gt;0,EstatísticasIndiviU19[[#This Row],[LLM]]/EstatísticasIndiviU19[[#This Row],[FGA]],"")</f>
        <v>0</v>
      </c>
      <c r="Y133" s="32">
        <v>0</v>
      </c>
      <c r="Z133" s="32">
        <v>0</v>
      </c>
      <c r="AA133" s="32">
        <v>2</v>
      </c>
      <c r="AB133" s="48">
        <f>EstatísticasIndiviU19[[#This Row],[ER]]/(EstatísticasIndiviU19[[#This Row],[FGA]]+(0.44*EstatísticasIndiviU19[[#This Row],[LLA]])+EstatísticasIndiviU19[[#This Row],[ER]])</f>
        <v>0.2</v>
      </c>
      <c r="AC133" s="47">
        <f>IF(EstatísticasIndiviU19[[#This Row],[AS]]+EstatísticasIndiviU19[[#This Row],[ER]]&gt;0,EstatísticasIndiviU19[[#This Row],[AS]]/EstatísticasIndiviU19[[#This Row],[ER]],"")</f>
        <v>1.5</v>
      </c>
      <c r="AD133" s="32">
        <v>2</v>
      </c>
      <c r="AE133" s="32">
        <v>1</v>
      </c>
      <c r="AF133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0.375</v>
      </c>
      <c r="AG133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0.4375</v>
      </c>
      <c r="AH133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0.4375</v>
      </c>
      <c r="AI13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9</v>
      </c>
      <c r="AJ133" s="35"/>
    </row>
    <row r="134" spans="1:36" x14ac:dyDescent="0.3">
      <c r="A134" s="32" t="s">
        <v>201</v>
      </c>
      <c r="B134" s="32" t="s">
        <v>176</v>
      </c>
      <c r="C134" s="32" t="s">
        <v>106</v>
      </c>
      <c r="D134" s="32">
        <v>1</v>
      </c>
      <c r="E134" s="38">
        <v>44741</v>
      </c>
      <c r="F134" s="32">
        <v>9</v>
      </c>
      <c r="G134" s="32" t="s">
        <v>126</v>
      </c>
      <c r="H134" s="2">
        <f t="shared" si="17"/>
        <v>3</v>
      </c>
      <c r="I134" s="32">
        <v>1</v>
      </c>
      <c r="J134" s="32">
        <v>0</v>
      </c>
      <c r="K134" s="2">
        <f t="shared" si="13"/>
        <v>1</v>
      </c>
      <c r="L134" s="32">
        <v>0</v>
      </c>
      <c r="M134" s="32">
        <v>5</v>
      </c>
      <c r="N134" s="32">
        <v>0</v>
      </c>
      <c r="O134" s="48">
        <f t="shared" si="14"/>
        <v>0</v>
      </c>
      <c r="P134" s="32">
        <v>2</v>
      </c>
      <c r="Q134" s="32">
        <v>1</v>
      </c>
      <c r="R134" s="48">
        <f t="shared" si="15"/>
        <v>0.5</v>
      </c>
      <c r="S134" s="46">
        <f>EstatísticasIndiviU19[[#This Row],[2PA]]+EstatísticasIndiviU19[[#This Row],[3PA]]</f>
        <v>7</v>
      </c>
      <c r="T134" s="46">
        <f>EstatísticasIndiviU19[[#This Row],[2PM]]+EstatísticasIndiviU19[[#This Row],[3PM]]</f>
        <v>1</v>
      </c>
      <c r="U134" s="32">
        <v>2</v>
      </c>
      <c r="V134" s="32">
        <v>1</v>
      </c>
      <c r="W134" s="48">
        <f t="shared" si="16"/>
        <v>0.5</v>
      </c>
      <c r="X134" s="48">
        <f>IF(EstatísticasIndiviU19[[#This Row],[LLM]]+EstatísticasIndiviU19[[#This Row],[FGA]]&gt;0,EstatísticasIndiviU19[[#This Row],[LLM]]/EstatísticasIndiviU19[[#This Row],[FGA]],"")</f>
        <v>0.14285714285714285</v>
      </c>
      <c r="Y134" s="32">
        <v>1</v>
      </c>
      <c r="Z134" s="32">
        <v>0</v>
      </c>
      <c r="AA134" s="32">
        <v>0</v>
      </c>
      <c r="AB134" s="48">
        <f>EstatísticasIndiviU19[[#This Row],[ER]]/(EstatísticasIndiviU19[[#This Row],[FGA]]+(0.44*EstatísticasIndiviU19[[#This Row],[LLA]])+EstatísticasIndiviU19[[#This Row],[ER]])</f>
        <v>0</v>
      </c>
      <c r="AC134" s="47" t="str">
        <f>IF(EstatísticasIndiviU19[[#This Row],[AS]]+EstatísticasIndiviU19[[#This Row],[ER]]&gt;0,EstatísticasIndiviU19[[#This Row],[AS]]/EstatísticasIndiviU19[[#This Row],[ER]],"")</f>
        <v/>
      </c>
      <c r="AD134" s="32">
        <v>4</v>
      </c>
      <c r="AE134" s="32">
        <v>1</v>
      </c>
      <c r="AF13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0.14285714285714285</v>
      </c>
      <c r="AG13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0.19035532994923859</v>
      </c>
      <c r="AH13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0.14285714285714285</v>
      </c>
      <c r="AI13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-2</v>
      </c>
      <c r="AJ134" s="35"/>
    </row>
    <row r="135" spans="1:36" x14ac:dyDescent="0.3">
      <c r="A135" s="32" t="s">
        <v>202</v>
      </c>
      <c r="B135" s="32" t="s">
        <v>176</v>
      </c>
      <c r="C135" s="32" t="s">
        <v>106</v>
      </c>
      <c r="D135" s="32">
        <v>1</v>
      </c>
      <c r="E135" s="38">
        <v>44741</v>
      </c>
      <c r="F135" s="32">
        <v>9</v>
      </c>
      <c r="G135" s="32" t="s">
        <v>126</v>
      </c>
      <c r="H135" s="2">
        <f t="shared" si="17"/>
        <v>4</v>
      </c>
      <c r="I135" s="32">
        <v>2</v>
      </c>
      <c r="J135" s="32">
        <v>1</v>
      </c>
      <c r="K135" s="2">
        <f t="shared" si="13"/>
        <v>3</v>
      </c>
      <c r="L135" s="32">
        <v>0</v>
      </c>
      <c r="M135" s="32">
        <v>3</v>
      </c>
      <c r="N135" s="32">
        <v>0</v>
      </c>
      <c r="O135" s="48">
        <f t="shared" si="14"/>
        <v>0</v>
      </c>
      <c r="P135" s="32">
        <v>2</v>
      </c>
      <c r="Q135" s="32">
        <v>2</v>
      </c>
      <c r="R135" s="48">
        <f t="shared" si="15"/>
        <v>1</v>
      </c>
      <c r="S135" s="46">
        <f>EstatísticasIndiviU19[[#This Row],[2PA]]+EstatísticasIndiviU19[[#This Row],[3PA]]</f>
        <v>5</v>
      </c>
      <c r="T135" s="46">
        <f>EstatísticasIndiviU19[[#This Row],[2PM]]+EstatísticasIndiviU19[[#This Row],[3PM]]</f>
        <v>2</v>
      </c>
      <c r="U135" s="32">
        <v>0</v>
      </c>
      <c r="V135" s="32">
        <v>0</v>
      </c>
      <c r="W135" s="48" t="str">
        <f t="shared" si="16"/>
        <v/>
      </c>
      <c r="X135" s="48">
        <f>IF(EstatísticasIndiviU19[[#This Row],[LLM]]+EstatísticasIndiviU19[[#This Row],[FGA]]&gt;0,EstatísticasIndiviU19[[#This Row],[LLM]]/EstatísticasIndiviU19[[#This Row],[FGA]],"")</f>
        <v>0</v>
      </c>
      <c r="Y135" s="32">
        <v>0</v>
      </c>
      <c r="Z135" s="32">
        <v>0</v>
      </c>
      <c r="AA135" s="32">
        <v>1</v>
      </c>
      <c r="AB135" s="48">
        <f>EstatísticasIndiviU19[[#This Row],[ER]]/(EstatísticasIndiviU19[[#This Row],[FGA]]+(0.44*EstatísticasIndiviU19[[#This Row],[LLA]])+EstatísticasIndiviU19[[#This Row],[ER]])</f>
        <v>0.16666666666666666</v>
      </c>
      <c r="AC135" s="47">
        <f>IF(EstatísticasIndiviU19[[#This Row],[AS]]+EstatísticasIndiviU19[[#This Row],[ER]]&gt;0,EstatísticasIndiviU19[[#This Row],[AS]]/EstatísticasIndiviU19[[#This Row],[ER]],"")</f>
        <v>0</v>
      </c>
      <c r="AD135" s="32">
        <v>0</v>
      </c>
      <c r="AE135" s="32">
        <v>0</v>
      </c>
      <c r="AF135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0.4</v>
      </c>
      <c r="AG135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</v>
      </c>
      <c r="AH135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</v>
      </c>
      <c r="AI13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3</v>
      </c>
      <c r="AJ135" s="35"/>
    </row>
    <row r="136" spans="1:36" x14ac:dyDescent="0.3">
      <c r="A136" s="32" t="s">
        <v>203</v>
      </c>
      <c r="B136" s="32" t="s">
        <v>176</v>
      </c>
      <c r="C136" s="32" t="s">
        <v>106</v>
      </c>
      <c r="D136" s="32">
        <v>1</v>
      </c>
      <c r="E136" s="38">
        <v>44741</v>
      </c>
      <c r="F136" s="32">
        <v>9</v>
      </c>
      <c r="G136" s="32" t="s">
        <v>126</v>
      </c>
      <c r="H136" s="2">
        <f t="shared" si="17"/>
        <v>2</v>
      </c>
      <c r="I136" s="32">
        <v>1</v>
      </c>
      <c r="J136" s="32">
        <v>0</v>
      </c>
      <c r="K136" s="2">
        <f t="shared" si="13"/>
        <v>1</v>
      </c>
      <c r="L136" s="32">
        <v>2</v>
      </c>
      <c r="M136" s="32">
        <v>1</v>
      </c>
      <c r="N136" s="32">
        <v>0</v>
      </c>
      <c r="O136" s="48">
        <f t="shared" si="14"/>
        <v>0</v>
      </c>
      <c r="P136" s="32">
        <v>1</v>
      </c>
      <c r="Q136" s="32">
        <v>1</v>
      </c>
      <c r="R136" s="48">
        <f t="shared" si="15"/>
        <v>1</v>
      </c>
      <c r="S136" s="46">
        <f>EstatísticasIndiviU19[[#This Row],[2PA]]+EstatísticasIndiviU19[[#This Row],[3PA]]</f>
        <v>2</v>
      </c>
      <c r="T136" s="46">
        <f>EstatísticasIndiviU19[[#This Row],[2PM]]+EstatísticasIndiviU19[[#This Row],[3PM]]</f>
        <v>1</v>
      </c>
      <c r="U136" s="32">
        <v>0</v>
      </c>
      <c r="V136" s="32">
        <v>0</v>
      </c>
      <c r="W136" s="48" t="str">
        <f t="shared" si="16"/>
        <v/>
      </c>
      <c r="X136" s="48">
        <f>IF(EstatísticasIndiviU19[[#This Row],[LLM]]+EstatísticasIndiviU19[[#This Row],[FGA]]&gt;0,EstatísticasIndiviU19[[#This Row],[LLM]]/EstatísticasIndiviU19[[#This Row],[FGA]],"")</f>
        <v>0</v>
      </c>
      <c r="Y136" s="32">
        <v>0</v>
      </c>
      <c r="Z136" s="32">
        <v>0</v>
      </c>
      <c r="AA136" s="32">
        <v>0</v>
      </c>
      <c r="AB136" s="48">
        <f>EstatísticasIndiviU19[[#This Row],[ER]]/(EstatísticasIndiviU19[[#This Row],[FGA]]+(0.44*EstatísticasIndiviU19[[#This Row],[LLA]])+EstatísticasIndiviU19[[#This Row],[ER]])</f>
        <v>0</v>
      </c>
      <c r="AC136" s="47" t="e">
        <f>IF(EstatísticasIndiviU19[[#This Row],[AS]]+EstatísticasIndiviU19[[#This Row],[ER]]&gt;0,EstatísticasIndiviU19[[#This Row],[AS]]/EstatísticasIndiviU19[[#This Row],[ER]],"")</f>
        <v>#DIV/0!</v>
      </c>
      <c r="AD136" s="32">
        <v>3</v>
      </c>
      <c r="AE136" s="32">
        <v>0</v>
      </c>
      <c r="AF136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136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</v>
      </c>
      <c r="AH136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13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4</v>
      </c>
      <c r="AJ136" s="35"/>
    </row>
    <row r="137" spans="1:36" x14ac:dyDescent="0.3">
      <c r="A137" s="32" t="s">
        <v>204</v>
      </c>
      <c r="B137" s="32" t="s">
        <v>176</v>
      </c>
      <c r="C137" s="32" t="s">
        <v>106</v>
      </c>
      <c r="D137" s="32">
        <v>1</v>
      </c>
      <c r="E137" s="38">
        <v>44741</v>
      </c>
      <c r="F137" s="32">
        <v>9</v>
      </c>
      <c r="G137" s="32" t="s">
        <v>126</v>
      </c>
      <c r="H137" s="2">
        <f t="shared" si="17"/>
        <v>24</v>
      </c>
      <c r="I137" s="32">
        <v>0</v>
      </c>
      <c r="J137" s="32">
        <v>1</v>
      </c>
      <c r="K137" s="2">
        <f t="shared" si="13"/>
        <v>1</v>
      </c>
      <c r="L137" s="32">
        <v>4</v>
      </c>
      <c r="M137" s="32">
        <v>9</v>
      </c>
      <c r="N137" s="32">
        <v>4</v>
      </c>
      <c r="O137" s="48">
        <f t="shared" si="14"/>
        <v>0.44444444444444442</v>
      </c>
      <c r="P137" s="32">
        <v>11</v>
      </c>
      <c r="Q137" s="32">
        <v>5</v>
      </c>
      <c r="R137" s="48">
        <f t="shared" si="15"/>
        <v>0.45454545454545453</v>
      </c>
      <c r="S137" s="46">
        <f>EstatísticasIndiviU19[[#This Row],[2PA]]+EstatísticasIndiviU19[[#This Row],[3PA]]</f>
        <v>20</v>
      </c>
      <c r="T137" s="46">
        <f>EstatísticasIndiviU19[[#This Row],[2PM]]+EstatísticasIndiviU19[[#This Row],[3PM]]</f>
        <v>9</v>
      </c>
      <c r="U137" s="32">
        <v>3</v>
      </c>
      <c r="V137" s="32">
        <v>2</v>
      </c>
      <c r="W137" s="48">
        <f t="shared" si="16"/>
        <v>0.66666666666666663</v>
      </c>
      <c r="X137" s="48">
        <f>IF(EstatísticasIndiviU19[[#This Row],[LLM]]+EstatísticasIndiviU19[[#This Row],[FGA]]&gt;0,EstatísticasIndiviU19[[#This Row],[LLM]]/EstatísticasIndiviU19[[#This Row],[FGA]],"")</f>
        <v>0.1</v>
      </c>
      <c r="Y137" s="32">
        <v>6</v>
      </c>
      <c r="Z137" s="32">
        <v>0</v>
      </c>
      <c r="AA137" s="32">
        <v>3</v>
      </c>
      <c r="AB137" s="48">
        <f>EstatísticasIndiviU19[[#This Row],[ER]]/(EstatísticasIndiviU19[[#This Row],[FGA]]+(0.44*EstatísticasIndiviU19[[#This Row],[LLA]])+EstatísticasIndiviU19[[#This Row],[ER]])</f>
        <v>0.12335526315789473</v>
      </c>
      <c r="AC137" s="47">
        <f>IF(EstatísticasIndiviU19[[#This Row],[AS]]+EstatísticasIndiviU19[[#This Row],[ER]]&gt;0,EstatísticasIndiviU19[[#This Row],[AS]]/EstatísticasIndiviU19[[#This Row],[ER]],"")</f>
        <v>1.3333333333333333</v>
      </c>
      <c r="AD137" s="32">
        <v>3</v>
      </c>
      <c r="AE137" s="32">
        <v>3</v>
      </c>
      <c r="AF137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0.45</v>
      </c>
      <c r="AG137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0.56285178236397748</v>
      </c>
      <c r="AH137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0.55000000000000004</v>
      </c>
      <c r="AI13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20</v>
      </c>
      <c r="AJ137" s="35"/>
    </row>
    <row r="138" spans="1:36" x14ac:dyDescent="0.3">
      <c r="A138" s="32" t="s">
        <v>205</v>
      </c>
      <c r="B138" s="32" t="s">
        <v>176</v>
      </c>
      <c r="C138" s="32" t="s">
        <v>106</v>
      </c>
      <c r="D138" s="32">
        <v>1</v>
      </c>
      <c r="E138" s="38">
        <v>44741</v>
      </c>
      <c r="F138" s="32">
        <v>9</v>
      </c>
      <c r="G138" s="32" t="s">
        <v>126</v>
      </c>
      <c r="H138" s="2">
        <f t="shared" si="17"/>
        <v>0</v>
      </c>
      <c r="I138" s="32">
        <v>2</v>
      </c>
      <c r="J138" s="32">
        <v>0</v>
      </c>
      <c r="K138" s="2">
        <f t="shared" si="13"/>
        <v>2</v>
      </c>
      <c r="L138" s="32">
        <v>0</v>
      </c>
      <c r="M138" s="32">
        <v>3</v>
      </c>
      <c r="N138" s="32">
        <v>0</v>
      </c>
      <c r="O138" s="48">
        <f t="shared" si="14"/>
        <v>0</v>
      </c>
      <c r="P138" s="32">
        <v>0</v>
      </c>
      <c r="Q138" s="32">
        <v>0</v>
      </c>
      <c r="R138" s="48" t="str">
        <f t="shared" si="15"/>
        <v/>
      </c>
      <c r="S138" s="46">
        <f>EstatísticasIndiviU19[[#This Row],[2PA]]+EstatísticasIndiviU19[[#This Row],[3PA]]</f>
        <v>3</v>
      </c>
      <c r="T138" s="46">
        <f>EstatísticasIndiviU19[[#This Row],[2PM]]+EstatísticasIndiviU19[[#This Row],[3PM]]</f>
        <v>0</v>
      </c>
      <c r="U138" s="32">
        <v>0</v>
      </c>
      <c r="V138" s="32">
        <v>0</v>
      </c>
      <c r="W138" s="48" t="str">
        <f t="shared" si="16"/>
        <v/>
      </c>
      <c r="X138" s="48">
        <f>IF(EstatísticasIndiviU19[[#This Row],[LLM]]+EstatísticasIndiviU19[[#This Row],[FGA]]&gt;0,EstatísticasIndiviU19[[#This Row],[LLM]]/EstatísticasIndiviU19[[#This Row],[FGA]],"")</f>
        <v>0</v>
      </c>
      <c r="Y138" s="32">
        <v>1</v>
      </c>
      <c r="Z138" s="32">
        <v>0</v>
      </c>
      <c r="AA138" s="32">
        <v>4</v>
      </c>
      <c r="AB138" s="48">
        <f>EstatísticasIndiviU19[[#This Row],[ER]]/(EstatísticasIndiviU19[[#This Row],[FGA]]+(0.44*EstatísticasIndiviU19[[#This Row],[LLA]])+EstatísticasIndiviU19[[#This Row],[ER]])</f>
        <v>0.5714285714285714</v>
      </c>
      <c r="AC138" s="47">
        <f>IF(EstatísticasIndiviU19[[#This Row],[AS]]+EstatísticasIndiviU19[[#This Row],[ER]]&gt;0,EstatísticasIndiviU19[[#This Row],[AS]]/EstatísticasIndiviU19[[#This Row],[ER]],"")</f>
        <v>0</v>
      </c>
      <c r="AD138" s="32">
        <v>0</v>
      </c>
      <c r="AE138" s="32">
        <v>0</v>
      </c>
      <c r="AF138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38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138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3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-4</v>
      </c>
      <c r="AJ138" s="35"/>
    </row>
    <row r="139" spans="1:36" x14ac:dyDescent="0.3">
      <c r="A139" s="32" t="s">
        <v>206</v>
      </c>
      <c r="B139" s="32" t="s">
        <v>176</v>
      </c>
      <c r="C139" s="32" t="s">
        <v>106</v>
      </c>
      <c r="D139" s="32">
        <v>1</v>
      </c>
      <c r="E139" s="38">
        <v>44741</v>
      </c>
      <c r="F139" s="32">
        <v>9</v>
      </c>
      <c r="G139" s="32" t="s">
        <v>126</v>
      </c>
      <c r="H139" s="2">
        <f t="shared" si="17"/>
        <v>11</v>
      </c>
      <c r="I139" s="32">
        <v>1</v>
      </c>
      <c r="J139" s="32">
        <v>1</v>
      </c>
      <c r="K139" s="2">
        <f t="shared" si="13"/>
        <v>2</v>
      </c>
      <c r="L139" s="32">
        <v>4</v>
      </c>
      <c r="M139" s="32">
        <v>2</v>
      </c>
      <c r="N139" s="32">
        <v>0</v>
      </c>
      <c r="O139" s="48">
        <f t="shared" si="14"/>
        <v>0</v>
      </c>
      <c r="P139" s="32">
        <v>4</v>
      </c>
      <c r="Q139" s="32">
        <v>3</v>
      </c>
      <c r="R139" s="48">
        <f t="shared" si="15"/>
        <v>0.75</v>
      </c>
      <c r="S139" s="46">
        <f>EstatísticasIndiviU19[[#This Row],[2PA]]+EstatísticasIndiviU19[[#This Row],[3PA]]</f>
        <v>6</v>
      </c>
      <c r="T139" s="46">
        <f>EstatísticasIndiviU19[[#This Row],[2PM]]+EstatísticasIndiviU19[[#This Row],[3PM]]</f>
        <v>3</v>
      </c>
      <c r="U139" s="32">
        <v>6</v>
      </c>
      <c r="V139" s="32">
        <v>5</v>
      </c>
      <c r="W139" s="48">
        <f t="shared" si="16"/>
        <v>0.83333333333333337</v>
      </c>
      <c r="X139" s="48">
        <f>IF(EstatísticasIndiviU19[[#This Row],[LLM]]+EstatísticasIndiviU19[[#This Row],[FGA]]&gt;0,EstatísticasIndiviU19[[#This Row],[LLM]]/EstatísticasIndiviU19[[#This Row],[FGA]],"")</f>
        <v>0.83333333333333337</v>
      </c>
      <c r="Y139" s="32">
        <v>4</v>
      </c>
      <c r="Z139" s="32">
        <v>0</v>
      </c>
      <c r="AA139" s="32">
        <v>2</v>
      </c>
      <c r="AB139" s="48">
        <f>EstatísticasIndiviU19[[#This Row],[ER]]/(EstatísticasIndiviU19[[#This Row],[FGA]]+(0.44*EstatísticasIndiviU19[[#This Row],[LLA]])+EstatísticasIndiviU19[[#This Row],[ER]])</f>
        <v>0.18796992481203006</v>
      </c>
      <c r="AC139" s="47">
        <f>IF(EstatísticasIndiviU19[[#This Row],[AS]]+EstatísticasIndiviU19[[#This Row],[ER]]&gt;0,EstatísticasIndiviU19[[#This Row],[AS]]/EstatísticasIndiviU19[[#This Row],[ER]],"")</f>
        <v>2</v>
      </c>
      <c r="AD139" s="32">
        <v>2</v>
      </c>
      <c r="AE139" s="32">
        <v>4</v>
      </c>
      <c r="AF139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139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0.63657407407407407</v>
      </c>
      <c r="AH139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13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15</v>
      </c>
      <c r="AJ139" s="35"/>
    </row>
    <row r="140" spans="1:36" x14ac:dyDescent="0.3">
      <c r="A140" s="32" t="s">
        <v>207</v>
      </c>
      <c r="B140" s="32" t="s">
        <v>176</v>
      </c>
      <c r="C140" s="32" t="s">
        <v>106</v>
      </c>
      <c r="D140" s="32">
        <v>1</v>
      </c>
      <c r="E140" s="38">
        <v>44741</v>
      </c>
      <c r="F140" s="32">
        <v>9</v>
      </c>
      <c r="G140" s="32" t="s">
        <v>126</v>
      </c>
      <c r="H140" s="2">
        <f t="shared" si="17"/>
        <v>0</v>
      </c>
      <c r="I140" s="32">
        <v>0</v>
      </c>
      <c r="J140" s="32">
        <v>0</v>
      </c>
      <c r="K140" s="2">
        <f t="shared" si="13"/>
        <v>0</v>
      </c>
      <c r="L140" s="32">
        <v>0</v>
      </c>
      <c r="M140" s="32">
        <v>0</v>
      </c>
      <c r="N140" s="32">
        <v>0</v>
      </c>
      <c r="O140" s="48" t="str">
        <f t="shared" si="14"/>
        <v/>
      </c>
      <c r="P140" s="32">
        <v>0</v>
      </c>
      <c r="Q140" s="32">
        <v>0</v>
      </c>
      <c r="R140" s="48" t="str">
        <f t="shared" si="15"/>
        <v/>
      </c>
      <c r="S140" s="46">
        <f>EstatísticasIndiviU19[[#This Row],[2PA]]+EstatísticasIndiviU19[[#This Row],[3PA]]</f>
        <v>0</v>
      </c>
      <c r="T140" s="46">
        <f>EstatísticasIndiviU19[[#This Row],[2PM]]+EstatísticasIndiviU19[[#This Row],[3PM]]</f>
        <v>0</v>
      </c>
      <c r="U140" s="32">
        <v>0</v>
      </c>
      <c r="V140" s="32">
        <v>0</v>
      </c>
      <c r="W140" s="48" t="str">
        <f t="shared" si="16"/>
        <v/>
      </c>
      <c r="X140" s="48" t="str">
        <f>IF(EstatísticasIndiviU19[[#This Row],[LLM]]+EstatísticasIndiviU19[[#This Row],[FGA]]&gt;0,EstatísticasIndiviU19[[#This Row],[LLM]]/EstatísticasIndiviU19[[#This Row],[FGA]],"")</f>
        <v/>
      </c>
      <c r="Y140" s="32">
        <v>0</v>
      </c>
      <c r="Z140" s="32">
        <v>0</v>
      </c>
      <c r="AA140" s="32">
        <v>2</v>
      </c>
      <c r="AB140" s="48">
        <f>EstatísticasIndiviU19[[#This Row],[ER]]/(EstatísticasIndiviU19[[#This Row],[FGA]]+(0.44*EstatísticasIndiviU19[[#This Row],[LLA]])+EstatísticasIndiviU19[[#This Row],[ER]])</f>
        <v>1</v>
      </c>
      <c r="AC140" s="47">
        <f>IF(EstatísticasIndiviU19[[#This Row],[AS]]+EstatísticasIndiviU19[[#This Row],[ER]]&gt;0,EstatísticasIndiviU19[[#This Row],[AS]]/EstatísticasIndiviU19[[#This Row],[ER]],"")</f>
        <v>0</v>
      </c>
      <c r="AD140" s="32">
        <v>0</v>
      </c>
      <c r="AE140" s="32">
        <v>0</v>
      </c>
      <c r="AF140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40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40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4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-2</v>
      </c>
      <c r="AJ140" s="35"/>
    </row>
    <row r="141" spans="1:36" x14ac:dyDescent="0.3">
      <c r="A141" s="32" t="s">
        <v>208</v>
      </c>
      <c r="B141" s="32" t="s">
        <v>176</v>
      </c>
      <c r="C141" s="32" t="s">
        <v>106</v>
      </c>
      <c r="D141" s="32">
        <v>1</v>
      </c>
      <c r="E141" s="38">
        <v>44741</v>
      </c>
      <c r="F141" s="32">
        <v>9</v>
      </c>
      <c r="G141" s="32" t="s">
        <v>126</v>
      </c>
      <c r="H141" s="2">
        <f t="shared" si="17"/>
        <v>2</v>
      </c>
      <c r="I141" s="32">
        <v>0</v>
      </c>
      <c r="J141" s="32">
        <v>1</v>
      </c>
      <c r="K141" s="2">
        <f t="shared" si="13"/>
        <v>1</v>
      </c>
      <c r="L141" s="32">
        <v>0</v>
      </c>
      <c r="M141" s="32">
        <v>1</v>
      </c>
      <c r="N141" s="32">
        <v>0</v>
      </c>
      <c r="O141" s="48">
        <f t="shared" si="14"/>
        <v>0</v>
      </c>
      <c r="P141" s="32">
        <v>3</v>
      </c>
      <c r="Q141" s="32">
        <v>1</v>
      </c>
      <c r="R141" s="48">
        <f t="shared" si="15"/>
        <v>0.33333333333333331</v>
      </c>
      <c r="S141" s="46">
        <f>EstatísticasIndiviU19[[#This Row],[2PA]]+EstatísticasIndiviU19[[#This Row],[3PA]]</f>
        <v>4</v>
      </c>
      <c r="T141" s="46">
        <f>EstatísticasIndiviU19[[#This Row],[2PM]]+EstatísticasIndiviU19[[#This Row],[3PM]]</f>
        <v>1</v>
      </c>
      <c r="U141" s="32">
        <v>0</v>
      </c>
      <c r="V141" s="32">
        <v>0</v>
      </c>
      <c r="W141" s="48" t="str">
        <f t="shared" si="16"/>
        <v/>
      </c>
      <c r="X141" s="48">
        <f>IF(EstatísticasIndiviU19[[#This Row],[LLM]]+EstatísticasIndiviU19[[#This Row],[FGA]]&gt;0,EstatísticasIndiviU19[[#This Row],[LLM]]/EstatísticasIndiviU19[[#This Row],[FGA]],"")</f>
        <v>0</v>
      </c>
      <c r="Y141" s="32">
        <v>2</v>
      </c>
      <c r="Z141" s="32">
        <v>0</v>
      </c>
      <c r="AA141" s="32">
        <v>0</v>
      </c>
      <c r="AB141" s="48">
        <f>EstatísticasIndiviU19[[#This Row],[ER]]/(EstatísticasIndiviU19[[#This Row],[FGA]]+(0.44*EstatísticasIndiviU19[[#This Row],[LLA]])+EstatísticasIndiviU19[[#This Row],[ER]])</f>
        <v>0</v>
      </c>
      <c r="AC141" s="47" t="str">
        <f>IF(EstatísticasIndiviU19[[#This Row],[AS]]+EstatísticasIndiviU19[[#This Row],[ER]]&gt;0,EstatísticasIndiviU19[[#This Row],[AS]]/EstatísticasIndiviU19[[#This Row],[ER]],"")</f>
        <v/>
      </c>
      <c r="AD141" s="32">
        <v>1</v>
      </c>
      <c r="AE141" s="32">
        <v>0</v>
      </c>
      <c r="AF141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0.25</v>
      </c>
      <c r="AG141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0.25</v>
      </c>
      <c r="AH141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0.25</v>
      </c>
      <c r="AI14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</v>
      </c>
      <c r="AJ141" s="35"/>
    </row>
    <row r="142" spans="1:36" x14ac:dyDescent="0.3">
      <c r="A142" s="32" t="s">
        <v>209</v>
      </c>
      <c r="B142" s="32" t="s">
        <v>176</v>
      </c>
      <c r="C142" s="32" t="s">
        <v>106</v>
      </c>
      <c r="D142" s="32">
        <v>1</v>
      </c>
      <c r="E142" s="38">
        <v>44741</v>
      </c>
      <c r="F142" s="32">
        <v>9</v>
      </c>
      <c r="G142" s="32"/>
      <c r="H142" s="2">
        <f t="shared" si="17"/>
        <v>0</v>
      </c>
      <c r="I142" s="32"/>
      <c r="J142" s="32"/>
      <c r="K142" s="2">
        <f t="shared" si="13"/>
        <v>0</v>
      </c>
      <c r="L142" s="32"/>
      <c r="M142" s="32"/>
      <c r="N142" s="32"/>
      <c r="O142" s="48" t="str">
        <f t="shared" si="14"/>
        <v/>
      </c>
      <c r="P142" s="32"/>
      <c r="Q142" s="32"/>
      <c r="R142" s="48" t="str">
        <f t="shared" si="15"/>
        <v/>
      </c>
      <c r="S142" s="46">
        <f>EstatísticasIndiviU19[[#This Row],[2PA]]+EstatísticasIndiviU19[[#This Row],[3PA]]</f>
        <v>0</v>
      </c>
      <c r="T142" s="46">
        <f>EstatísticasIndiviU19[[#This Row],[2PM]]+EstatísticasIndiviU19[[#This Row],[3PM]]</f>
        <v>0</v>
      </c>
      <c r="U142" s="32"/>
      <c r="V142" s="32"/>
      <c r="W142" s="48" t="str">
        <f t="shared" si="16"/>
        <v/>
      </c>
      <c r="X142" s="48" t="str">
        <f>IF(EstatísticasIndiviU19[[#This Row],[LLM]]+EstatísticasIndiviU19[[#This Row],[FGA]]&gt;0,EstatísticasIndiviU19[[#This Row],[LLM]]/EstatísticasIndiviU19[[#This Row],[FGA]],"")</f>
        <v/>
      </c>
      <c r="Y142" s="32"/>
      <c r="Z142" s="32"/>
      <c r="AA142" s="32"/>
      <c r="AB142" s="48" t="e">
        <f>EstatísticasIndiviU19[[#This Row],[ER]]/(EstatísticasIndiviU19[[#This Row],[FGA]]+(0.44*EstatísticasIndiviU19[[#This Row],[LLA]])+EstatísticasIndiviU19[[#This Row],[ER]])</f>
        <v>#DIV/0!</v>
      </c>
      <c r="AC142" s="47" t="str">
        <f>IF(EstatísticasIndiviU19[[#This Row],[AS]]+EstatísticasIndiviU19[[#This Row],[ER]]&gt;0,EstatísticasIndiviU19[[#This Row],[AS]]/EstatísticasIndiviU19[[#This Row],[ER]],"")</f>
        <v/>
      </c>
      <c r="AD142" s="32"/>
      <c r="AE142" s="32"/>
      <c r="AF142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42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42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4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42" s="35"/>
    </row>
    <row r="143" spans="1:36" x14ac:dyDescent="0.3">
      <c r="A143" s="32" t="s">
        <v>210</v>
      </c>
      <c r="B143" s="32" t="s">
        <v>176</v>
      </c>
      <c r="C143" s="32" t="s">
        <v>106</v>
      </c>
      <c r="D143" s="32">
        <v>1</v>
      </c>
      <c r="E143" s="38">
        <v>44741</v>
      </c>
      <c r="F143" s="32">
        <v>9</v>
      </c>
      <c r="G143" s="32"/>
      <c r="H143" s="2">
        <f t="shared" si="17"/>
        <v>0</v>
      </c>
      <c r="I143" s="32"/>
      <c r="J143" s="32"/>
      <c r="K143" s="2">
        <f t="shared" si="13"/>
        <v>0</v>
      </c>
      <c r="L143" s="32"/>
      <c r="M143" s="32"/>
      <c r="N143" s="32"/>
      <c r="O143" s="48" t="str">
        <f t="shared" si="14"/>
        <v/>
      </c>
      <c r="P143" s="32"/>
      <c r="Q143" s="32"/>
      <c r="R143" s="48" t="str">
        <f t="shared" si="15"/>
        <v/>
      </c>
      <c r="S143" s="46">
        <f>EstatísticasIndiviU19[[#This Row],[2PA]]+EstatísticasIndiviU19[[#This Row],[3PA]]</f>
        <v>0</v>
      </c>
      <c r="T143" s="46">
        <f>EstatísticasIndiviU19[[#This Row],[2PM]]+EstatísticasIndiviU19[[#This Row],[3PM]]</f>
        <v>0</v>
      </c>
      <c r="U143" s="32"/>
      <c r="V143" s="32"/>
      <c r="W143" s="48" t="str">
        <f t="shared" si="16"/>
        <v/>
      </c>
      <c r="X143" s="48" t="str">
        <f>IF(EstatísticasIndiviU19[[#This Row],[LLM]]+EstatísticasIndiviU19[[#This Row],[FGA]]&gt;0,EstatísticasIndiviU19[[#This Row],[LLM]]/EstatísticasIndiviU19[[#This Row],[FGA]],"")</f>
        <v/>
      </c>
      <c r="Y143" s="32"/>
      <c r="Z143" s="32"/>
      <c r="AA143" s="32"/>
      <c r="AB143" s="48" t="e">
        <f>EstatísticasIndiviU19[[#This Row],[ER]]/(EstatísticasIndiviU19[[#This Row],[FGA]]+(0.44*EstatísticasIndiviU19[[#This Row],[LLA]])+EstatísticasIndiviU19[[#This Row],[ER]])</f>
        <v>#DIV/0!</v>
      </c>
      <c r="AC143" s="47" t="str">
        <f>IF(EstatísticasIndiviU19[[#This Row],[AS]]+EstatísticasIndiviU19[[#This Row],[ER]]&gt;0,EstatísticasIndiviU19[[#This Row],[AS]]/EstatísticasIndiviU19[[#This Row],[ER]],"")</f>
        <v/>
      </c>
      <c r="AD143" s="32"/>
      <c r="AE143" s="32"/>
      <c r="AF143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43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43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4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43" s="35"/>
    </row>
    <row r="144" spans="1:36" x14ac:dyDescent="0.3">
      <c r="A144" s="32" t="s">
        <v>211</v>
      </c>
      <c r="B144" s="32" t="s">
        <v>176</v>
      </c>
      <c r="C144" s="32" t="s">
        <v>106</v>
      </c>
      <c r="D144" s="32">
        <v>1</v>
      </c>
      <c r="E144" s="38">
        <v>44741</v>
      </c>
      <c r="F144" s="32">
        <v>9</v>
      </c>
      <c r="G144" s="32"/>
      <c r="H144" s="2">
        <f t="shared" si="17"/>
        <v>0</v>
      </c>
      <c r="I144" s="32"/>
      <c r="J144" s="32"/>
      <c r="K144" s="2">
        <f t="shared" si="13"/>
        <v>0</v>
      </c>
      <c r="L144" s="32"/>
      <c r="M144" s="32"/>
      <c r="N144" s="32"/>
      <c r="O144" s="48" t="str">
        <f t="shared" si="14"/>
        <v/>
      </c>
      <c r="P144" s="32"/>
      <c r="Q144" s="32"/>
      <c r="R144" s="48" t="str">
        <f t="shared" si="15"/>
        <v/>
      </c>
      <c r="S144" s="46">
        <f>EstatísticasIndiviU19[[#This Row],[2PA]]+EstatísticasIndiviU19[[#This Row],[3PA]]</f>
        <v>0</v>
      </c>
      <c r="T144" s="46">
        <f>EstatísticasIndiviU19[[#This Row],[2PM]]+EstatísticasIndiviU19[[#This Row],[3PM]]</f>
        <v>0</v>
      </c>
      <c r="U144" s="32"/>
      <c r="V144" s="32"/>
      <c r="W144" s="48" t="str">
        <f t="shared" si="16"/>
        <v/>
      </c>
      <c r="X144" s="48" t="str">
        <f>IF(EstatísticasIndiviU19[[#This Row],[LLM]]+EstatísticasIndiviU19[[#This Row],[FGA]]&gt;0,EstatísticasIndiviU19[[#This Row],[LLM]]/EstatísticasIndiviU19[[#This Row],[FGA]],"")</f>
        <v/>
      </c>
      <c r="Y144" s="32"/>
      <c r="Z144" s="32"/>
      <c r="AA144" s="32"/>
      <c r="AB144" s="48" t="e">
        <f>EstatísticasIndiviU19[[#This Row],[ER]]/(EstatísticasIndiviU19[[#This Row],[FGA]]+(0.44*EstatísticasIndiviU19[[#This Row],[LLA]])+EstatísticasIndiviU19[[#This Row],[ER]])</f>
        <v>#DIV/0!</v>
      </c>
      <c r="AC144" s="47" t="str">
        <f>IF(EstatísticasIndiviU19[[#This Row],[AS]]+EstatísticasIndiviU19[[#This Row],[ER]]&gt;0,EstatísticasIndiviU19[[#This Row],[AS]]/EstatísticasIndiviU19[[#This Row],[ER]],"")</f>
        <v/>
      </c>
      <c r="AD144" s="32"/>
      <c r="AE144" s="32"/>
      <c r="AF144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44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44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4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44" s="35"/>
    </row>
    <row r="145" spans="1:36" x14ac:dyDescent="0.3">
      <c r="A145" s="32" t="s">
        <v>213</v>
      </c>
      <c r="B145" s="32" t="s">
        <v>176</v>
      </c>
      <c r="C145" s="32" t="s">
        <v>106</v>
      </c>
      <c r="D145" s="32">
        <v>1</v>
      </c>
      <c r="E145" s="38">
        <v>44741</v>
      </c>
      <c r="F145" s="32">
        <v>9</v>
      </c>
      <c r="G145" s="32" t="s">
        <v>126</v>
      </c>
      <c r="H145" s="2">
        <f t="shared" si="17"/>
        <v>6</v>
      </c>
      <c r="I145" s="32">
        <v>0</v>
      </c>
      <c r="J145" s="32">
        <v>0</v>
      </c>
      <c r="K145" s="2">
        <f t="shared" si="13"/>
        <v>0</v>
      </c>
      <c r="L145" s="32">
        <v>0</v>
      </c>
      <c r="M145" s="32">
        <v>0</v>
      </c>
      <c r="N145" s="32">
        <v>0</v>
      </c>
      <c r="O145" s="48" t="str">
        <f t="shared" si="14"/>
        <v/>
      </c>
      <c r="P145" s="32">
        <v>1</v>
      </c>
      <c r="Q145" s="32">
        <v>1</v>
      </c>
      <c r="R145" s="48">
        <f t="shared" si="15"/>
        <v>1</v>
      </c>
      <c r="S145" s="46">
        <f>EstatísticasIndiviU19[[#This Row],[2PA]]+EstatísticasIndiviU19[[#This Row],[3PA]]</f>
        <v>1</v>
      </c>
      <c r="T145" s="46">
        <f>EstatísticasIndiviU19[[#This Row],[2PM]]+EstatísticasIndiviU19[[#This Row],[3PM]]</f>
        <v>1</v>
      </c>
      <c r="U145" s="32">
        <v>4</v>
      </c>
      <c r="V145" s="32">
        <v>4</v>
      </c>
      <c r="W145" s="48">
        <f t="shared" si="16"/>
        <v>1</v>
      </c>
      <c r="X145" s="48">
        <f>IF(EstatísticasIndiviU19[[#This Row],[LLM]]+EstatísticasIndiviU19[[#This Row],[FGA]]&gt;0,EstatísticasIndiviU19[[#This Row],[LLM]]/EstatísticasIndiviU19[[#This Row],[FGA]],"")</f>
        <v>4</v>
      </c>
      <c r="Y145" s="32">
        <v>2</v>
      </c>
      <c r="Z145" s="32">
        <v>0</v>
      </c>
      <c r="AA145" s="32">
        <v>1</v>
      </c>
      <c r="AB145" s="48">
        <f>EstatísticasIndiviU19[[#This Row],[ER]]/(EstatísticasIndiviU19[[#This Row],[FGA]]+(0.44*EstatísticasIndiviU19[[#This Row],[LLA]])+EstatísticasIndiviU19[[#This Row],[ER]])</f>
        <v>0.26595744680851063</v>
      </c>
      <c r="AC145" s="47">
        <f>IF(EstatísticasIndiviU19[[#This Row],[AS]]+EstatísticasIndiviU19[[#This Row],[ER]]&gt;0,EstatísticasIndiviU19[[#This Row],[AS]]/EstatísticasIndiviU19[[#This Row],[ER]],"")</f>
        <v>0</v>
      </c>
      <c r="AD145" s="32">
        <v>0</v>
      </c>
      <c r="AE145" s="32">
        <v>2</v>
      </c>
      <c r="AF145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1</v>
      </c>
      <c r="AG145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1.0869565217391306</v>
      </c>
      <c r="AH145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1</v>
      </c>
      <c r="AI14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7</v>
      </c>
      <c r="AJ145" s="35"/>
    </row>
    <row r="146" spans="1:36" x14ac:dyDescent="0.3">
      <c r="A146" s="32" t="s">
        <v>214</v>
      </c>
      <c r="B146" s="32" t="s">
        <v>176</v>
      </c>
      <c r="C146" s="32" t="s">
        <v>106</v>
      </c>
      <c r="D146" s="32">
        <v>1</v>
      </c>
      <c r="E146" s="38">
        <v>44741</v>
      </c>
      <c r="F146" s="32">
        <v>9</v>
      </c>
      <c r="G146" s="32"/>
      <c r="H146" s="2">
        <f t="shared" ref="H146:H209" si="18">(Q146*2)+(N146*3)+(V146)</f>
        <v>0</v>
      </c>
      <c r="I146" s="32"/>
      <c r="J146" s="32"/>
      <c r="K146" s="2">
        <f t="shared" si="13"/>
        <v>0</v>
      </c>
      <c r="L146" s="32"/>
      <c r="M146" s="32"/>
      <c r="N146" s="32"/>
      <c r="O146" s="48" t="str">
        <f t="shared" si="14"/>
        <v/>
      </c>
      <c r="P146" s="32"/>
      <c r="Q146" s="32"/>
      <c r="R146" s="48" t="str">
        <f t="shared" si="15"/>
        <v/>
      </c>
      <c r="S146" s="46">
        <f>EstatísticasIndiviU19[[#This Row],[2PA]]+EstatísticasIndiviU19[[#This Row],[3PA]]</f>
        <v>0</v>
      </c>
      <c r="T146" s="46">
        <f>EstatísticasIndiviU19[[#This Row],[2PM]]+EstatísticasIndiviU19[[#This Row],[3PM]]</f>
        <v>0</v>
      </c>
      <c r="U146" s="32"/>
      <c r="V146" s="32"/>
      <c r="W146" s="48" t="str">
        <f t="shared" si="16"/>
        <v/>
      </c>
      <c r="X146" s="48" t="str">
        <f>IF(EstatísticasIndiviU19[[#This Row],[LLM]]+EstatísticasIndiviU19[[#This Row],[FGA]]&gt;0,EstatísticasIndiviU19[[#This Row],[LLM]]/EstatísticasIndiviU19[[#This Row],[FGA]],"")</f>
        <v/>
      </c>
      <c r="Y146" s="32"/>
      <c r="Z146" s="32"/>
      <c r="AA146" s="32"/>
      <c r="AB146" s="48" t="e">
        <f>EstatísticasIndiviU19[[#This Row],[ER]]/(EstatísticasIndiviU19[[#This Row],[FGA]]+(0.44*EstatísticasIndiviU19[[#This Row],[LLA]])+EstatísticasIndiviU19[[#This Row],[ER]])</f>
        <v>#DIV/0!</v>
      </c>
      <c r="AC146" s="47" t="str">
        <f>IF(EstatísticasIndiviU19[[#This Row],[AS]]+EstatísticasIndiviU19[[#This Row],[ER]]&gt;0,EstatísticasIndiviU19[[#This Row],[AS]]/EstatísticasIndiviU19[[#This Row],[ER]],"")</f>
        <v/>
      </c>
      <c r="AD146" s="32"/>
      <c r="AE146" s="32"/>
      <c r="AF146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46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46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4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46" s="35"/>
    </row>
    <row r="147" spans="1:36" x14ac:dyDescent="0.3">
      <c r="A147" s="32" t="s">
        <v>215</v>
      </c>
      <c r="B147" s="32" t="s">
        <v>176</v>
      </c>
      <c r="C147" s="32" t="s">
        <v>106</v>
      </c>
      <c r="D147" s="32">
        <v>1</v>
      </c>
      <c r="E147" s="38">
        <v>44741</v>
      </c>
      <c r="F147" s="32">
        <v>9</v>
      </c>
      <c r="G147" s="32"/>
      <c r="H147" s="2">
        <f t="shared" si="18"/>
        <v>0</v>
      </c>
      <c r="I147" s="32"/>
      <c r="J147" s="32"/>
      <c r="K147" s="2">
        <f t="shared" si="13"/>
        <v>0</v>
      </c>
      <c r="L147" s="32"/>
      <c r="M147" s="32"/>
      <c r="N147" s="32"/>
      <c r="O147" s="48" t="str">
        <f t="shared" si="14"/>
        <v/>
      </c>
      <c r="P147" s="32"/>
      <c r="Q147" s="32"/>
      <c r="R147" s="48" t="str">
        <f t="shared" si="15"/>
        <v/>
      </c>
      <c r="S147" s="46">
        <f>EstatísticasIndiviU19[[#This Row],[2PA]]+EstatísticasIndiviU19[[#This Row],[3PA]]</f>
        <v>0</v>
      </c>
      <c r="T147" s="46">
        <f>EstatísticasIndiviU19[[#This Row],[2PM]]+EstatísticasIndiviU19[[#This Row],[3PM]]</f>
        <v>0</v>
      </c>
      <c r="U147" s="32"/>
      <c r="V147" s="32"/>
      <c r="W147" s="48" t="str">
        <f t="shared" si="16"/>
        <v/>
      </c>
      <c r="X147" s="48" t="str">
        <f>IF(EstatísticasIndiviU19[[#This Row],[LLM]]+EstatísticasIndiviU19[[#This Row],[FGA]]&gt;0,EstatísticasIndiviU19[[#This Row],[LLM]]/EstatísticasIndiviU19[[#This Row],[FGA]],"")</f>
        <v/>
      </c>
      <c r="Y147" s="32"/>
      <c r="Z147" s="32"/>
      <c r="AA147" s="32"/>
      <c r="AB147" s="48" t="e">
        <f>EstatísticasIndiviU19[[#This Row],[ER]]/(EstatísticasIndiviU19[[#This Row],[FGA]]+(0.44*EstatísticasIndiviU19[[#This Row],[LLA]])+EstatísticasIndiviU19[[#This Row],[ER]])</f>
        <v>#DIV/0!</v>
      </c>
      <c r="AC147" s="47" t="str">
        <f>IF(EstatísticasIndiviU19[[#This Row],[AS]]+EstatísticasIndiviU19[[#This Row],[ER]]&gt;0,EstatísticasIndiviU19[[#This Row],[AS]]/EstatísticasIndiviU19[[#This Row],[ER]],"")</f>
        <v/>
      </c>
      <c r="AD147" s="32"/>
      <c r="AE147" s="32"/>
      <c r="AF147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47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47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4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47" s="35"/>
    </row>
    <row r="148" spans="1:36" x14ac:dyDescent="0.3">
      <c r="A148" s="32" t="s">
        <v>199</v>
      </c>
      <c r="B148" s="32" t="s">
        <v>176</v>
      </c>
      <c r="C148" s="32" t="s">
        <v>103</v>
      </c>
      <c r="D148" s="32">
        <v>2</v>
      </c>
      <c r="E148" s="38">
        <v>44783</v>
      </c>
      <c r="F148" s="32">
        <v>10</v>
      </c>
      <c r="G148" s="32" t="s">
        <v>126</v>
      </c>
      <c r="H148" s="2">
        <f t="shared" si="18"/>
        <v>17</v>
      </c>
      <c r="I148" s="32">
        <v>5</v>
      </c>
      <c r="J148" s="32">
        <v>8</v>
      </c>
      <c r="K148" s="2">
        <f t="shared" si="13"/>
        <v>13</v>
      </c>
      <c r="L148" s="32">
        <v>2</v>
      </c>
      <c r="M148" s="32">
        <v>7</v>
      </c>
      <c r="N148" s="32">
        <v>1</v>
      </c>
      <c r="O148" s="48">
        <f t="shared" ref="O148:O163" si="19">IF(N148+M148&gt;0,N148/M148,"")</f>
        <v>0.14285714285714285</v>
      </c>
      <c r="P148" s="32">
        <f>16-7</f>
        <v>9</v>
      </c>
      <c r="Q148" s="32">
        <v>6</v>
      </c>
      <c r="R148" s="48">
        <f t="shared" si="15"/>
        <v>0.66666666666666663</v>
      </c>
      <c r="S148" s="46">
        <f>EstatísticasIndiviU19[[#This Row],[2PA]]+EstatísticasIndiviU19[[#This Row],[3PA]]</f>
        <v>16</v>
      </c>
      <c r="T148" s="46">
        <f>EstatísticasIndiviU19[[#This Row],[2PM]]+EstatísticasIndiviU19[[#This Row],[3PM]]</f>
        <v>7</v>
      </c>
      <c r="U148" s="32">
        <v>3</v>
      </c>
      <c r="V148" s="32">
        <v>2</v>
      </c>
      <c r="W148" s="48">
        <f t="shared" ref="W148:W163" si="20">IF(V148+U148&gt;0,V148/U148,"")</f>
        <v>0.66666666666666663</v>
      </c>
      <c r="X148" s="48">
        <f>IF(EstatísticasIndiviU19[[#This Row],[LLM]]+EstatísticasIndiviU19[[#This Row],[FGA]]&gt;0,EstatísticasIndiviU19[[#This Row],[LLM]]/EstatísticasIndiviU19[[#This Row],[FGA]],"")</f>
        <v>0.125</v>
      </c>
      <c r="Y148" s="32">
        <v>1</v>
      </c>
      <c r="Z148" s="32">
        <v>0</v>
      </c>
      <c r="AA148" s="32">
        <v>3</v>
      </c>
      <c r="AB148" s="48">
        <f>EstatísticasIndiviU19[[#This Row],[ER]]/(EstatísticasIndiviU19[[#This Row],[FGA]]+(0.44*EstatísticasIndiviU19[[#This Row],[LLA]])+EstatísticasIndiviU19[[#This Row],[ER]])</f>
        <v>0.14763779527559054</v>
      </c>
      <c r="AC148" s="47">
        <f>IF(EstatísticasIndiviU19[[#This Row],[AS]]+EstatísticasIndiviU19[[#This Row],[ER]]&gt;0,EstatísticasIndiviU19[[#This Row],[AS]]/EstatísticasIndiviU19[[#This Row],[ER]],"")</f>
        <v>0.66666666666666663</v>
      </c>
      <c r="AD148" s="32">
        <v>4</v>
      </c>
      <c r="AE148" s="35">
        <v>2</v>
      </c>
      <c r="AF148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0.4375</v>
      </c>
      <c r="AG148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0.49076212471131642</v>
      </c>
      <c r="AH148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0.46875</v>
      </c>
      <c r="AI14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20</v>
      </c>
      <c r="AJ148" s="35"/>
    </row>
    <row r="149" spans="1:36" x14ac:dyDescent="0.3">
      <c r="A149" s="32" t="s">
        <v>200</v>
      </c>
      <c r="B149" s="32" t="s">
        <v>176</v>
      </c>
      <c r="C149" s="32" t="s">
        <v>103</v>
      </c>
      <c r="D149" s="32">
        <v>2</v>
      </c>
      <c r="E149" s="38">
        <v>44783</v>
      </c>
      <c r="F149" s="32">
        <v>10</v>
      </c>
      <c r="G149" s="32" t="s">
        <v>126</v>
      </c>
      <c r="H149" s="2">
        <f t="shared" si="18"/>
        <v>6</v>
      </c>
      <c r="I149" s="32">
        <v>4</v>
      </c>
      <c r="J149" s="32">
        <v>3</v>
      </c>
      <c r="K149" s="2">
        <f t="shared" ref="K149:K212" si="21">I149+J149</f>
        <v>7</v>
      </c>
      <c r="L149" s="32">
        <v>2</v>
      </c>
      <c r="M149" s="32">
        <v>6</v>
      </c>
      <c r="N149" s="32">
        <v>2</v>
      </c>
      <c r="O149" s="48">
        <f t="shared" si="19"/>
        <v>0.33333333333333331</v>
      </c>
      <c r="P149" s="32">
        <f>13-6</f>
        <v>7</v>
      </c>
      <c r="Q149" s="32">
        <v>0</v>
      </c>
      <c r="R149" s="48">
        <f t="shared" ref="R149:R212" si="22">IF(Q149+P149&gt;0,Q149/P149,"")</f>
        <v>0</v>
      </c>
      <c r="S149" s="46">
        <f>EstatísticasIndiviU19[[#This Row],[2PA]]+EstatísticasIndiviU19[[#This Row],[3PA]]</f>
        <v>13</v>
      </c>
      <c r="T149" s="46">
        <f>EstatísticasIndiviU19[[#This Row],[2PM]]+EstatísticasIndiviU19[[#This Row],[3PM]]</f>
        <v>2</v>
      </c>
      <c r="U149" s="32">
        <v>0</v>
      </c>
      <c r="V149" s="32">
        <v>0</v>
      </c>
      <c r="W149" s="48" t="str">
        <f t="shared" si="20"/>
        <v/>
      </c>
      <c r="X149" s="48">
        <f>IF(EstatísticasIndiviU19[[#This Row],[LLM]]+EstatísticasIndiviU19[[#This Row],[FGA]]&gt;0,EstatísticasIndiviU19[[#This Row],[LLM]]/EstatísticasIndiviU19[[#This Row],[FGA]],"")</f>
        <v>0</v>
      </c>
      <c r="Y149" s="32">
        <v>3</v>
      </c>
      <c r="Z149" s="32">
        <v>1</v>
      </c>
      <c r="AA149" s="32">
        <v>7</v>
      </c>
      <c r="AB149" s="48">
        <f>EstatísticasIndiviU19[[#This Row],[ER]]/(EstatísticasIndiviU19[[#This Row],[FGA]]+(0.44*EstatísticasIndiviU19[[#This Row],[LLA]])+EstatísticasIndiviU19[[#This Row],[ER]])</f>
        <v>0.35</v>
      </c>
      <c r="AC149" s="47">
        <f>IF(EstatísticasIndiviU19[[#This Row],[AS]]+EstatísticasIndiviU19[[#This Row],[ER]]&gt;0,EstatísticasIndiviU19[[#This Row],[AS]]/EstatísticasIndiviU19[[#This Row],[ER]],"")</f>
        <v>0.2857142857142857</v>
      </c>
      <c r="AD149" s="32">
        <v>3</v>
      </c>
      <c r="AE149" s="35">
        <v>1</v>
      </c>
      <c r="AF149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0.15384615384615385</v>
      </c>
      <c r="AG149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0.23076923076923078</v>
      </c>
      <c r="AH149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0.23076923076923078</v>
      </c>
      <c r="AI14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149" s="35"/>
    </row>
    <row r="150" spans="1:36" x14ac:dyDescent="0.3">
      <c r="A150" s="32" t="s">
        <v>201</v>
      </c>
      <c r="B150" s="32" t="s">
        <v>176</v>
      </c>
      <c r="C150" s="32" t="s">
        <v>103</v>
      </c>
      <c r="D150" s="32">
        <v>2</v>
      </c>
      <c r="E150" s="38">
        <v>44783</v>
      </c>
      <c r="F150" s="32">
        <v>10</v>
      </c>
      <c r="G150" s="32" t="s">
        <v>126</v>
      </c>
      <c r="H150" s="2">
        <f t="shared" si="18"/>
        <v>0</v>
      </c>
      <c r="I150" s="32">
        <v>2</v>
      </c>
      <c r="J150" s="32">
        <v>0</v>
      </c>
      <c r="K150" s="2">
        <f t="shared" si="21"/>
        <v>2</v>
      </c>
      <c r="L150" s="32">
        <v>0</v>
      </c>
      <c r="M150" s="32">
        <v>4</v>
      </c>
      <c r="N150" s="32">
        <v>0</v>
      </c>
      <c r="O150" s="48">
        <f t="shared" si="19"/>
        <v>0</v>
      </c>
      <c r="P150" s="32">
        <v>1</v>
      </c>
      <c r="Q150" s="32">
        <v>0</v>
      </c>
      <c r="R150" s="48">
        <f t="shared" si="22"/>
        <v>0</v>
      </c>
      <c r="S150" s="46">
        <f>EstatísticasIndiviU19[[#This Row],[2PA]]+EstatísticasIndiviU19[[#This Row],[3PA]]</f>
        <v>5</v>
      </c>
      <c r="T150" s="46">
        <f>EstatísticasIndiviU19[[#This Row],[2PM]]+EstatísticasIndiviU19[[#This Row],[3PM]]</f>
        <v>0</v>
      </c>
      <c r="U150" s="32">
        <v>0</v>
      </c>
      <c r="V150" s="32">
        <v>0</v>
      </c>
      <c r="W150" s="48" t="str">
        <f t="shared" si="20"/>
        <v/>
      </c>
      <c r="X150" s="48">
        <f>IF(EstatísticasIndiviU19[[#This Row],[LLM]]+EstatísticasIndiviU19[[#This Row],[FGA]]&gt;0,EstatísticasIndiviU19[[#This Row],[LLM]]/EstatísticasIndiviU19[[#This Row],[FGA]],"")</f>
        <v>0</v>
      </c>
      <c r="Y150" s="32">
        <v>1</v>
      </c>
      <c r="Z150" s="32">
        <v>0</v>
      </c>
      <c r="AA150" s="32">
        <v>1</v>
      </c>
      <c r="AB150" s="48">
        <f>EstatísticasIndiviU19[[#This Row],[ER]]/(EstatísticasIndiviU19[[#This Row],[FGA]]+(0.44*EstatísticasIndiviU19[[#This Row],[LLA]])+EstatísticasIndiviU19[[#This Row],[ER]])</f>
        <v>0.16666666666666666</v>
      </c>
      <c r="AC150" s="47">
        <f>IF(EstatísticasIndiviU19[[#This Row],[AS]]+EstatísticasIndiviU19[[#This Row],[ER]]&gt;0,EstatísticasIndiviU19[[#This Row],[AS]]/EstatísticasIndiviU19[[#This Row],[ER]],"")</f>
        <v>0</v>
      </c>
      <c r="AD150" s="32">
        <v>0</v>
      </c>
      <c r="AE150" s="35">
        <v>0</v>
      </c>
      <c r="AF150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50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150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5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-3</v>
      </c>
      <c r="AJ150" s="35"/>
    </row>
    <row r="151" spans="1:36" x14ac:dyDescent="0.3">
      <c r="A151" s="32" t="s">
        <v>202</v>
      </c>
      <c r="B151" s="32" t="s">
        <v>176</v>
      </c>
      <c r="C151" s="32" t="s">
        <v>103</v>
      </c>
      <c r="D151" s="32">
        <v>2</v>
      </c>
      <c r="E151" s="38">
        <v>44783</v>
      </c>
      <c r="F151" s="32">
        <v>10</v>
      </c>
      <c r="G151" s="32" t="s">
        <v>126</v>
      </c>
      <c r="H151" s="2">
        <f t="shared" si="18"/>
        <v>0</v>
      </c>
      <c r="I151" s="32">
        <v>0</v>
      </c>
      <c r="J151" s="32">
        <v>0</v>
      </c>
      <c r="K151" s="2">
        <f t="shared" si="21"/>
        <v>0</v>
      </c>
      <c r="L151" s="32">
        <v>0</v>
      </c>
      <c r="M151" s="32">
        <v>1</v>
      </c>
      <c r="N151" s="32">
        <v>0</v>
      </c>
      <c r="O151" s="48">
        <f t="shared" si="19"/>
        <v>0</v>
      </c>
      <c r="P151" s="32">
        <v>0</v>
      </c>
      <c r="Q151" s="32">
        <v>0</v>
      </c>
      <c r="R151" s="48" t="str">
        <f t="shared" si="22"/>
        <v/>
      </c>
      <c r="S151" s="46">
        <f>EstatísticasIndiviU19[[#This Row],[2PA]]+EstatísticasIndiviU19[[#This Row],[3PA]]</f>
        <v>1</v>
      </c>
      <c r="T151" s="46">
        <f>EstatísticasIndiviU19[[#This Row],[2PM]]+EstatísticasIndiviU19[[#This Row],[3PM]]</f>
        <v>0</v>
      </c>
      <c r="U151" s="32">
        <v>0</v>
      </c>
      <c r="V151" s="32">
        <v>0</v>
      </c>
      <c r="W151" s="48" t="str">
        <f t="shared" si="20"/>
        <v/>
      </c>
      <c r="X151" s="48">
        <f>IF(EstatísticasIndiviU19[[#This Row],[LLM]]+EstatísticasIndiviU19[[#This Row],[FGA]]&gt;0,EstatísticasIndiviU19[[#This Row],[LLM]]/EstatísticasIndiviU19[[#This Row],[FGA]],"")</f>
        <v>0</v>
      </c>
      <c r="Y151" s="32">
        <v>0</v>
      </c>
      <c r="Z151" s="32">
        <v>0</v>
      </c>
      <c r="AA151" s="32">
        <v>1</v>
      </c>
      <c r="AB151" s="48">
        <f>EstatísticasIndiviU19[[#This Row],[ER]]/(EstatísticasIndiviU19[[#This Row],[FGA]]+(0.44*EstatísticasIndiviU19[[#This Row],[LLA]])+EstatísticasIndiviU19[[#This Row],[ER]])</f>
        <v>0.5</v>
      </c>
      <c r="AC151" s="47">
        <f>IF(EstatísticasIndiviU19[[#This Row],[AS]]+EstatísticasIndiviU19[[#This Row],[ER]]&gt;0,EstatísticasIndiviU19[[#This Row],[AS]]/EstatísticasIndiviU19[[#This Row],[ER]],"")</f>
        <v>0</v>
      </c>
      <c r="AD151" s="32">
        <v>0</v>
      </c>
      <c r="AE151" s="35">
        <v>0</v>
      </c>
      <c r="AF151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51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151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5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-2</v>
      </c>
      <c r="AJ151" s="35"/>
    </row>
    <row r="152" spans="1:36" x14ac:dyDescent="0.3">
      <c r="A152" s="32" t="s">
        <v>203</v>
      </c>
      <c r="B152" s="32" t="s">
        <v>176</v>
      </c>
      <c r="C152" s="32" t="s">
        <v>103</v>
      </c>
      <c r="D152" s="32">
        <v>2</v>
      </c>
      <c r="E152" s="38">
        <v>44783</v>
      </c>
      <c r="F152" s="32">
        <v>10</v>
      </c>
      <c r="G152" s="32"/>
      <c r="H152" s="2">
        <f t="shared" si="18"/>
        <v>0</v>
      </c>
      <c r="I152" s="32"/>
      <c r="J152" s="32"/>
      <c r="K152" s="2">
        <f t="shared" si="21"/>
        <v>0</v>
      </c>
      <c r="L152" s="32"/>
      <c r="M152" s="32"/>
      <c r="N152" s="32"/>
      <c r="O152" s="48" t="str">
        <f t="shared" si="19"/>
        <v/>
      </c>
      <c r="P152" s="32"/>
      <c r="Q152" s="32"/>
      <c r="R152" s="48" t="str">
        <f t="shared" si="22"/>
        <v/>
      </c>
      <c r="S152" s="46">
        <f>EstatísticasIndiviU19[[#This Row],[2PA]]+EstatísticasIndiviU19[[#This Row],[3PA]]</f>
        <v>0</v>
      </c>
      <c r="T152" s="46">
        <f>EstatísticasIndiviU19[[#This Row],[2PM]]+EstatísticasIndiviU19[[#This Row],[3PM]]</f>
        <v>0</v>
      </c>
      <c r="U152" s="32"/>
      <c r="V152" s="32"/>
      <c r="W152" s="48" t="str">
        <f t="shared" si="20"/>
        <v/>
      </c>
      <c r="X152" s="48" t="str">
        <f>IF(EstatísticasIndiviU19[[#This Row],[LLM]]+EstatísticasIndiviU19[[#This Row],[FGA]]&gt;0,EstatísticasIndiviU19[[#This Row],[LLM]]/EstatísticasIndiviU19[[#This Row],[FGA]],"")</f>
        <v/>
      </c>
      <c r="Y152" s="32"/>
      <c r="Z152" s="32"/>
      <c r="AA152" s="32"/>
      <c r="AB152" s="48" t="e">
        <f>EstatísticasIndiviU19[[#This Row],[ER]]/(EstatísticasIndiviU19[[#This Row],[FGA]]+(0.44*EstatísticasIndiviU19[[#This Row],[LLA]])+EstatísticasIndiviU19[[#This Row],[ER]])</f>
        <v>#DIV/0!</v>
      </c>
      <c r="AC152" s="47" t="str">
        <f>IF(EstatísticasIndiviU19[[#This Row],[AS]]+EstatísticasIndiviU19[[#This Row],[ER]]&gt;0,EstatísticasIndiviU19[[#This Row],[AS]]/EstatísticasIndiviU19[[#This Row],[ER]],"")</f>
        <v/>
      </c>
      <c r="AD152" s="32"/>
      <c r="AE152" s="35"/>
      <c r="AF152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52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52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5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52" s="35"/>
    </row>
    <row r="153" spans="1:36" x14ac:dyDescent="0.3">
      <c r="A153" s="32" t="s">
        <v>204</v>
      </c>
      <c r="B153" s="32" t="s">
        <v>176</v>
      </c>
      <c r="C153" s="32" t="s">
        <v>103</v>
      </c>
      <c r="D153" s="32">
        <v>2</v>
      </c>
      <c r="E153" s="38">
        <v>44783</v>
      </c>
      <c r="F153" s="32">
        <v>10</v>
      </c>
      <c r="G153" s="32" t="s">
        <v>126</v>
      </c>
      <c r="H153" s="2">
        <f t="shared" si="18"/>
        <v>18</v>
      </c>
      <c r="I153" s="32">
        <v>2</v>
      </c>
      <c r="J153" s="32">
        <v>1</v>
      </c>
      <c r="K153" s="2">
        <f t="shared" si="21"/>
        <v>3</v>
      </c>
      <c r="L153" s="32">
        <v>3</v>
      </c>
      <c r="M153" s="32">
        <v>11</v>
      </c>
      <c r="N153" s="32">
        <v>2</v>
      </c>
      <c r="O153" s="48">
        <f t="shared" si="19"/>
        <v>0.18181818181818182</v>
      </c>
      <c r="P153" s="32">
        <v>11</v>
      </c>
      <c r="Q153" s="32">
        <v>5</v>
      </c>
      <c r="R153" s="48">
        <f t="shared" si="22"/>
        <v>0.45454545454545453</v>
      </c>
      <c r="S153" s="46">
        <f>EstatísticasIndiviU19[[#This Row],[2PA]]+EstatísticasIndiviU19[[#This Row],[3PA]]</f>
        <v>22</v>
      </c>
      <c r="T153" s="46">
        <f>EstatísticasIndiviU19[[#This Row],[2PM]]+EstatísticasIndiviU19[[#This Row],[3PM]]</f>
        <v>7</v>
      </c>
      <c r="U153" s="32">
        <v>4</v>
      </c>
      <c r="V153" s="32">
        <v>2</v>
      </c>
      <c r="W153" s="48">
        <f t="shared" si="20"/>
        <v>0.5</v>
      </c>
      <c r="X153" s="48">
        <f>IF(EstatísticasIndiviU19[[#This Row],[LLM]]+EstatísticasIndiviU19[[#This Row],[FGA]]&gt;0,EstatísticasIndiviU19[[#This Row],[LLM]]/EstatísticasIndiviU19[[#This Row],[FGA]],"")</f>
        <v>9.0909090909090912E-2</v>
      </c>
      <c r="Y153" s="32">
        <v>2</v>
      </c>
      <c r="Z153" s="32">
        <v>1</v>
      </c>
      <c r="AA153" s="32">
        <v>5</v>
      </c>
      <c r="AB153" s="48">
        <f>EstatísticasIndiviU19[[#This Row],[ER]]/(EstatísticasIndiviU19[[#This Row],[FGA]]+(0.44*EstatísticasIndiviU19[[#This Row],[LLA]])+EstatísticasIndiviU19[[#This Row],[ER]])</f>
        <v>0.17385257301808066</v>
      </c>
      <c r="AC153" s="47">
        <f>IF(EstatísticasIndiviU19[[#This Row],[AS]]+EstatísticasIndiviU19[[#This Row],[ER]]&gt;0,EstatísticasIndiviU19[[#This Row],[AS]]/EstatísticasIndiviU19[[#This Row],[ER]],"")</f>
        <v>0.6</v>
      </c>
      <c r="AD153" s="32">
        <v>5</v>
      </c>
      <c r="AE153" s="35">
        <v>3</v>
      </c>
      <c r="AF153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0.31818181818181818</v>
      </c>
      <c r="AG153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0.37878787878787878</v>
      </c>
      <c r="AH153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0.36363636363636365</v>
      </c>
      <c r="AI15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5</v>
      </c>
      <c r="AJ153" s="35"/>
    </row>
    <row r="154" spans="1:36" x14ac:dyDescent="0.3">
      <c r="A154" s="32" t="s">
        <v>205</v>
      </c>
      <c r="B154" s="32" t="s">
        <v>176</v>
      </c>
      <c r="C154" s="32" t="s">
        <v>103</v>
      </c>
      <c r="D154" s="32">
        <v>2</v>
      </c>
      <c r="E154" s="38">
        <v>44783</v>
      </c>
      <c r="F154" s="32">
        <v>10</v>
      </c>
      <c r="G154" s="32" t="s">
        <v>126</v>
      </c>
      <c r="H154" s="2">
        <f t="shared" si="18"/>
        <v>2</v>
      </c>
      <c r="I154" s="32">
        <v>3</v>
      </c>
      <c r="J154" s="32">
        <v>1</v>
      </c>
      <c r="K154" s="2">
        <f t="shared" si="21"/>
        <v>4</v>
      </c>
      <c r="L154" s="32">
        <v>0</v>
      </c>
      <c r="M154" s="32">
        <v>3</v>
      </c>
      <c r="N154" s="32">
        <v>0</v>
      </c>
      <c r="O154" s="48">
        <f t="shared" si="19"/>
        <v>0</v>
      </c>
      <c r="P154" s="32">
        <v>1</v>
      </c>
      <c r="Q154" s="32">
        <v>1</v>
      </c>
      <c r="R154" s="48">
        <f t="shared" si="22"/>
        <v>1</v>
      </c>
      <c r="S154" s="46">
        <f>EstatísticasIndiviU19[[#This Row],[2PA]]+EstatísticasIndiviU19[[#This Row],[3PA]]</f>
        <v>4</v>
      </c>
      <c r="T154" s="46">
        <f>EstatísticasIndiviU19[[#This Row],[2PM]]+EstatísticasIndiviU19[[#This Row],[3PM]]</f>
        <v>1</v>
      </c>
      <c r="U154" s="32">
        <v>0</v>
      </c>
      <c r="V154" s="32">
        <v>0</v>
      </c>
      <c r="W154" s="48" t="str">
        <f t="shared" si="20"/>
        <v/>
      </c>
      <c r="X154" s="48">
        <f>IF(EstatísticasIndiviU19[[#This Row],[LLM]]+EstatísticasIndiviU19[[#This Row],[FGA]]&gt;0,EstatísticasIndiviU19[[#This Row],[LLM]]/EstatísticasIndiviU19[[#This Row],[FGA]],"")</f>
        <v>0</v>
      </c>
      <c r="Y154" s="32">
        <v>0</v>
      </c>
      <c r="Z154" s="32">
        <v>0</v>
      </c>
      <c r="AA154" s="32">
        <v>0</v>
      </c>
      <c r="AB154" s="48">
        <f>EstatísticasIndiviU19[[#This Row],[ER]]/(EstatísticasIndiviU19[[#This Row],[FGA]]+(0.44*EstatísticasIndiviU19[[#This Row],[LLA]])+EstatísticasIndiviU19[[#This Row],[ER]])</f>
        <v>0</v>
      </c>
      <c r="AC154" s="47" t="str">
        <f>IF(EstatísticasIndiviU19[[#This Row],[AS]]+EstatísticasIndiviU19[[#This Row],[ER]]&gt;0,EstatísticasIndiviU19[[#This Row],[AS]]/EstatísticasIndiviU19[[#This Row],[ER]],"")</f>
        <v/>
      </c>
      <c r="AD154" s="32">
        <v>2</v>
      </c>
      <c r="AE154" s="35">
        <v>0</v>
      </c>
      <c r="AF15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0.25</v>
      </c>
      <c r="AG15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0.25</v>
      </c>
      <c r="AH15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0.25</v>
      </c>
      <c r="AI15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3</v>
      </c>
      <c r="AJ154" s="35"/>
    </row>
    <row r="155" spans="1:36" x14ac:dyDescent="0.3">
      <c r="A155" s="32" t="s">
        <v>206</v>
      </c>
      <c r="B155" s="32" t="s">
        <v>176</v>
      </c>
      <c r="C155" s="32" t="s">
        <v>103</v>
      </c>
      <c r="D155" s="32">
        <v>2</v>
      </c>
      <c r="E155" s="38">
        <v>44783</v>
      </c>
      <c r="F155" s="32">
        <v>10</v>
      </c>
      <c r="G155" s="32" t="s">
        <v>126</v>
      </c>
      <c r="H155" s="2">
        <f t="shared" si="18"/>
        <v>14</v>
      </c>
      <c r="I155" s="32">
        <v>3</v>
      </c>
      <c r="J155" s="32">
        <v>2</v>
      </c>
      <c r="K155" s="2">
        <f t="shared" si="21"/>
        <v>5</v>
      </c>
      <c r="L155" s="32">
        <v>5</v>
      </c>
      <c r="M155" s="32">
        <v>0</v>
      </c>
      <c r="N155" s="32">
        <v>0</v>
      </c>
      <c r="O155" s="48" t="str">
        <f t="shared" si="19"/>
        <v/>
      </c>
      <c r="P155" s="32">
        <v>9</v>
      </c>
      <c r="Q155" s="32">
        <v>4</v>
      </c>
      <c r="R155" s="48">
        <f t="shared" si="22"/>
        <v>0.44444444444444442</v>
      </c>
      <c r="S155" s="46">
        <f>EstatísticasIndiviU19[[#This Row],[2PA]]+EstatísticasIndiviU19[[#This Row],[3PA]]</f>
        <v>9</v>
      </c>
      <c r="T155" s="46">
        <f>EstatísticasIndiviU19[[#This Row],[2PM]]+EstatísticasIndiviU19[[#This Row],[3PM]]</f>
        <v>4</v>
      </c>
      <c r="U155" s="32">
        <v>10</v>
      </c>
      <c r="V155" s="32">
        <v>6</v>
      </c>
      <c r="W155" s="48">
        <f t="shared" si="20"/>
        <v>0.6</v>
      </c>
      <c r="X155" s="48">
        <f>IF(EstatísticasIndiviU19[[#This Row],[LLM]]+EstatísticasIndiviU19[[#This Row],[FGA]]&gt;0,EstatísticasIndiviU19[[#This Row],[LLM]]/EstatísticasIndiviU19[[#This Row],[FGA]],"")</f>
        <v>0.66666666666666663</v>
      </c>
      <c r="Y155" s="32">
        <v>1</v>
      </c>
      <c r="Z155" s="32">
        <v>0</v>
      </c>
      <c r="AA155" s="32">
        <v>4</v>
      </c>
      <c r="AB155" s="48">
        <f>EstatísticasIndiviU19[[#This Row],[ER]]/(EstatísticasIndiviU19[[#This Row],[FGA]]+(0.44*EstatísticasIndiviU19[[#This Row],[LLA]])+EstatísticasIndiviU19[[#This Row],[ER]])</f>
        <v>0.22988505747126439</v>
      </c>
      <c r="AC155" s="47">
        <f>IF(EstatísticasIndiviU19[[#This Row],[AS]]+EstatísticasIndiviU19[[#This Row],[ER]]&gt;0,EstatísticasIndiviU19[[#This Row],[AS]]/EstatísticasIndiviU19[[#This Row],[ER]],"")</f>
        <v>1.25</v>
      </c>
      <c r="AD155" s="32">
        <v>1</v>
      </c>
      <c r="AE155" s="35">
        <v>6</v>
      </c>
      <c r="AF155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0.44444444444444442</v>
      </c>
      <c r="AG155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0.52238805970149249</v>
      </c>
      <c r="AH155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0.44444444444444442</v>
      </c>
      <c r="AI15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12</v>
      </c>
      <c r="AJ155" s="35"/>
    </row>
    <row r="156" spans="1:36" x14ac:dyDescent="0.3">
      <c r="A156" s="32" t="s">
        <v>207</v>
      </c>
      <c r="B156" s="32" t="s">
        <v>176</v>
      </c>
      <c r="C156" s="32" t="s">
        <v>103</v>
      </c>
      <c r="D156" s="32">
        <v>2</v>
      </c>
      <c r="E156" s="38">
        <v>44783</v>
      </c>
      <c r="F156" s="32">
        <v>10</v>
      </c>
      <c r="G156" s="32" t="s">
        <v>126</v>
      </c>
      <c r="H156" s="2">
        <f t="shared" si="18"/>
        <v>0</v>
      </c>
      <c r="I156" s="32">
        <v>0</v>
      </c>
      <c r="J156" s="32">
        <v>0</v>
      </c>
      <c r="K156" s="2">
        <f t="shared" si="21"/>
        <v>0</v>
      </c>
      <c r="L156" s="32">
        <v>1</v>
      </c>
      <c r="M156" s="32">
        <v>0</v>
      </c>
      <c r="N156" s="32">
        <v>0</v>
      </c>
      <c r="O156" s="48" t="str">
        <f t="shared" si="19"/>
        <v/>
      </c>
      <c r="P156" s="32">
        <v>0</v>
      </c>
      <c r="Q156" s="32">
        <v>0</v>
      </c>
      <c r="R156" s="48" t="str">
        <f t="shared" si="22"/>
        <v/>
      </c>
      <c r="S156" s="46">
        <f>EstatísticasIndiviU19[[#This Row],[2PA]]+EstatísticasIndiviU19[[#This Row],[3PA]]</f>
        <v>0</v>
      </c>
      <c r="T156" s="46">
        <f>EstatísticasIndiviU19[[#This Row],[2PM]]+EstatísticasIndiviU19[[#This Row],[3PM]]</f>
        <v>0</v>
      </c>
      <c r="U156" s="32">
        <v>2</v>
      </c>
      <c r="V156" s="32">
        <v>0</v>
      </c>
      <c r="W156" s="48">
        <f t="shared" si="20"/>
        <v>0</v>
      </c>
      <c r="X156" s="48" t="str">
        <f>IF(EstatísticasIndiviU19[[#This Row],[LLM]]+EstatísticasIndiviU19[[#This Row],[FGA]]&gt;0,EstatísticasIndiviU19[[#This Row],[LLM]]/EstatísticasIndiviU19[[#This Row],[FGA]],"")</f>
        <v/>
      </c>
      <c r="Y156" s="32">
        <v>0</v>
      </c>
      <c r="Z156" s="32">
        <v>0</v>
      </c>
      <c r="AA156" s="32">
        <v>0</v>
      </c>
      <c r="AB156" s="48">
        <f>EstatísticasIndiviU19[[#This Row],[ER]]/(EstatísticasIndiviU19[[#This Row],[FGA]]+(0.44*EstatísticasIndiviU19[[#This Row],[LLA]])+EstatísticasIndiviU19[[#This Row],[ER]])</f>
        <v>0</v>
      </c>
      <c r="AC156" s="47" t="e">
        <f>IF(EstatísticasIndiviU19[[#This Row],[AS]]+EstatísticasIndiviU19[[#This Row],[ER]]&gt;0,EstatísticasIndiviU19[[#This Row],[AS]]/EstatísticasIndiviU19[[#This Row],[ER]],"")</f>
        <v>#DIV/0!</v>
      </c>
      <c r="AD156" s="32">
        <v>1</v>
      </c>
      <c r="AE156" s="35">
        <v>1</v>
      </c>
      <c r="AF156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56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56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5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156" s="35"/>
    </row>
    <row r="157" spans="1:36" x14ac:dyDescent="0.3">
      <c r="A157" s="32" t="s">
        <v>208</v>
      </c>
      <c r="B157" s="32" t="s">
        <v>176</v>
      </c>
      <c r="C157" s="32" t="s">
        <v>103</v>
      </c>
      <c r="D157" s="32">
        <v>2</v>
      </c>
      <c r="E157" s="38">
        <v>44783</v>
      </c>
      <c r="F157" s="32">
        <v>10</v>
      </c>
      <c r="G157" s="32" t="s">
        <v>126</v>
      </c>
      <c r="H157" s="2">
        <f t="shared" si="18"/>
        <v>0</v>
      </c>
      <c r="I157" s="32">
        <v>0</v>
      </c>
      <c r="J157" s="32">
        <v>0</v>
      </c>
      <c r="K157" s="2">
        <f t="shared" si="21"/>
        <v>0</v>
      </c>
      <c r="L157" s="32">
        <v>0</v>
      </c>
      <c r="M157" s="32">
        <v>0</v>
      </c>
      <c r="N157" s="32">
        <v>0</v>
      </c>
      <c r="O157" s="48" t="str">
        <f t="shared" si="19"/>
        <v/>
      </c>
      <c r="P157" s="32">
        <v>0</v>
      </c>
      <c r="Q157" s="32">
        <v>0</v>
      </c>
      <c r="R157" s="48" t="str">
        <f t="shared" si="22"/>
        <v/>
      </c>
      <c r="S157" s="46">
        <f>EstatísticasIndiviU19[[#This Row],[2PA]]+EstatísticasIndiviU19[[#This Row],[3PA]]</f>
        <v>0</v>
      </c>
      <c r="T157" s="46">
        <f>EstatísticasIndiviU19[[#This Row],[2PM]]+EstatísticasIndiviU19[[#This Row],[3PM]]</f>
        <v>0</v>
      </c>
      <c r="U157" s="32">
        <v>0</v>
      </c>
      <c r="V157" s="32">
        <v>0</v>
      </c>
      <c r="W157" s="48" t="str">
        <f t="shared" si="20"/>
        <v/>
      </c>
      <c r="X157" s="48" t="str">
        <f>IF(EstatísticasIndiviU19[[#This Row],[LLM]]+EstatísticasIndiviU19[[#This Row],[FGA]]&gt;0,EstatísticasIndiviU19[[#This Row],[LLM]]/EstatísticasIndiviU19[[#This Row],[FGA]],"")</f>
        <v/>
      </c>
      <c r="Y157" s="32">
        <v>0</v>
      </c>
      <c r="Z157" s="32">
        <v>0</v>
      </c>
      <c r="AA157" s="32">
        <v>0</v>
      </c>
      <c r="AB157" s="48" t="e">
        <f>EstatísticasIndiviU19[[#This Row],[ER]]/(EstatísticasIndiviU19[[#This Row],[FGA]]+(0.44*EstatísticasIndiviU19[[#This Row],[LLA]])+EstatísticasIndiviU19[[#This Row],[ER]])</f>
        <v>#DIV/0!</v>
      </c>
      <c r="AC157" s="47" t="str">
        <f>IF(EstatísticasIndiviU19[[#This Row],[AS]]+EstatísticasIndiviU19[[#This Row],[ER]]&gt;0,EstatísticasIndiviU19[[#This Row],[AS]]/EstatísticasIndiviU19[[#This Row],[ER]],"")</f>
        <v/>
      </c>
      <c r="AD157" s="32">
        <v>0</v>
      </c>
      <c r="AE157" s="35">
        <v>0</v>
      </c>
      <c r="AF157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57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57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5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57" s="35"/>
    </row>
    <row r="158" spans="1:36" x14ac:dyDescent="0.3">
      <c r="A158" s="32" t="s">
        <v>209</v>
      </c>
      <c r="B158" s="32" t="s">
        <v>176</v>
      </c>
      <c r="C158" s="32" t="s">
        <v>103</v>
      </c>
      <c r="D158" s="32">
        <v>2</v>
      </c>
      <c r="E158" s="38">
        <v>44783</v>
      </c>
      <c r="F158" s="32">
        <v>10</v>
      </c>
      <c r="G158" s="32" t="s">
        <v>126</v>
      </c>
      <c r="H158" s="2">
        <f t="shared" si="18"/>
        <v>0</v>
      </c>
      <c r="I158" s="32">
        <v>0</v>
      </c>
      <c r="J158" s="32">
        <v>0</v>
      </c>
      <c r="K158" s="2">
        <f t="shared" si="21"/>
        <v>0</v>
      </c>
      <c r="L158" s="32">
        <v>0</v>
      </c>
      <c r="M158" s="32">
        <v>6</v>
      </c>
      <c r="N158" s="32">
        <v>0</v>
      </c>
      <c r="O158" s="48">
        <f t="shared" si="19"/>
        <v>0</v>
      </c>
      <c r="P158" s="32">
        <v>0</v>
      </c>
      <c r="Q158" s="32">
        <v>0</v>
      </c>
      <c r="R158" s="48" t="str">
        <f t="shared" si="22"/>
        <v/>
      </c>
      <c r="S158" s="46">
        <f>EstatísticasIndiviU19[[#This Row],[2PA]]+EstatísticasIndiviU19[[#This Row],[3PA]]</f>
        <v>6</v>
      </c>
      <c r="T158" s="46">
        <f>EstatísticasIndiviU19[[#This Row],[2PM]]+EstatísticasIndiviU19[[#This Row],[3PM]]</f>
        <v>0</v>
      </c>
      <c r="U158" s="32">
        <v>0</v>
      </c>
      <c r="V158" s="32">
        <v>0</v>
      </c>
      <c r="W158" s="48" t="str">
        <f t="shared" si="20"/>
        <v/>
      </c>
      <c r="X158" s="48">
        <f>IF(EstatísticasIndiviU19[[#This Row],[LLM]]+EstatísticasIndiviU19[[#This Row],[FGA]]&gt;0,EstatísticasIndiviU19[[#This Row],[LLM]]/EstatísticasIndiviU19[[#This Row],[FGA]],"")</f>
        <v>0</v>
      </c>
      <c r="Y158" s="32">
        <v>0</v>
      </c>
      <c r="Z158" s="32">
        <v>0</v>
      </c>
      <c r="AA158" s="32">
        <v>0</v>
      </c>
      <c r="AB158" s="48">
        <f>EstatísticasIndiviU19[[#This Row],[ER]]/(EstatísticasIndiviU19[[#This Row],[FGA]]+(0.44*EstatísticasIndiviU19[[#This Row],[LLA]])+EstatísticasIndiviU19[[#This Row],[ER]])</f>
        <v>0</v>
      </c>
      <c r="AC158" s="47" t="str">
        <f>IF(EstatísticasIndiviU19[[#This Row],[AS]]+EstatísticasIndiviU19[[#This Row],[ER]]&gt;0,EstatísticasIndiviU19[[#This Row],[AS]]/EstatísticasIndiviU19[[#This Row],[ER]],"")</f>
        <v/>
      </c>
      <c r="AD158" s="32">
        <v>1</v>
      </c>
      <c r="AE158" s="35">
        <v>0</v>
      </c>
      <c r="AF158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58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158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5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-6</v>
      </c>
      <c r="AJ158" s="35"/>
    </row>
    <row r="159" spans="1:36" x14ac:dyDescent="0.3">
      <c r="A159" s="32" t="s">
        <v>210</v>
      </c>
      <c r="B159" s="32" t="s">
        <v>176</v>
      </c>
      <c r="C159" s="32" t="s">
        <v>103</v>
      </c>
      <c r="D159" s="32">
        <v>2</v>
      </c>
      <c r="E159" s="38">
        <v>44783</v>
      </c>
      <c r="F159" s="32">
        <v>10</v>
      </c>
      <c r="G159" s="32"/>
      <c r="H159" s="2">
        <f t="shared" si="18"/>
        <v>0</v>
      </c>
      <c r="I159" s="32"/>
      <c r="J159" s="32"/>
      <c r="K159" s="2">
        <f t="shared" si="21"/>
        <v>0</v>
      </c>
      <c r="L159" s="32"/>
      <c r="M159" s="32"/>
      <c r="N159" s="32"/>
      <c r="O159" s="48" t="str">
        <f t="shared" si="19"/>
        <v/>
      </c>
      <c r="P159" s="32"/>
      <c r="Q159" s="32"/>
      <c r="R159" s="48" t="str">
        <f t="shared" si="22"/>
        <v/>
      </c>
      <c r="S159" s="46">
        <f>EstatísticasIndiviU19[[#This Row],[2PA]]+EstatísticasIndiviU19[[#This Row],[3PA]]</f>
        <v>0</v>
      </c>
      <c r="T159" s="46">
        <f>EstatísticasIndiviU19[[#This Row],[2PM]]+EstatísticasIndiviU19[[#This Row],[3PM]]</f>
        <v>0</v>
      </c>
      <c r="U159" s="32"/>
      <c r="V159" s="32"/>
      <c r="W159" s="48" t="str">
        <f t="shared" si="20"/>
        <v/>
      </c>
      <c r="X159" s="48" t="str">
        <f>IF(EstatísticasIndiviU19[[#This Row],[LLM]]+EstatísticasIndiviU19[[#This Row],[FGA]]&gt;0,EstatísticasIndiviU19[[#This Row],[LLM]]/EstatísticasIndiviU19[[#This Row],[FGA]],"")</f>
        <v/>
      </c>
      <c r="Y159" s="32"/>
      <c r="Z159" s="32"/>
      <c r="AA159" s="32"/>
      <c r="AB159" s="48" t="e">
        <f>EstatísticasIndiviU19[[#This Row],[ER]]/(EstatísticasIndiviU19[[#This Row],[FGA]]+(0.44*EstatísticasIndiviU19[[#This Row],[LLA]])+EstatísticasIndiviU19[[#This Row],[ER]])</f>
        <v>#DIV/0!</v>
      </c>
      <c r="AC159" s="47" t="str">
        <f>IF(EstatísticasIndiviU19[[#This Row],[AS]]+EstatísticasIndiviU19[[#This Row],[ER]]&gt;0,EstatísticasIndiviU19[[#This Row],[AS]]/EstatísticasIndiviU19[[#This Row],[ER]],"")</f>
        <v/>
      </c>
      <c r="AD159" s="36"/>
      <c r="AE159" s="35"/>
      <c r="AF159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59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59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5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59" s="35"/>
    </row>
    <row r="160" spans="1:36" x14ac:dyDescent="0.3">
      <c r="A160" s="32" t="s">
        <v>211</v>
      </c>
      <c r="B160" s="32" t="s">
        <v>176</v>
      </c>
      <c r="C160" s="32" t="s">
        <v>103</v>
      </c>
      <c r="D160" s="32">
        <v>2</v>
      </c>
      <c r="E160" s="38">
        <v>44783</v>
      </c>
      <c r="F160" s="32">
        <v>10</v>
      </c>
      <c r="G160" s="32"/>
      <c r="H160" s="2">
        <f t="shared" si="18"/>
        <v>0</v>
      </c>
      <c r="I160" s="32"/>
      <c r="J160" s="32"/>
      <c r="K160" s="2">
        <f t="shared" si="21"/>
        <v>0</v>
      </c>
      <c r="L160" s="32"/>
      <c r="M160" s="32"/>
      <c r="N160" s="32"/>
      <c r="O160" s="48" t="str">
        <f t="shared" si="19"/>
        <v/>
      </c>
      <c r="P160" s="32"/>
      <c r="Q160" s="32"/>
      <c r="R160" s="48" t="str">
        <f t="shared" si="22"/>
        <v/>
      </c>
      <c r="S160" s="46">
        <f>EstatísticasIndiviU19[[#This Row],[2PA]]+EstatísticasIndiviU19[[#This Row],[3PA]]</f>
        <v>0</v>
      </c>
      <c r="T160" s="46">
        <f>EstatísticasIndiviU19[[#This Row],[2PM]]+EstatísticasIndiviU19[[#This Row],[3PM]]</f>
        <v>0</v>
      </c>
      <c r="U160" s="32"/>
      <c r="V160" s="32"/>
      <c r="W160" s="48" t="str">
        <f t="shared" si="20"/>
        <v/>
      </c>
      <c r="X160" s="48" t="str">
        <f>IF(EstatísticasIndiviU19[[#This Row],[LLM]]+EstatísticasIndiviU19[[#This Row],[FGA]]&gt;0,EstatísticasIndiviU19[[#This Row],[LLM]]/EstatísticasIndiviU19[[#This Row],[FGA]],"")</f>
        <v/>
      </c>
      <c r="Y160" s="32"/>
      <c r="Z160" s="32"/>
      <c r="AA160" s="32"/>
      <c r="AB160" s="48" t="e">
        <f>EstatísticasIndiviU19[[#This Row],[ER]]/(EstatísticasIndiviU19[[#This Row],[FGA]]+(0.44*EstatísticasIndiviU19[[#This Row],[LLA]])+EstatísticasIndiviU19[[#This Row],[ER]])</f>
        <v>#DIV/0!</v>
      </c>
      <c r="AC160" s="47" t="str">
        <f>IF(EstatísticasIndiviU19[[#This Row],[AS]]+EstatísticasIndiviU19[[#This Row],[ER]]&gt;0,EstatísticasIndiviU19[[#This Row],[AS]]/EstatísticasIndiviU19[[#This Row],[ER]],"")</f>
        <v/>
      </c>
      <c r="AD160" s="36"/>
      <c r="AE160" s="35"/>
      <c r="AF160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60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60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6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60" s="35"/>
    </row>
    <row r="161" spans="1:36" x14ac:dyDescent="0.3">
      <c r="A161" s="32" t="s">
        <v>213</v>
      </c>
      <c r="B161" s="32" t="s">
        <v>176</v>
      </c>
      <c r="C161" s="32" t="s">
        <v>103</v>
      </c>
      <c r="D161" s="32">
        <v>2</v>
      </c>
      <c r="E161" s="38">
        <v>44783</v>
      </c>
      <c r="F161" s="32">
        <v>10</v>
      </c>
      <c r="G161" s="32" t="s">
        <v>126</v>
      </c>
      <c r="H161" s="2">
        <f t="shared" si="18"/>
        <v>0</v>
      </c>
      <c r="I161" s="32">
        <v>1</v>
      </c>
      <c r="J161" s="32">
        <v>0</v>
      </c>
      <c r="K161" s="2">
        <f t="shared" si="21"/>
        <v>1</v>
      </c>
      <c r="L161" s="32">
        <v>0</v>
      </c>
      <c r="M161" s="32">
        <v>0</v>
      </c>
      <c r="N161" s="32">
        <v>0</v>
      </c>
      <c r="O161" s="48" t="str">
        <f t="shared" si="19"/>
        <v/>
      </c>
      <c r="P161" s="32">
        <v>0</v>
      </c>
      <c r="Q161" s="32">
        <v>0</v>
      </c>
      <c r="R161" s="48" t="str">
        <f t="shared" si="22"/>
        <v/>
      </c>
      <c r="S161" s="46">
        <f>EstatísticasIndiviU19[[#This Row],[2PA]]+EstatísticasIndiviU19[[#This Row],[3PA]]</f>
        <v>0</v>
      </c>
      <c r="T161" s="46">
        <f>EstatísticasIndiviU19[[#This Row],[2PM]]+EstatísticasIndiviU19[[#This Row],[3PM]]</f>
        <v>0</v>
      </c>
      <c r="U161" s="32">
        <v>0</v>
      </c>
      <c r="V161" s="32">
        <v>0</v>
      </c>
      <c r="W161" s="48" t="str">
        <f t="shared" si="20"/>
        <v/>
      </c>
      <c r="X161" s="48" t="str">
        <f>IF(EstatísticasIndiviU19[[#This Row],[LLM]]+EstatísticasIndiviU19[[#This Row],[FGA]]&gt;0,EstatísticasIndiviU19[[#This Row],[LLM]]/EstatísticasIndiviU19[[#This Row],[FGA]],"")</f>
        <v/>
      </c>
      <c r="Y161" s="32">
        <v>0</v>
      </c>
      <c r="Z161" s="32">
        <v>0</v>
      </c>
      <c r="AA161" s="32">
        <v>1</v>
      </c>
      <c r="AB161" s="48">
        <f>EstatísticasIndiviU19[[#This Row],[ER]]/(EstatísticasIndiviU19[[#This Row],[FGA]]+(0.44*EstatísticasIndiviU19[[#This Row],[LLA]])+EstatísticasIndiviU19[[#This Row],[ER]])</f>
        <v>1</v>
      </c>
      <c r="AC161" s="47">
        <f>IF(EstatísticasIndiviU19[[#This Row],[AS]]+EstatísticasIndiviU19[[#This Row],[ER]]&gt;0,EstatísticasIndiviU19[[#This Row],[AS]]/EstatísticasIndiviU19[[#This Row],[ER]],"")</f>
        <v>0</v>
      </c>
      <c r="AD161" s="36">
        <v>0</v>
      </c>
      <c r="AE161" s="35">
        <v>1</v>
      </c>
      <c r="AF161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61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61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6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61" s="35"/>
    </row>
    <row r="162" spans="1:36" x14ac:dyDescent="0.3">
      <c r="A162" s="32" t="s">
        <v>214</v>
      </c>
      <c r="B162" s="32" t="s">
        <v>176</v>
      </c>
      <c r="C162" s="32" t="s">
        <v>103</v>
      </c>
      <c r="D162" s="32">
        <v>2</v>
      </c>
      <c r="E162" s="38">
        <v>44783</v>
      </c>
      <c r="F162" s="32">
        <v>10</v>
      </c>
      <c r="G162" s="32"/>
      <c r="H162" s="2">
        <f t="shared" si="18"/>
        <v>0</v>
      </c>
      <c r="I162" s="32"/>
      <c r="J162" s="32"/>
      <c r="K162" s="2">
        <f t="shared" si="21"/>
        <v>0</v>
      </c>
      <c r="L162" s="32"/>
      <c r="M162" s="32"/>
      <c r="N162" s="32"/>
      <c r="O162" s="48" t="str">
        <f t="shared" si="19"/>
        <v/>
      </c>
      <c r="P162" s="32"/>
      <c r="Q162" s="32"/>
      <c r="R162" s="48" t="str">
        <f t="shared" si="22"/>
        <v/>
      </c>
      <c r="S162" s="46">
        <f>EstatísticasIndiviU19[[#This Row],[2PA]]+EstatísticasIndiviU19[[#This Row],[3PA]]</f>
        <v>0</v>
      </c>
      <c r="T162" s="46">
        <f>EstatísticasIndiviU19[[#This Row],[2PM]]+EstatísticasIndiviU19[[#This Row],[3PM]]</f>
        <v>0</v>
      </c>
      <c r="U162" s="32"/>
      <c r="V162" s="32"/>
      <c r="W162" s="48" t="str">
        <f t="shared" si="20"/>
        <v/>
      </c>
      <c r="X162" s="48" t="str">
        <f>IF(EstatísticasIndiviU19[[#This Row],[LLM]]+EstatísticasIndiviU19[[#This Row],[FGA]]&gt;0,EstatísticasIndiviU19[[#This Row],[LLM]]/EstatísticasIndiviU19[[#This Row],[FGA]],"")</f>
        <v/>
      </c>
      <c r="Y162" s="32"/>
      <c r="Z162" s="32"/>
      <c r="AA162" s="32"/>
      <c r="AB162" s="48" t="e">
        <f>EstatísticasIndiviU19[[#This Row],[ER]]/(EstatísticasIndiviU19[[#This Row],[FGA]]+(0.44*EstatísticasIndiviU19[[#This Row],[LLA]])+EstatísticasIndiviU19[[#This Row],[ER]])</f>
        <v>#DIV/0!</v>
      </c>
      <c r="AC162" s="47" t="str">
        <f>IF(EstatísticasIndiviU19[[#This Row],[AS]]+EstatísticasIndiviU19[[#This Row],[ER]]&gt;0,EstatísticasIndiviU19[[#This Row],[AS]]/EstatísticasIndiviU19[[#This Row],[ER]],"")</f>
        <v/>
      </c>
      <c r="AD162" s="36"/>
      <c r="AE162" s="35"/>
      <c r="AF162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62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62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6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62" s="35"/>
    </row>
    <row r="163" spans="1:36" x14ac:dyDescent="0.3">
      <c r="A163" s="32" t="s">
        <v>215</v>
      </c>
      <c r="B163" s="32" t="s">
        <v>176</v>
      </c>
      <c r="C163" s="32" t="s">
        <v>103</v>
      </c>
      <c r="D163" s="32">
        <v>2</v>
      </c>
      <c r="E163" s="38">
        <v>44783</v>
      </c>
      <c r="F163" s="32">
        <v>10</v>
      </c>
      <c r="G163" s="32"/>
      <c r="H163" s="2">
        <f t="shared" si="18"/>
        <v>0</v>
      </c>
      <c r="I163" s="32"/>
      <c r="J163" s="32"/>
      <c r="K163" s="2">
        <f t="shared" si="21"/>
        <v>0</v>
      </c>
      <c r="L163" s="32"/>
      <c r="M163" s="32"/>
      <c r="N163" s="32"/>
      <c r="O163" s="48" t="str">
        <f t="shared" si="19"/>
        <v/>
      </c>
      <c r="P163" s="32"/>
      <c r="Q163" s="32"/>
      <c r="R163" s="48" t="str">
        <f t="shared" si="22"/>
        <v/>
      </c>
      <c r="S163" s="46">
        <f>EstatísticasIndiviU19[[#This Row],[2PA]]+EstatísticasIndiviU19[[#This Row],[3PA]]</f>
        <v>0</v>
      </c>
      <c r="T163" s="46">
        <f>EstatísticasIndiviU19[[#This Row],[2PM]]+EstatísticasIndiviU19[[#This Row],[3PM]]</f>
        <v>0</v>
      </c>
      <c r="U163" s="32"/>
      <c r="V163" s="32"/>
      <c r="W163" s="48" t="str">
        <f t="shared" si="20"/>
        <v/>
      </c>
      <c r="X163" s="48" t="str">
        <f>IF(EstatísticasIndiviU19[[#This Row],[LLM]]+EstatísticasIndiviU19[[#This Row],[FGA]]&gt;0,EstatísticasIndiviU19[[#This Row],[LLM]]/EstatísticasIndiviU19[[#This Row],[FGA]],"")</f>
        <v/>
      </c>
      <c r="Y163" s="32"/>
      <c r="Z163" s="32"/>
      <c r="AA163" s="32"/>
      <c r="AB163" s="48" t="e">
        <f>EstatísticasIndiviU19[[#This Row],[ER]]/(EstatísticasIndiviU19[[#This Row],[FGA]]+(0.44*EstatísticasIndiviU19[[#This Row],[LLA]])+EstatísticasIndiviU19[[#This Row],[ER]])</f>
        <v>#DIV/0!</v>
      </c>
      <c r="AC163" s="47" t="str">
        <f>IF(EstatísticasIndiviU19[[#This Row],[AS]]+EstatísticasIndiviU19[[#This Row],[ER]]&gt;0,EstatísticasIndiviU19[[#This Row],[AS]]/EstatísticasIndiviU19[[#This Row],[ER]],"")</f>
        <v/>
      </c>
      <c r="AD163" s="36"/>
      <c r="AE163" s="35"/>
      <c r="AF163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63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63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6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63" s="35"/>
    </row>
    <row r="164" spans="1:36" x14ac:dyDescent="0.3">
      <c r="A164" s="32" t="s">
        <v>199</v>
      </c>
      <c r="B164" s="32" t="s">
        <v>176</v>
      </c>
      <c r="C164" s="32" t="s">
        <v>106</v>
      </c>
      <c r="D164" s="32">
        <v>2</v>
      </c>
      <c r="E164" s="38">
        <v>44793</v>
      </c>
      <c r="F164" s="32">
        <v>11</v>
      </c>
      <c r="G164" s="32" t="s">
        <v>126</v>
      </c>
      <c r="H164" s="2">
        <f t="shared" si="18"/>
        <v>19</v>
      </c>
      <c r="I164" s="32">
        <v>7</v>
      </c>
      <c r="J164" s="32">
        <v>3</v>
      </c>
      <c r="K164" s="2">
        <f t="shared" si="21"/>
        <v>10</v>
      </c>
      <c r="L164" s="32">
        <v>3</v>
      </c>
      <c r="M164" s="32">
        <v>3</v>
      </c>
      <c r="N164" s="32">
        <v>0</v>
      </c>
      <c r="O164" s="48">
        <f t="shared" ref="O164:O195" si="23">IF(N164+M164&gt;0,N164/M164,"")</f>
        <v>0</v>
      </c>
      <c r="P164" s="32">
        <v>13</v>
      </c>
      <c r="Q164" s="32">
        <v>8</v>
      </c>
      <c r="R164" s="48">
        <f t="shared" si="22"/>
        <v>0.61538461538461542</v>
      </c>
      <c r="S164" s="46">
        <f>EstatísticasIndiviU19[[#This Row],[2PA]]+EstatísticasIndiviU19[[#This Row],[3PA]]</f>
        <v>16</v>
      </c>
      <c r="T164" s="46">
        <f>EstatísticasIndiviU19[[#This Row],[2PM]]+EstatísticasIndiviU19[[#This Row],[3PM]]</f>
        <v>8</v>
      </c>
      <c r="U164" s="32">
        <v>5</v>
      </c>
      <c r="V164" s="32">
        <v>3</v>
      </c>
      <c r="W164" s="48">
        <f t="shared" ref="W164:W195" si="24">IF(V164+U164&gt;0,V164/U164,"")</f>
        <v>0.6</v>
      </c>
      <c r="X164" s="48">
        <f>IF(EstatísticasIndiviU19[[#This Row],[LLM]]+EstatísticasIndiviU19[[#This Row],[FGA]]&gt;0,EstatísticasIndiviU19[[#This Row],[LLM]]/EstatísticasIndiviU19[[#This Row],[FGA]],"")</f>
        <v>0.1875</v>
      </c>
      <c r="Y164" s="32">
        <v>7</v>
      </c>
      <c r="Z164" s="32">
        <v>0</v>
      </c>
      <c r="AA164" s="32">
        <v>6</v>
      </c>
      <c r="AB164" s="48">
        <f>EstatísticasIndiviU19[[#This Row],[ER]]/(EstatísticasIndiviU19[[#This Row],[FGA]]+(0.44*EstatísticasIndiviU19[[#This Row],[LLA]])+EstatísticasIndiviU19[[#This Row],[ER]])</f>
        <v>0.24793388429752067</v>
      </c>
      <c r="AC164" s="47">
        <f>IF(EstatísticasIndiviU19[[#This Row],[AS]]+EstatísticasIndiviU19[[#This Row],[ER]]&gt;0,EstatísticasIndiviU19[[#This Row],[AS]]/EstatísticasIndiviU19[[#This Row],[ER]],"")</f>
        <v>0.5</v>
      </c>
      <c r="AD164" s="35">
        <v>3</v>
      </c>
      <c r="AE164" s="35">
        <v>5</v>
      </c>
      <c r="AF16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16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0.52197802197802201</v>
      </c>
      <c r="AH16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16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23</v>
      </c>
      <c r="AJ164" s="35"/>
    </row>
    <row r="165" spans="1:36" x14ac:dyDescent="0.3">
      <c r="A165" s="32" t="s">
        <v>200</v>
      </c>
      <c r="B165" s="32" t="s">
        <v>176</v>
      </c>
      <c r="C165" s="32" t="s">
        <v>106</v>
      </c>
      <c r="D165" s="32">
        <v>2</v>
      </c>
      <c r="E165" s="38">
        <v>44793</v>
      </c>
      <c r="F165" s="32">
        <v>11</v>
      </c>
      <c r="G165" s="32" t="s">
        <v>126</v>
      </c>
      <c r="H165" s="2">
        <f t="shared" si="18"/>
        <v>2</v>
      </c>
      <c r="I165" s="32">
        <v>3</v>
      </c>
      <c r="J165" s="32">
        <v>2</v>
      </c>
      <c r="K165" s="2">
        <f t="shared" si="21"/>
        <v>5</v>
      </c>
      <c r="L165" s="32">
        <v>2</v>
      </c>
      <c r="M165" s="32">
        <v>2</v>
      </c>
      <c r="N165" s="32">
        <v>0</v>
      </c>
      <c r="O165" s="48">
        <f t="shared" si="23"/>
        <v>0</v>
      </c>
      <c r="P165" s="32">
        <v>4</v>
      </c>
      <c r="Q165" s="32">
        <v>1</v>
      </c>
      <c r="R165" s="48">
        <f t="shared" si="22"/>
        <v>0.25</v>
      </c>
      <c r="S165" s="46">
        <f>EstatísticasIndiviU19[[#This Row],[2PA]]+EstatísticasIndiviU19[[#This Row],[3PA]]</f>
        <v>6</v>
      </c>
      <c r="T165" s="46">
        <f>EstatísticasIndiviU19[[#This Row],[2PM]]+EstatísticasIndiviU19[[#This Row],[3PM]]</f>
        <v>1</v>
      </c>
      <c r="U165" s="32">
        <v>0</v>
      </c>
      <c r="V165" s="32">
        <v>0</v>
      </c>
      <c r="W165" s="48" t="str">
        <f t="shared" si="24"/>
        <v/>
      </c>
      <c r="X165" s="48">
        <f>IF(EstatísticasIndiviU19[[#This Row],[LLM]]+EstatísticasIndiviU19[[#This Row],[FGA]]&gt;0,EstatísticasIndiviU19[[#This Row],[LLM]]/EstatísticasIndiviU19[[#This Row],[FGA]],"")</f>
        <v>0</v>
      </c>
      <c r="Y165" s="32">
        <v>0</v>
      </c>
      <c r="Z165" s="32">
        <v>1</v>
      </c>
      <c r="AA165" s="32">
        <v>1</v>
      </c>
      <c r="AB165" s="48">
        <f>EstatísticasIndiviU19[[#This Row],[ER]]/(EstatísticasIndiviU19[[#This Row],[FGA]]+(0.44*EstatísticasIndiviU19[[#This Row],[LLA]])+EstatísticasIndiviU19[[#This Row],[ER]])</f>
        <v>0.14285714285714285</v>
      </c>
      <c r="AC165" s="47">
        <f>IF(EstatísticasIndiviU19[[#This Row],[AS]]+EstatísticasIndiviU19[[#This Row],[ER]]&gt;0,EstatísticasIndiviU19[[#This Row],[AS]]/EstatísticasIndiviU19[[#This Row],[ER]],"")</f>
        <v>2</v>
      </c>
      <c r="AD165" s="35">
        <v>4</v>
      </c>
      <c r="AE165" s="35">
        <v>1</v>
      </c>
      <c r="AF165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0.16666666666666666</v>
      </c>
      <c r="AG165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0.16666666666666666</v>
      </c>
      <c r="AH165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0.16666666666666666</v>
      </c>
      <c r="AI16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4</v>
      </c>
      <c r="AJ165" s="35"/>
    </row>
    <row r="166" spans="1:36" x14ac:dyDescent="0.3">
      <c r="A166" s="32" t="s">
        <v>201</v>
      </c>
      <c r="B166" s="32" t="s">
        <v>176</v>
      </c>
      <c r="C166" s="32" t="s">
        <v>106</v>
      </c>
      <c r="D166" s="32">
        <v>2</v>
      </c>
      <c r="E166" s="38">
        <v>44793</v>
      </c>
      <c r="F166" s="32">
        <v>11</v>
      </c>
      <c r="G166" s="32" t="s">
        <v>126</v>
      </c>
      <c r="H166" s="2">
        <f t="shared" si="18"/>
        <v>6</v>
      </c>
      <c r="I166" s="32">
        <v>3</v>
      </c>
      <c r="J166" s="32">
        <v>1</v>
      </c>
      <c r="K166" s="2">
        <f t="shared" si="21"/>
        <v>4</v>
      </c>
      <c r="L166" s="32">
        <v>1</v>
      </c>
      <c r="M166" s="32">
        <v>6</v>
      </c>
      <c r="N166" s="32">
        <v>2</v>
      </c>
      <c r="O166" s="48">
        <f t="shared" si="23"/>
        <v>0.33333333333333331</v>
      </c>
      <c r="P166" s="32">
        <v>0</v>
      </c>
      <c r="Q166" s="32">
        <v>0</v>
      </c>
      <c r="R166" s="48" t="str">
        <f t="shared" si="22"/>
        <v/>
      </c>
      <c r="S166" s="46">
        <f>EstatísticasIndiviU19[[#This Row],[2PA]]+EstatísticasIndiviU19[[#This Row],[3PA]]</f>
        <v>6</v>
      </c>
      <c r="T166" s="46">
        <f>EstatísticasIndiviU19[[#This Row],[2PM]]+EstatísticasIndiviU19[[#This Row],[3PM]]</f>
        <v>2</v>
      </c>
      <c r="U166" s="32">
        <v>0</v>
      </c>
      <c r="V166" s="32">
        <v>0</v>
      </c>
      <c r="W166" s="48" t="str">
        <f t="shared" si="24"/>
        <v/>
      </c>
      <c r="X166" s="48">
        <f>IF(EstatísticasIndiviU19[[#This Row],[LLM]]+EstatísticasIndiviU19[[#This Row],[FGA]]&gt;0,EstatísticasIndiviU19[[#This Row],[LLM]]/EstatísticasIndiviU19[[#This Row],[FGA]],"")</f>
        <v>0</v>
      </c>
      <c r="Y166" s="32">
        <v>0</v>
      </c>
      <c r="Z166" s="32">
        <v>0</v>
      </c>
      <c r="AA166" s="32">
        <v>3</v>
      </c>
      <c r="AB166" s="48">
        <f>EstatísticasIndiviU19[[#This Row],[ER]]/(EstatísticasIndiviU19[[#This Row],[FGA]]+(0.44*EstatísticasIndiviU19[[#This Row],[LLA]])+EstatísticasIndiviU19[[#This Row],[ER]])</f>
        <v>0.33333333333333331</v>
      </c>
      <c r="AC166" s="47">
        <f>IF(EstatísticasIndiviU19[[#This Row],[AS]]+EstatísticasIndiviU19[[#This Row],[ER]]&gt;0,EstatísticasIndiviU19[[#This Row],[AS]]/EstatísticasIndiviU19[[#This Row],[ER]],"")</f>
        <v>0.33333333333333331</v>
      </c>
      <c r="AD166" s="35">
        <v>1</v>
      </c>
      <c r="AE166" s="35">
        <v>0</v>
      </c>
      <c r="AF166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166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</v>
      </c>
      <c r="AH166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16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4</v>
      </c>
      <c r="AJ166" s="35"/>
    </row>
    <row r="167" spans="1:36" x14ac:dyDescent="0.3">
      <c r="A167" s="32" t="s">
        <v>202</v>
      </c>
      <c r="B167" s="32" t="s">
        <v>176</v>
      </c>
      <c r="C167" s="32" t="s">
        <v>106</v>
      </c>
      <c r="D167" s="32">
        <v>2</v>
      </c>
      <c r="E167" s="38">
        <v>44793</v>
      </c>
      <c r="F167" s="32">
        <v>11</v>
      </c>
      <c r="G167" s="32" t="s">
        <v>126</v>
      </c>
      <c r="H167" s="2">
        <f t="shared" si="18"/>
        <v>2</v>
      </c>
      <c r="I167" s="32">
        <v>0</v>
      </c>
      <c r="J167" s="32">
        <v>0</v>
      </c>
      <c r="K167" s="2">
        <f t="shared" si="21"/>
        <v>0</v>
      </c>
      <c r="L167" s="32">
        <v>0</v>
      </c>
      <c r="M167" s="32">
        <v>0</v>
      </c>
      <c r="N167" s="32">
        <v>0</v>
      </c>
      <c r="O167" s="48" t="str">
        <f t="shared" si="23"/>
        <v/>
      </c>
      <c r="P167" s="32">
        <v>1</v>
      </c>
      <c r="Q167" s="32">
        <v>1</v>
      </c>
      <c r="R167" s="48">
        <f t="shared" si="22"/>
        <v>1</v>
      </c>
      <c r="S167" s="46">
        <f>EstatísticasIndiviU19[[#This Row],[2PA]]+EstatísticasIndiviU19[[#This Row],[3PA]]</f>
        <v>1</v>
      </c>
      <c r="T167" s="46">
        <f>EstatísticasIndiviU19[[#This Row],[2PM]]+EstatísticasIndiviU19[[#This Row],[3PM]]</f>
        <v>1</v>
      </c>
      <c r="U167" s="32">
        <v>0</v>
      </c>
      <c r="V167" s="32">
        <v>0</v>
      </c>
      <c r="W167" s="48" t="str">
        <f t="shared" si="24"/>
        <v/>
      </c>
      <c r="X167" s="48">
        <f>IF(EstatísticasIndiviU19[[#This Row],[LLM]]+EstatísticasIndiviU19[[#This Row],[FGA]]&gt;0,EstatísticasIndiviU19[[#This Row],[LLM]]/EstatísticasIndiviU19[[#This Row],[FGA]],"")</f>
        <v>0</v>
      </c>
      <c r="Y167" s="32">
        <v>3</v>
      </c>
      <c r="Z167" s="32">
        <v>0</v>
      </c>
      <c r="AA167" s="32">
        <v>3</v>
      </c>
      <c r="AB167" s="48">
        <f>EstatísticasIndiviU19[[#This Row],[ER]]/(EstatísticasIndiviU19[[#This Row],[FGA]]+(0.44*EstatísticasIndiviU19[[#This Row],[LLA]])+EstatísticasIndiviU19[[#This Row],[ER]])</f>
        <v>0.75</v>
      </c>
      <c r="AC167" s="47">
        <f>IF(EstatísticasIndiviU19[[#This Row],[AS]]+EstatísticasIndiviU19[[#This Row],[ER]]&gt;0,EstatísticasIndiviU19[[#This Row],[AS]]/EstatísticasIndiviU19[[#This Row],[ER]],"")</f>
        <v>0</v>
      </c>
      <c r="AD167" s="35">
        <v>3</v>
      </c>
      <c r="AE167" s="35">
        <v>0</v>
      </c>
      <c r="AF167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1</v>
      </c>
      <c r="AG167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1</v>
      </c>
      <c r="AH167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1</v>
      </c>
      <c r="AI16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</v>
      </c>
      <c r="AJ167" s="35"/>
    </row>
    <row r="168" spans="1:36" x14ac:dyDescent="0.3">
      <c r="A168" s="32" t="s">
        <v>203</v>
      </c>
      <c r="B168" s="32" t="s">
        <v>176</v>
      </c>
      <c r="C168" s="32" t="s">
        <v>106</v>
      </c>
      <c r="D168" s="32">
        <v>2</v>
      </c>
      <c r="E168" s="38">
        <v>44793</v>
      </c>
      <c r="F168" s="32">
        <v>11</v>
      </c>
      <c r="G168" s="32" t="s">
        <v>126</v>
      </c>
      <c r="H168" s="2">
        <f t="shared" si="18"/>
        <v>11</v>
      </c>
      <c r="I168" s="32">
        <v>2</v>
      </c>
      <c r="J168" s="32">
        <v>0</v>
      </c>
      <c r="K168" s="2">
        <f t="shared" si="21"/>
        <v>2</v>
      </c>
      <c r="L168" s="32">
        <v>6</v>
      </c>
      <c r="M168" s="32">
        <v>4</v>
      </c>
      <c r="N168" s="32">
        <v>3</v>
      </c>
      <c r="O168" s="48">
        <f t="shared" si="23"/>
        <v>0.75</v>
      </c>
      <c r="P168" s="32">
        <v>2</v>
      </c>
      <c r="Q168" s="32">
        <v>1</v>
      </c>
      <c r="R168" s="48">
        <f t="shared" si="22"/>
        <v>0.5</v>
      </c>
      <c r="S168" s="46">
        <f>EstatísticasIndiviU19[[#This Row],[2PA]]+EstatísticasIndiviU19[[#This Row],[3PA]]</f>
        <v>6</v>
      </c>
      <c r="T168" s="46">
        <f>EstatísticasIndiviU19[[#This Row],[2PM]]+EstatísticasIndiviU19[[#This Row],[3PM]]</f>
        <v>4</v>
      </c>
      <c r="U168" s="32">
        <v>0</v>
      </c>
      <c r="V168" s="32">
        <v>0</v>
      </c>
      <c r="W168" s="48" t="str">
        <f t="shared" si="24"/>
        <v/>
      </c>
      <c r="X168" s="48">
        <f>IF(EstatísticasIndiviU19[[#This Row],[LLM]]+EstatísticasIndiviU19[[#This Row],[FGA]]&gt;0,EstatísticasIndiviU19[[#This Row],[LLM]]/EstatísticasIndiviU19[[#This Row],[FGA]],"")</f>
        <v>0</v>
      </c>
      <c r="Y168" s="32">
        <v>0</v>
      </c>
      <c r="Z168" s="32">
        <v>0</v>
      </c>
      <c r="AA168" s="32">
        <v>0</v>
      </c>
      <c r="AB168" s="48">
        <f>EstatísticasIndiviU19[[#This Row],[ER]]/(EstatísticasIndiviU19[[#This Row],[FGA]]+(0.44*EstatísticasIndiviU19[[#This Row],[LLA]])+EstatísticasIndiviU19[[#This Row],[ER]])</f>
        <v>0</v>
      </c>
      <c r="AC168" s="47" t="e">
        <f>IF(EstatísticasIndiviU19[[#This Row],[AS]]+EstatísticasIndiviU19[[#This Row],[ER]]&gt;0,EstatísticasIndiviU19[[#This Row],[AS]]/EstatísticasIndiviU19[[#This Row],[ER]],"")</f>
        <v>#DIV/0!</v>
      </c>
      <c r="AD168" s="35">
        <v>4</v>
      </c>
      <c r="AE168" s="35">
        <v>2</v>
      </c>
      <c r="AF168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0.66666666666666663</v>
      </c>
      <c r="AG168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0.91666666666666663</v>
      </c>
      <c r="AH168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0.91666666666666663</v>
      </c>
      <c r="AI16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17</v>
      </c>
      <c r="AJ168" s="35"/>
    </row>
    <row r="169" spans="1:36" x14ac:dyDescent="0.3">
      <c r="A169" s="32" t="s">
        <v>204</v>
      </c>
      <c r="B169" s="32" t="s">
        <v>176</v>
      </c>
      <c r="C169" s="32" t="s">
        <v>106</v>
      </c>
      <c r="D169" s="32">
        <v>2</v>
      </c>
      <c r="E169" s="38">
        <v>44793</v>
      </c>
      <c r="F169" s="32">
        <v>11</v>
      </c>
      <c r="G169" s="32" t="s">
        <v>126</v>
      </c>
      <c r="H169" s="2">
        <f t="shared" si="18"/>
        <v>17</v>
      </c>
      <c r="I169" s="32">
        <v>4</v>
      </c>
      <c r="J169" s="32">
        <v>4</v>
      </c>
      <c r="K169" s="2">
        <f t="shared" si="21"/>
        <v>8</v>
      </c>
      <c r="L169" s="32">
        <v>0</v>
      </c>
      <c r="M169" s="32">
        <v>4</v>
      </c>
      <c r="N169" s="32">
        <v>2</v>
      </c>
      <c r="O169" s="48">
        <f t="shared" si="23"/>
        <v>0.5</v>
      </c>
      <c r="P169" s="32">
        <v>4</v>
      </c>
      <c r="Q169" s="32">
        <v>3</v>
      </c>
      <c r="R169" s="48">
        <f t="shared" si="22"/>
        <v>0.75</v>
      </c>
      <c r="S169" s="46">
        <f>EstatísticasIndiviU19[[#This Row],[2PA]]+EstatísticasIndiviU19[[#This Row],[3PA]]</f>
        <v>8</v>
      </c>
      <c r="T169" s="46">
        <f>EstatísticasIndiviU19[[#This Row],[2PM]]+EstatísticasIndiviU19[[#This Row],[3PM]]</f>
        <v>5</v>
      </c>
      <c r="U169" s="32">
        <v>6</v>
      </c>
      <c r="V169" s="32">
        <v>5</v>
      </c>
      <c r="W169" s="48">
        <f t="shared" si="24"/>
        <v>0.83333333333333337</v>
      </c>
      <c r="X169" s="48">
        <f>IF(EstatísticasIndiviU19[[#This Row],[LLM]]+EstatísticasIndiviU19[[#This Row],[FGA]]&gt;0,EstatísticasIndiviU19[[#This Row],[LLM]]/EstatísticasIndiviU19[[#This Row],[FGA]],"")</f>
        <v>0.625</v>
      </c>
      <c r="Y169" s="32">
        <v>3</v>
      </c>
      <c r="Z169" s="32">
        <v>1</v>
      </c>
      <c r="AA169" s="32">
        <v>3</v>
      </c>
      <c r="AB169" s="48">
        <f>EstatísticasIndiviU19[[#This Row],[ER]]/(EstatísticasIndiviU19[[#This Row],[FGA]]+(0.44*EstatísticasIndiviU19[[#This Row],[LLA]])+EstatísticasIndiviU19[[#This Row],[ER]])</f>
        <v>0.21994134897360704</v>
      </c>
      <c r="AC169" s="47">
        <f>IF(EstatísticasIndiviU19[[#This Row],[AS]]+EstatísticasIndiviU19[[#This Row],[ER]]&gt;0,EstatísticasIndiviU19[[#This Row],[AS]]/EstatísticasIndiviU19[[#This Row],[ER]],"")</f>
        <v>0</v>
      </c>
      <c r="AD169" s="35">
        <v>5</v>
      </c>
      <c r="AE169" s="35">
        <v>3</v>
      </c>
      <c r="AF169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0.625</v>
      </c>
      <c r="AG169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0.79887218045112773</v>
      </c>
      <c r="AH169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0.75</v>
      </c>
      <c r="AI16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22</v>
      </c>
      <c r="AJ169" s="35"/>
    </row>
    <row r="170" spans="1:36" x14ac:dyDescent="0.3">
      <c r="A170" s="32" t="s">
        <v>205</v>
      </c>
      <c r="B170" s="32" t="s">
        <v>176</v>
      </c>
      <c r="C170" s="32" t="s">
        <v>106</v>
      </c>
      <c r="D170" s="32">
        <v>2</v>
      </c>
      <c r="E170" s="38">
        <v>44793</v>
      </c>
      <c r="F170" s="32">
        <v>11</v>
      </c>
      <c r="G170" s="32" t="s">
        <v>126</v>
      </c>
      <c r="H170" s="2">
        <f t="shared" si="18"/>
        <v>0</v>
      </c>
      <c r="I170" s="32">
        <v>2</v>
      </c>
      <c r="J170" s="32">
        <v>0</v>
      </c>
      <c r="K170" s="2">
        <f t="shared" si="21"/>
        <v>2</v>
      </c>
      <c r="L170" s="32">
        <v>3</v>
      </c>
      <c r="M170" s="32">
        <v>2</v>
      </c>
      <c r="N170" s="32">
        <v>0</v>
      </c>
      <c r="O170" s="48">
        <f t="shared" si="23"/>
        <v>0</v>
      </c>
      <c r="P170" s="32">
        <v>1</v>
      </c>
      <c r="Q170" s="32">
        <v>0</v>
      </c>
      <c r="R170" s="48">
        <f t="shared" si="22"/>
        <v>0</v>
      </c>
      <c r="S170" s="46">
        <f>EstatísticasIndiviU19[[#This Row],[2PA]]+EstatísticasIndiviU19[[#This Row],[3PA]]</f>
        <v>3</v>
      </c>
      <c r="T170" s="46">
        <f>EstatísticasIndiviU19[[#This Row],[2PM]]+EstatísticasIndiviU19[[#This Row],[3PM]]</f>
        <v>0</v>
      </c>
      <c r="U170" s="32">
        <v>0</v>
      </c>
      <c r="V170" s="32">
        <v>0</v>
      </c>
      <c r="W170" s="48" t="str">
        <f t="shared" si="24"/>
        <v/>
      </c>
      <c r="X170" s="48">
        <f>IF(EstatísticasIndiviU19[[#This Row],[LLM]]+EstatísticasIndiviU19[[#This Row],[FGA]]&gt;0,EstatísticasIndiviU19[[#This Row],[LLM]]/EstatísticasIndiviU19[[#This Row],[FGA]],"")</f>
        <v>0</v>
      </c>
      <c r="Y170" s="32">
        <v>0</v>
      </c>
      <c r="Z170" s="32">
        <v>0</v>
      </c>
      <c r="AA170" s="32">
        <v>1</v>
      </c>
      <c r="AB170" s="48">
        <f>EstatísticasIndiviU19[[#This Row],[ER]]/(EstatísticasIndiviU19[[#This Row],[FGA]]+(0.44*EstatísticasIndiviU19[[#This Row],[LLA]])+EstatísticasIndiviU19[[#This Row],[ER]])</f>
        <v>0.25</v>
      </c>
      <c r="AC170" s="47">
        <f>IF(EstatísticasIndiviU19[[#This Row],[AS]]+EstatísticasIndiviU19[[#This Row],[ER]]&gt;0,EstatísticasIndiviU19[[#This Row],[AS]]/EstatísticasIndiviU19[[#This Row],[ER]],"")</f>
        <v>3</v>
      </c>
      <c r="AD170" s="35">
        <v>0</v>
      </c>
      <c r="AE170" s="35">
        <v>0</v>
      </c>
      <c r="AF170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70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170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7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170" s="35"/>
    </row>
    <row r="171" spans="1:36" x14ac:dyDescent="0.3">
      <c r="A171" s="32" t="s">
        <v>206</v>
      </c>
      <c r="B171" s="32" t="s">
        <v>176</v>
      </c>
      <c r="C171" s="32" t="s">
        <v>106</v>
      </c>
      <c r="D171" s="32">
        <v>2</v>
      </c>
      <c r="E171" s="38">
        <v>44793</v>
      </c>
      <c r="F171" s="32">
        <v>11</v>
      </c>
      <c r="G171" s="32" t="s">
        <v>126</v>
      </c>
      <c r="H171" s="2">
        <f t="shared" si="18"/>
        <v>20</v>
      </c>
      <c r="I171" s="32">
        <v>1</v>
      </c>
      <c r="J171" s="32">
        <v>2</v>
      </c>
      <c r="K171" s="2">
        <f t="shared" si="21"/>
        <v>3</v>
      </c>
      <c r="L171" s="32">
        <v>6</v>
      </c>
      <c r="M171" s="32">
        <v>7</v>
      </c>
      <c r="N171" s="32">
        <v>2</v>
      </c>
      <c r="O171" s="48">
        <f t="shared" si="23"/>
        <v>0.2857142857142857</v>
      </c>
      <c r="P171" s="32">
        <v>10</v>
      </c>
      <c r="Q171" s="32">
        <v>5</v>
      </c>
      <c r="R171" s="48">
        <f t="shared" si="22"/>
        <v>0.5</v>
      </c>
      <c r="S171" s="46">
        <f>EstatísticasIndiviU19[[#This Row],[2PA]]+EstatísticasIndiviU19[[#This Row],[3PA]]</f>
        <v>17</v>
      </c>
      <c r="T171" s="46">
        <f>EstatísticasIndiviU19[[#This Row],[2PM]]+EstatísticasIndiviU19[[#This Row],[3PM]]</f>
        <v>7</v>
      </c>
      <c r="U171" s="32">
        <v>6</v>
      </c>
      <c r="V171" s="32">
        <v>4</v>
      </c>
      <c r="W171" s="48">
        <f t="shared" si="24"/>
        <v>0.66666666666666663</v>
      </c>
      <c r="X171" s="48">
        <f>IF(EstatísticasIndiviU19[[#This Row],[LLM]]+EstatísticasIndiviU19[[#This Row],[FGA]]&gt;0,EstatísticasIndiviU19[[#This Row],[LLM]]/EstatísticasIndiviU19[[#This Row],[FGA]],"")</f>
        <v>0.23529411764705882</v>
      </c>
      <c r="Y171" s="32">
        <v>1</v>
      </c>
      <c r="Z171" s="32">
        <v>0</v>
      </c>
      <c r="AA171" s="32">
        <v>2</v>
      </c>
      <c r="AB171" s="48">
        <f>EstatísticasIndiviU19[[#This Row],[ER]]/(EstatísticasIndiviU19[[#This Row],[FGA]]+(0.44*EstatísticasIndiviU19[[#This Row],[LLA]])+EstatísticasIndiviU19[[#This Row],[ER]])</f>
        <v>9.2421441774491686E-2</v>
      </c>
      <c r="AC171" s="47">
        <f>IF(EstatísticasIndiviU19[[#This Row],[AS]]+EstatísticasIndiviU19[[#This Row],[ER]]&gt;0,EstatísticasIndiviU19[[#This Row],[AS]]/EstatísticasIndiviU19[[#This Row],[ER]],"")</f>
        <v>3</v>
      </c>
      <c r="AD171" s="35">
        <v>1</v>
      </c>
      <c r="AE171" s="35">
        <v>4</v>
      </c>
      <c r="AF171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0.41176470588235292</v>
      </c>
      <c r="AG171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0.50916496945010181</v>
      </c>
      <c r="AH171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0.47058823529411764</v>
      </c>
      <c r="AI17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16</v>
      </c>
      <c r="AJ171" s="35"/>
    </row>
    <row r="172" spans="1:36" x14ac:dyDescent="0.3">
      <c r="A172" s="32" t="s">
        <v>207</v>
      </c>
      <c r="B172" s="32" t="s">
        <v>176</v>
      </c>
      <c r="C172" s="32" t="s">
        <v>106</v>
      </c>
      <c r="D172" s="32">
        <v>2</v>
      </c>
      <c r="E172" s="38">
        <v>44793</v>
      </c>
      <c r="F172" s="32">
        <v>11</v>
      </c>
      <c r="G172" s="32"/>
      <c r="H172" s="2">
        <f t="shared" si="18"/>
        <v>0</v>
      </c>
      <c r="I172" s="32"/>
      <c r="J172" s="32"/>
      <c r="K172" s="2">
        <f t="shared" si="21"/>
        <v>0</v>
      </c>
      <c r="L172" s="32"/>
      <c r="M172" s="32"/>
      <c r="N172" s="32"/>
      <c r="O172" s="48" t="str">
        <f t="shared" si="23"/>
        <v/>
      </c>
      <c r="P172" s="32"/>
      <c r="Q172" s="32"/>
      <c r="R172" s="48" t="str">
        <f t="shared" si="22"/>
        <v/>
      </c>
      <c r="S172" s="46">
        <f>EstatísticasIndiviU19[[#This Row],[2PA]]+EstatísticasIndiviU19[[#This Row],[3PA]]</f>
        <v>0</v>
      </c>
      <c r="T172" s="46">
        <f>EstatísticasIndiviU19[[#This Row],[2PM]]+EstatísticasIndiviU19[[#This Row],[3PM]]</f>
        <v>0</v>
      </c>
      <c r="U172" s="32"/>
      <c r="V172" s="32"/>
      <c r="W172" s="48" t="str">
        <f t="shared" si="24"/>
        <v/>
      </c>
      <c r="X172" s="48" t="str">
        <f>IF(EstatísticasIndiviU19[[#This Row],[LLM]]+EstatísticasIndiviU19[[#This Row],[FGA]]&gt;0,EstatísticasIndiviU19[[#This Row],[LLM]]/EstatísticasIndiviU19[[#This Row],[FGA]],"")</f>
        <v/>
      </c>
      <c r="Y172" s="32"/>
      <c r="Z172" s="32"/>
      <c r="AA172" s="32"/>
      <c r="AB172" s="48" t="e">
        <f>EstatísticasIndiviU19[[#This Row],[ER]]/(EstatísticasIndiviU19[[#This Row],[FGA]]+(0.44*EstatísticasIndiviU19[[#This Row],[LLA]])+EstatísticasIndiviU19[[#This Row],[ER]])</f>
        <v>#DIV/0!</v>
      </c>
      <c r="AC172" s="47" t="str">
        <f>IF(EstatísticasIndiviU19[[#This Row],[AS]]+EstatísticasIndiviU19[[#This Row],[ER]]&gt;0,EstatísticasIndiviU19[[#This Row],[AS]]/EstatísticasIndiviU19[[#This Row],[ER]],"")</f>
        <v/>
      </c>
      <c r="AD172" s="35"/>
      <c r="AE172" s="35"/>
      <c r="AF172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72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72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7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72" s="35"/>
    </row>
    <row r="173" spans="1:36" x14ac:dyDescent="0.3">
      <c r="A173" s="32" t="s">
        <v>208</v>
      </c>
      <c r="B173" s="32" t="s">
        <v>176</v>
      </c>
      <c r="C173" s="32" t="s">
        <v>106</v>
      </c>
      <c r="D173" s="32">
        <v>2</v>
      </c>
      <c r="E173" s="38">
        <v>44793</v>
      </c>
      <c r="F173" s="32">
        <v>11</v>
      </c>
      <c r="G173" s="32" t="s">
        <v>126</v>
      </c>
      <c r="H173" s="2">
        <f t="shared" si="18"/>
        <v>0</v>
      </c>
      <c r="I173" s="32">
        <v>0</v>
      </c>
      <c r="J173" s="32">
        <v>0</v>
      </c>
      <c r="K173" s="2">
        <f t="shared" si="21"/>
        <v>0</v>
      </c>
      <c r="L173" s="32">
        <v>0</v>
      </c>
      <c r="M173" s="32">
        <v>0</v>
      </c>
      <c r="N173" s="32">
        <v>0</v>
      </c>
      <c r="O173" s="48" t="str">
        <f t="shared" si="23"/>
        <v/>
      </c>
      <c r="P173" s="32">
        <v>1</v>
      </c>
      <c r="Q173" s="32">
        <v>0</v>
      </c>
      <c r="R173" s="48">
        <f t="shared" si="22"/>
        <v>0</v>
      </c>
      <c r="S173" s="46">
        <f>EstatísticasIndiviU19[[#This Row],[2PA]]+EstatísticasIndiviU19[[#This Row],[3PA]]</f>
        <v>1</v>
      </c>
      <c r="T173" s="46">
        <f>EstatísticasIndiviU19[[#This Row],[2PM]]+EstatísticasIndiviU19[[#This Row],[3PM]]</f>
        <v>0</v>
      </c>
      <c r="U173" s="32">
        <v>0</v>
      </c>
      <c r="V173" s="32">
        <v>0</v>
      </c>
      <c r="W173" s="48" t="str">
        <f t="shared" si="24"/>
        <v/>
      </c>
      <c r="X173" s="48">
        <f>IF(EstatísticasIndiviU19[[#This Row],[LLM]]+EstatísticasIndiviU19[[#This Row],[FGA]]&gt;0,EstatísticasIndiviU19[[#This Row],[LLM]]/EstatísticasIndiviU19[[#This Row],[FGA]],"")</f>
        <v>0</v>
      </c>
      <c r="Y173" s="32">
        <v>0</v>
      </c>
      <c r="Z173" s="32">
        <v>0</v>
      </c>
      <c r="AA173" s="32">
        <v>1</v>
      </c>
      <c r="AB173" s="48">
        <f>EstatísticasIndiviU19[[#This Row],[ER]]/(EstatísticasIndiviU19[[#This Row],[FGA]]+(0.44*EstatísticasIndiviU19[[#This Row],[LLA]])+EstatísticasIndiviU19[[#This Row],[ER]])</f>
        <v>0.5</v>
      </c>
      <c r="AC173" s="47">
        <f>IF(EstatísticasIndiviU19[[#This Row],[AS]]+EstatísticasIndiviU19[[#This Row],[ER]]&gt;0,EstatísticasIndiviU19[[#This Row],[AS]]/EstatísticasIndiviU19[[#This Row],[ER]],"")</f>
        <v>0</v>
      </c>
      <c r="AD173" s="35">
        <v>1</v>
      </c>
      <c r="AE173" s="35">
        <v>0</v>
      </c>
      <c r="AF173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73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173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7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-2</v>
      </c>
      <c r="AJ173" s="35"/>
    </row>
    <row r="174" spans="1:36" x14ac:dyDescent="0.3">
      <c r="A174" s="32" t="s">
        <v>209</v>
      </c>
      <c r="B174" s="32" t="s">
        <v>176</v>
      </c>
      <c r="C174" s="32" t="s">
        <v>106</v>
      </c>
      <c r="D174" s="32">
        <v>2</v>
      </c>
      <c r="E174" s="38">
        <v>44793</v>
      </c>
      <c r="F174" s="32">
        <v>11</v>
      </c>
      <c r="G174" s="32" t="s">
        <v>126</v>
      </c>
      <c r="H174" s="2">
        <f t="shared" si="18"/>
        <v>0</v>
      </c>
      <c r="I174" s="32">
        <v>2</v>
      </c>
      <c r="J174" s="32">
        <v>0</v>
      </c>
      <c r="K174" s="2">
        <f t="shared" si="21"/>
        <v>2</v>
      </c>
      <c r="L174" s="32">
        <v>0</v>
      </c>
      <c r="M174" s="32">
        <v>1</v>
      </c>
      <c r="N174" s="32">
        <v>0</v>
      </c>
      <c r="O174" s="48">
        <f t="shared" si="23"/>
        <v>0</v>
      </c>
      <c r="P174" s="32">
        <v>1</v>
      </c>
      <c r="Q174" s="32">
        <v>0</v>
      </c>
      <c r="R174" s="48">
        <f t="shared" si="22"/>
        <v>0</v>
      </c>
      <c r="S174" s="46">
        <f>EstatísticasIndiviU19[[#This Row],[2PA]]+EstatísticasIndiviU19[[#This Row],[3PA]]</f>
        <v>2</v>
      </c>
      <c r="T174" s="46">
        <f>EstatísticasIndiviU19[[#This Row],[2PM]]+EstatísticasIndiviU19[[#This Row],[3PM]]</f>
        <v>0</v>
      </c>
      <c r="U174" s="32">
        <v>0</v>
      </c>
      <c r="V174" s="32">
        <v>0</v>
      </c>
      <c r="W174" s="48" t="str">
        <f t="shared" si="24"/>
        <v/>
      </c>
      <c r="X174" s="48">
        <f>IF(EstatísticasIndiviU19[[#This Row],[LLM]]+EstatísticasIndiviU19[[#This Row],[FGA]]&gt;0,EstatísticasIndiviU19[[#This Row],[LLM]]/EstatísticasIndiviU19[[#This Row],[FGA]],"")</f>
        <v>0</v>
      </c>
      <c r="Y174" s="32">
        <v>0</v>
      </c>
      <c r="Z174" s="32">
        <v>1</v>
      </c>
      <c r="AA174" s="32">
        <v>0</v>
      </c>
      <c r="AB174" s="48">
        <f>EstatísticasIndiviU19[[#This Row],[ER]]/(EstatísticasIndiviU19[[#This Row],[FGA]]+(0.44*EstatísticasIndiviU19[[#This Row],[LLA]])+EstatísticasIndiviU19[[#This Row],[ER]])</f>
        <v>0</v>
      </c>
      <c r="AC174" s="47" t="str">
        <f>IF(EstatísticasIndiviU19[[#This Row],[AS]]+EstatísticasIndiviU19[[#This Row],[ER]]&gt;0,EstatísticasIndiviU19[[#This Row],[AS]]/EstatísticasIndiviU19[[#This Row],[ER]],"")</f>
        <v/>
      </c>
      <c r="AD174" s="35">
        <v>2</v>
      </c>
      <c r="AE174" s="35">
        <v>2</v>
      </c>
      <c r="AF17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7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17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7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174" s="35"/>
    </row>
    <row r="175" spans="1:36" x14ac:dyDescent="0.3">
      <c r="A175" s="32" t="s">
        <v>210</v>
      </c>
      <c r="B175" s="32" t="s">
        <v>176</v>
      </c>
      <c r="C175" s="32" t="s">
        <v>106</v>
      </c>
      <c r="D175" s="32">
        <v>2</v>
      </c>
      <c r="E175" s="38">
        <v>44793</v>
      </c>
      <c r="F175" s="32">
        <v>11</v>
      </c>
      <c r="G175" s="32"/>
      <c r="H175" s="2">
        <f t="shared" si="18"/>
        <v>0</v>
      </c>
      <c r="I175" s="32"/>
      <c r="J175" s="32"/>
      <c r="K175" s="2">
        <f t="shared" si="21"/>
        <v>0</v>
      </c>
      <c r="L175" s="32"/>
      <c r="M175" s="32"/>
      <c r="N175" s="32"/>
      <c r="O175" s="48" t="str">
        <f t="shared" si="23"/>
        <v/>
      </c>
      <c r="P175" s="32"/>
      <c r="Q175" s="32"/>
      <c r="R175" s="48" t="str">
        <f t="shared" si="22"/>
        <v/>
      </c>
      <c r="S175" s="46">
        <f>EstatísticasIndiviU19[[#This Row],[2PA]]+EstatísticasIndiviU19[[#This Row],[3PA]]</f>
        <v>0</v>
      </c>
      <c r="T175" s="46">
        <f>EstatísticasIndiviU19[[#This Row],[2PM]]+EstatísticasIndiviU19[[#This Row],[3PM]]</f>
        <v>0</v>
      </c>
      <c r="U175" s="32"/>
      <c r="V175" s="32"/>
      <c r="W175" s="48" t="str">
        <f t="shared" si="24"/>
        <v/>
      </c>
      <c r="X175" s="48" t="str">
        <f>IF(EstatísticasIndiviU19[[#This Row],[LLM]]+EstatísticasIndiviU19[[#This Row],[FGA]]&gt;0,EstatísticasIndiviU19[[#This Row],[LLM]]/EstatísticasIndiviU19[[#This Row],[FGA]],"")</f>
        <v/>
      </c>
      <c r="Y175" s="32"/>
      <c r="Z175" s="32"/>
      <c r="AA175" s="32"/>
      <c r="AB175" s="48" t="e">
        <f>EstatísticasIndiviU19[[#This Row],[ER]]/(EstatísticasIndiviU19[[#This Row],[FGA]]+(0.44*EstatísticasIndiviU19[[#This Row],[LLA]])+EstatísticasIndiviU19[[#This Row],[ER]])</f>
        <v>#DIV/0!</v>
      </c>
      <c r="AC175" s="47" t="str">
        <f>IF(EstatísticasIndiviU19[[#This Row],[AS]]+EstatísticasIndiviU19[[#This Row],[ER]]&gt;0,EstatísticasIndiviU19[[#This Row],[AS]]/EstatísticasIndiviU19[[#This Row],[ER]],"")</f>
        <v/>
      </c>
      <c r="AD175" s="35"/>
      <c r="AE175" s="35"/>
      <c r="AF175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75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75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7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75" s="35"/>
    </row>
    <row r="176" spans="1:36" x14ac:dyDescent="0.3">
      <c r="A176" s="32" t="s">
        <v>211</v>
      </c>
      <c r="B176" s="32" t="s">
        <v>176</v>
      </c>
      <c r="C176" s="32" t="s">
        <v>106</v>
      </c>
      <c r="D176" s="32">
        <v>2</v>
      </c>
      <c r="E176" s="38">
        <v>44793</v>
      </c>
      <c r="F176" s="32">
        <v>11</v>
      </c>
      <c r="G176" s="32"/>
      <c r="H176" s="2">
        <f t="shared" si="18"/>
        <v>0</v>
      </c>
      <c r="I176" s="32"/>
      <c r="J176" s="32"/>
      <c r="K176" s="2">
        <f t="shared" si="21"/>
        <v>0</v>
      </c>
      <c r="L176" s="32"/>
      <c r="M176" s="32"/>
      <c r="N176" s="32"/>
      <c r="O176" s="48" t="str">
        <f t="shared" si="23"/>
        <v/>
      </c>
      <c r="P176" s="32"/>
      <c r="Q176" s="32"/>
      <c r="R176" s="48" t="str">
        <f t="shared" si="22"/>
        <v/>
      </c>
      <c r="S176" s="46">
        <f>EstatísticasIndiviU19[[#This Row],[2PA]]+EstatísticasIndiviU19[[#This Row],[3PA]]</f>
        <v>0</v>
      </c>
      <c r="T176" s="46">
        <f>EstatísticasIndiviU19[[#This Row],[2PM]]+EstatísticasIndiviU19[[#This Row],[3PM]]</f>
        <v>0</v>
      </c>
      <c r="U176" s="32"/>
      <c r="V176" s="32"/>
      <c r="W176" s="48" t="str">
        <f t="shared" si="24"/>
        <v/>
      </c>
      <c r="X176" s="48" t="str">
        <f>IF(EstatísticasIndiviU19[[#This Row],[LLM]]+EstatísticasIndiviU19[[#This Row],[FGA]]&gt;0,EstatísticasIndiviU19[[#This Row],[LLM]]/EstatísticasIndiviU19[[#This Row],[FGA]],"")</f>
        <v/>
      </c>
      <c r="Y176" s="32"/>
      <c r="Z176" s="32"/>
      <c r="AA176" s="32"/>
      <c r="AB176" s="48" t="e">
        <f>EstatísticasIndiviU19[[#This Row],[ER]]/(EstatísticasIndiviU19[[#This Row],[FGA]]+(0.44*EstatísticasIndiviU19[[#This Row],[LLA]])+EstatísticasIndiviU19[[#This Row],[ER]])</f>
        <v>#DIV/0!</v>
      </c>
      <c r="AC176" s="47" t="str">
        <f>IF(EstatísticasIndiviU19[[#This Row],[AS]]+EstatísticasIndiviU19[[#This Row],[ER]]&gt;0,EstatísticasIndiviU19[[#This Row],[AS]]/EstatísticasIndiviU19[[#This Row],[ER]],"")</f>
        <v/>
      </c>
      <c r="AD176" s="35"/>
      <c r="AE176" s="35"/>
      <c r="AF176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76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76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7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76" s="35"/>
    </row>
    <row r="177" spans="1:36" x14ac:dyDescent="0.3">
      <c r="A177" s="32" t="s">
        <v>213</v>
      </c>
      <c r="B177" s="32" t="s">
        <v>176</v>
      </c>
      <c r="C177" s="32" t="s">
        <v>106</v>
      </c>
      <c r="D177" s="32">
        <v>2</v>
      </c>
      <c r="E177" s="38">
        <v>44793</v>
      </c>
      <c r="F177" s="32">
        <v>11</v>
      </c>
      <c r="G177" s="32" t="s">
        <v>126</v>
      </c>
      <c r="H177" s="2">
        <f t="shared" si="18"/>
        <v>7</v>
      </c>
      <c r="I177" s="32">
        <v>1</v>
      </c>
      <c r="J177" s="32">
        <v>0</v>
      </c>
      <c r="K177" s="2">
        <f t="shared" si="21"/>
        <v>1</v>
      </c>
      <c r="L177" s="32">
        <v>1</v>
      </c>
      <c r="M177" s="32">
        <v>1</v>
      </c>
      <c r="N177" s="32">
        <v>1</v>
      </c>
      <c r="O177" s="48">
        <f t="shared" si="23"/>
        <v>1</v>
      </c>
      <c r="P177" s="32">
        <v>3</v>
      </c>
      <c r="Q177" s="32">
        <v>1</v>
      </c>
      <c r="R177" s="48">
        <f t="shared" si="22"/>
        <v>0.33333333333333331</v>
      </c>
      <c r="S177" s="46">
        <f>EstatísticasIndiviU19[[#This Row],[2PA]]+EstatísticasIndiviU19[[#This Row],[3PA]]</f>
        <v>4</v>
      </c>
      <c r="T177" s="46">
        <f>EstatísticasIndiviU19[[#This Row],[2PM]]+EstatísticasIndiviU19[[#This Row],[3PM]]</f>
        <v>2</v>
      </c>
      <c r="U177" s="32">
        <v>2</v>
      </c>
      <c r="V177" s="32">
        <v>2</v>
      </c>
      <c r="W177" s="48">
        <f t="shared" si="24"/>
        <v>1</v>
      </c>
      <c r="X177" s="48">
        <f>IF(EstatísticasIndiviU19[[#This Row],[LLM]]+EstatísticasIndiviU19[[#This Row],[FGA]]&gt;0,EstatísticasIndiviU19[[#This Row],[LLM]]/EstatísticasIndiviU19[[#This Row],[FGA]],"")</f>
        <v>0.5</v>
      </c>
      <c r="Y177" s="32">
        <v>3</v>
      </c>
      <c r="Z177" s="32">
        <v>0</v>
      </c>
      <c r="AA177" s="32">
        <v>0</v>
      </c>
      <c r="AB177" s="48">
        <f>EstatísticasIndiviU19[[#This Row],[ER]]/(EstatísticasIndiviU19[[#This Row],[FGA]]+(0.44*EstatísticasIndiviU19[[#This Row],[LLA]])+EstatísticasIndiviU19[[#This Row],[ER]])</f>
        <v>0</v>
      </c>
      <c r="AC177" s="47" t="e">
        <f>IF(EstatísticasIndiviU19[[#This Row],[AS]]+EstatísticasIndiviU19[[#This Row],[ER]]&gt;0,EstatísticasIndiviU19[[#This Row],[AS]]/EstatísticasIndiviU19[[#This Row],[ER]],"")</f>
        <v>#DIV/0!</v>
      </c>
      <c r="AD177" s="35">
        <v>0</v>
      </c>
      <c r="AE177" s="35">
        <v>2</v>
      </c>
      <c r="AF177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177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0.71721311475409832</v>
      </c>
      <c r="AH177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0.625</v>
      </c>
      <c r="AI17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10</v>
      </c>
      <c r="AJ177" s="35"/>
    </row>
    <row r="178" spans="1:36" x14ac:dyDescent="0.3">
      <c r="A178" s="32" t="s">
        <v>214</v>
      </c>
      <c r="B178" s="32" t="s">
        <v>176</v>
      </c>
      <c r="C178" s="32" t="s">
        <v>106</v>
      </c>
      <c r="D178" s="32">
        <v>2</v>
      </c>
      <c r="E178" s="38">
        <v>44793</v>
      </c>
      <c r="F178" s="32">
        <v>11</v>
      </c>
      <c r="G178" s="32"/>
      <c r="H178" s="2">
        <f t="shared" si="18"/>
        <v>0</v>
      </c>
      <c r="I178" s="32"/>
      <c r="J178" s="32"/>
      <c r="K178" s="2">
        <f t="shared" si="21"/>
        <v>0</v>
      </c>
      <c r="L178" s="32"/>
      <c r="M178" s="32"/>
      <c r="N178" s="32"/>
      <c r="O178" s="48" t="str">
        <f t="shared" si="23"/>
        <v/>
      </c>
      <c r="P178" s="32"/>
      <c r="Q178" s="32"/>
      <c r="R178" s="48" t="str">
        <f t="shared" si="22"/>
        <v/>
      </c>
      <c r="S178" s="46">
        <f>EstatísticasIndiviU19[[#This Row],[2PA]]+EstatísticasIndiviU19[[#This Row],[3PA]]</f>
        <v>0</v>
      </c>
      <c r="T178" s="46">
        <f>EstatísticasIndiviU19[[#This Row],[2PM]]+EstatísticasIndiviU19[[#This Row],[3PM]]</f>
        <v>0</v>
      </c>
      <c r="U178" s="32"/>
      <c r="V178" s="32"/>
      <c r="W178" s="48" t="str">
        <f t="shared" si="24"/>
        <v/>
      </c>
      <c r="X178" s="48" t="str">
        <f>IF(EstatísticasIndiviU19[[#This Row],[LLM]]+EstatísticasIndiviU19[[#This Row],[FGA]]&gt;0,EstatísticasIndiviU19[[#This Row],[LLM]]/EstatísticasIndiviU19[[#This Row],[FGA]],"")</f>
        <v/>
      </c>
      <c r="Y178" s="32"/>
      <c r="Z178" s="32"/>
      <c r="AA178" s="32"/>
      <c r="AB178" s="48" t="e">
        <f>EstatísticasIndiviU19[[#This Row],[ER]]/(EstatísticasIndiviU19[[#This Row],[FGA]]+(0.44*EstatísticasIndiviU19[[#This Row],[LLA]])+EstatísticasIndiviU19[[#This Row],[ER]])</f>
        <v>#DIV/0!</v>
      </c>
      <c r="AC178" s="47" t="str">
        <f>IF(EstatísticasIndiviU19[[#This Row],[AS]]+EstatísticasIndiviU19[[#This Row],[ER]]&gt;0,EstatísticasIndiviU19[[#This Row],[AS]]/EstatísticasIndiviU19[[#This Row],[ER]],"")</f>
        <v/>
      </c>
      <c r="AD178" s="35"/>
      <c r="AE178" s="35"/>
      <c r="AF178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78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78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7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78" s="35"/>
    </row>
    <row r="179" spans="1:36" x14ac:dyDescent="0.3">
      <c r="A179" s="32" t="s">
        <v>218</v>
      </c>
      <c r="B179" s="32" t="s">
        <v>176</v>
      </c>
      <c r="C179" s="32" t="s">
        <v>106</v>
      </c>
      <c r="D179" s="32">
        <v>2</v>
      </c>
      <c r="E179" s="38">
        <v>44793</v>
      </c>
      <c r="F179" s="32">
        <v>11</v>
      </c>
      <c r="G179" s="32" t="s">
        <v>126</v>
      </c>
      <c r="H179" s="2">
        <f t="shared" si="18"/>
        <v>4</v>
      </c>
      <c r="I179" s="32">
        <v>0</v>
      </c>
      <c r="J179" s="32">
        <v>0</v>
      </c>
      <c r="K179" s="2">
        <f t="shared" si="21"/>
        <v>0</v>
      </c>
      <c r="L179" s="32">
        <v>1</v>
      </c>
      <c r="M179" s="32">
        <v>2</v>
      </c>
      <c r="N179" s="32">
        <v>0</v>
      </c>
      <c r="O179" s="48">
        <f t="shared" si="23"/>
        <v>0</v>
      </c>
      <c r="P179" s="32">
        <v>3</v>
      </c>
      <c r="Q179" s="32">
        <v>2</v>
      </c>
      <c r="R179" s="48">
        <f t="shared" si="22"/>
        <v>0.66666666666666663</v>
      </c>
      <c r="S179" s="46">
        <f>EstatísticasIndiviU19[[#This Row],[2PA]]+EstatísticasIndiviU19[[#This Row],[3PA]]</f>
        <v>5</v>
      </c>
      <c r="T179" s="46">
        <f>EstatísticasIndiviU19[[#This Row],[2PM]]+EstatísticasIndiviU19[[#This Row],[3PM]]</f>
        <v>2</v>
      </c>
      <c r="U179" s="32">
        <v>0</v>
      </c>
      <c r="V179" s="32">
        <v>0</v>
      </c>
      <c r="W179" s="48" t="str">
        <f t="shared" si="24"/>
        <v/>
      </c>
      <c r="X179" s="48">
        <f>IF(EstatísticasIndiviU19[[#This Row],[LLM]]+EstatísticasIndiviU19[[#This Row],[FGA]]&gt;0,EstatísticasIndiviU19[[#This Row],[LLM]]/EstatísticasIndiviU19[[#This Row],[FGA]],"")</f>
        <v>0</v>
      </c>
      <c r="Y179" s="32">
        <v>0</v>
      </c>
      <c r="Z179" s="32">
        <v>0</v>
      </c>
      <c r="AA179" s="32">
        <v>2</v>
      </c>
      <c r="AB179" s="48">
        <f>EstatísticasIndiviU19[[#This Row],[ER]]/(EstatísticasIndiviU19[[#This Row],[FGA]]+(0.44*EstatísticasIndiviU19[[#This Row],[LLA]])+EstatísticasIndiviU19[[#This Row],[ER]])</f>
        <v>0.2857142857142857</v>
      </c>
      <c r="AC179" s="47">
        <f>IF(EstatísticasIndiviU19[[#This Row],[AS]]+EstatísticasIndiviU19[[#This Row],[ER]]&gt;0,EstatísticasIndiviU19[[#This Row],[AS]]/EstatísticasIndiviU19[[#This Row],[ER]],"")</f>
        <v>0.5</v>
      </c>
      <c r="AD179" s="35">
        <v>2</v>
      </c>
      <c r="AE179" s="35">
        <v>0</v>
      </c>
      <c r="AF179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0.4</v>
      </c>
      <c r="AG179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</v>
      </c>
      <c r="AH179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</v>
      </c>
      <c r="AI17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79" s="35"/>
    </row>
    <row r="180" spans="1:36" x14ac:dyDescent="0.3">
      <c r="A180" s="32" t="s">
        <v>199</v>
      </c>
      <c r="B180" s="32" t="s">
        <v>176</v>
      </c>
      <c r="C180" s="32" t="s">
        <v>125</v>
      </c>
      <c r="D180" s="32">
        <v>2</v>
      </c>
      <c r="E180" s="38">
        <v>44803</v>
      </c>
      <c r="F180" s="32">
        <v>12</v>
      </c>
      <c r="G180" s="32" t="s">
        <v>126</v>
      </c>
      <c r="H180" s="2">
        <f t="shared" si="18"/>
        <v>30</v>
      </c>
      <c r="I180" s="32">
        <v>4</v>
      </c>
      <c r="J180" s="32">
        <v>2</v>
      </c>
      <c r="K180" s="2">
        <f t="shared" si="21"/>
        <v>6</v>
      </c>
      <c r="L180" s="32">
        <v>2</v>
      </c>
      <c r="M180" s="32">
        <v>0</v>
      </c>
      <c r="N180" s="32">
        <v>0</v>
      </c>
      <c r="O180" s="48" t="str">
        <f t="shared" si="23"/>
        <v/>
      </c>
      <c r="P180" s="32">
        <v>19</v>
      </c>
      <c r="Q180" s="32">
        <v>10</v>
      </c>
      <c r="R180" s="48">
        <f t="shared" si="22"/>
        <v>0.52631578947368418</v>
      </c>
      <c r="S180" s="46">
        <f>EstatísticasIndiviU19[[#This Row],[2PA]]+EstatísticasIndiviU19[[#This Row],[3PA]]</f>
        <v>19</v>
      </c>
      <c r="T180" s="46">
        <f>EstatísticasIndiviU19[[#This Row],[2PM]]+EstatísticasIndiviU19[[#This Row],[3PM]]</f>
        <v>10</v>
      </c>
      <c r="U180" s="32">
        <v>16</v>
      </c>
      <c r="V180" s="32">
        <v>10</v>
      </c>
      <c r="W180" s="48">
        <f t="shared" si="24"/>
        <v>0.625</v>
      </c>
      <c r="X180" s="48">
        <f>IF(EstatísticasIndiviU19[[#This Row],[LLM]]+EstatísticasIndiviU19[[#This Row],[FGA]]&gt;0,EstatísticasIndiviU19[[#This Row],[LLM]]/EstatísticasIndiviU19[[#This Row],[FGA]],"")</f>
        <v>0.52631578947368418</v>
      </c>
      <c r="Y180" s="32">
        <v>2</v>
      </c>
      <c r="Z180" s="32">
        <v>0</v>
      </c>
      <c r="AA180" s="32">
        <v>4</v>
      </c>
      <c r="AB180" s="48">
        <f>EstatísticasIndiviU19[[#This Row],[ER]]/(EstatísticasIndiviU19[[#This Row],[FGA]]+(0.44*EstatísticasIndiviU19[[#This Row],[LLA]])+EstatísticasIndiviU19[[#This Row],[ER]])</f>
        <v>0.13315579227696406</v>
      </c>
      <c r="AC180" s="47">
        <f>IF(EstatísticasIndiviU19[[#This Row],[AS]]+EstatísticasIndiviU19[[#This Row],[ER]]&gt;0,EstatísticasIndiviU19[[#This Row],[AS]]/EstatísticasIndiviU19[[#This Row],[ER]],"")</f>
        <v>0.5</v>
      </c>
      <c r="AD180" s="35">
        <v>2</v>
      </c>
      <c r="AE180" s="35">
        <v>9</v>
      </c>
      <c r="AF180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0.52631578947368418</v>
      </c>
      <c r="AG180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0.57603686635944706</v>
      </c>
      <c r="AH180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0.52631578947368418</v>
      </c>
      <c r="AI18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21</v>
      </c>
      <c r="AJ180" s="35"/>
    </row>
    <row r="181" spans="1:36" x14ac:dyDescent="0.3">
      <c r="A181" s="32" t="s">
        <v>200</v>
      </c>
      <c r="B181" s="32" t="s">
        <v>176</v>
      </c>
      <c r="C181" s="32" t="s">
        <v>125</v>
      </c>
      <c r="D181" s="32">
        <v>2</v>
      </c>
      <c r="E181" s="38">
        <v>44803</v>
      </c>
      <c r="F181" s="32">
        <v>12</v>
      </c>
      <c r="G181" s="32" t="s">
        <v>126</v>
      </c>
      <c r="H181" s="2">
        <f t="shared" si="18"/>
        <v>7</v>
      </c>
      <c r="I181" s="32">
        <v>4</v>
      </c>
      <c r="J181" s="32">
        <v>2</v>
      </c>
      <c r="K181" s="2">
        <f t="shared" si="21"/>
        <v>6</v>
      </c>
      <c r="L181" s="32">
        <v>3</v>
      </c>
      <c r="M181" s="32">
        <v>1</v>
      </c>
      <c r="N181" s="32">
        <v>0</v>
      </c>
      <c r="O181" s="48">
        <f t="shared" si="23"/>
        <v>0</v>
      </c>
      <c r="P181" s="32">
        <v>9</v>
      </c>
      <c r="Q181" s="32">
        <v>3</v>
      </c>
      <c r="R181" s="48">
        <f t="shared" si="22"/>
        <v>0.33333333333333331</v>
      </c>
      <c r="S181" s="46">
        <f>EstatísticasIndiviU19[[#This Row],[2PA]]+EstatísticasIndiviU19[[#This Row],[3PA]]</f>
        <v>10</v>
      </c>
      <c r="T181" s="46">
        <f>EstatísticasIndiviU19[[#This Row],[2PM]]+EstatísticasIndiviU19[[#This Row],[3PM]]</f>
        <v>3</v>
      </c>
      <c r="U181" s="32">
        <v>2</v>
      </c>
      <c r="V181" s="32">
        <v>1</v>
      </c>
      <c r="W181" s="48">
        <f t="shared" si="24"/>
        <v>0.5</v>
      </c>
      <c r="X181" s="48">
        <f>IF(EstatísticasIndiviU19[[#This Row],[LLM]]+EstatísticasIndiviU19[[#This Row],[FGA]]&gt;0,EstatísticasIndiviU19[[#This Row],[LLM]]/EstatísticasIndiviU19[[#This Row],[FGA]],"")</f>
        <v>0.1</v>
      </c>
      <c r="Y181" s="32">
        <v>0</v>
      </c>
      <c r="Z181" s="32">
        <v>1</v>
      </c>
      <c r="AA181" s="32">
        <v>1</v>
      </c>
      <c r="AB181" s="48">
        <f>EstatísticasIndiviU19[[#This Row],[ER]]/(EstatísticasIndiviU19[[#This Row],[FGA]]+(0.44*EstatísticasIndiviU19[[#This Row],[LLA]])+EstatísticasIndiviU19[[#This Row],[ER]])</f>
        <v>8.4175084175084167E-2</v>
      </c>
      <c r="AC181" s="47">
        <f>IF(EstatísticasIndiviU19[[#This Row],[AS]]+EstatísticasIndiviU19[[#This Row],[ER]]&gt;0,EstatísticasIndiviU19[[#This Row],[AS]]/EstatísticasIndiviU19[[#This Row],[ER]],"")</f>
        <v>3</v>
      </c>
      <c r="AD181" s="35">
        <v>5</v>
      </c>
      <c r="AE181" s="35">
        <v>5</v>
      </c>
      <c r="AF181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</v>
      </c>
      <c r="AG181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0.3216911764705882</v>
      </c>
      <c r="AH181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</v>
      </c>
      <c r="AI18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8</v>
      </c>
      <c r="AJ181" s="35"/>
    </row>
    <row r="182" spans="1:36" x14ac:dyDescent="0.3">
      <c r="A182" s="32" t="s">
        <v>201</v>
      </c>
      <c r="B182" s="32" t="s">
        <v>176</v>
      </c>
      <c r="C182" s="32" t="s">
        <v>125</v>
      </c>
      <c r="D182" s="32">
        <v>2</v>
      </c>
      <c r="E182" s="38">
        <v>44803</v>
      </c>
      <c r="F182" s="32">
        <v>12</v>
      </c>
      <c r="G182" s="32" t="s">
        <v>126</v>
      </c>
      <c r="H182" s="2">
        <f t="shared" si="18"/>
        <v>6</v>
      </c>
      <c r="I182" s="32">
        <v>2</v>
      </c>
      <c r="J182" s="32">
        <v>0</v>
      </c>
      <c r="K182" s="2">
        <f t="shared" si="21"/>
        <v>2</v>
      </c>
      <c r="L182" s="32">
        <v>0</v>
      </c>
      <c r="M182" s="32">
        <v>4</v>
      </c>
      <c r="N182" s="32">
        <v>2</v>
      </c>
      <c r="O182" s="48">
        <f t="shared" si="23"/>
        <v>0.5</v>
      </c>
      <c r="P182" s="32">
        <v>1</v>
      </c>
      <c r="Q182" s="32">
        <v>0</v>
      </c>
      <c r="R182" s="48">
        <f t="shared" si="22"/>
        <v>0</v>
      </c>
      <c r="S182" s="46">
        <f>EstatísticasIndiviU19[[#This Row],[2PA]]+EstatísticasIndiviU19[[#This Row],[3PA]]</f>
        <v>5</v>
      </c>
      <c r="T182" s="46">
        <f>EstatísticasIndiviU19[[#This Row],[2PM]]+EstatísticasIndiviU19[[#This Row],[3PM]]</f>
        <v>2</v>
      </c>
      <c r="U182" s="32">
        <v>0</v>
      </c>
      <c r="V182" s="32">
        <v>0</v>
      </c>
      <c r="W182" s="48" t="str">
        <f t="shared" si="24"/>
        <v/>
      </c>
      <c r="X182" s="48">
        <f>IF(EstatísticasIndiviU19[[#This Row],[LLM]]+EstatísticasIndiviU19[[#This Row],[FGA]]&gt;0,EstatísticasIndiviU19[[#This Row],[LLM]]/EstatísticasIndiviU19[[#This Row],[FGA]],"")</f>
        <v>0</v>
      </c>
      <c r="Y182" s="32">
        <v>0</v>
      </c>
      <c r="Z182" s="32">
        <v>0</v>
      </c>
      <c r="AA182" s="32">
        <v>2</v>
      </c>
      <c r="AB182" s="48">
        <f>EstatísticasIndiviU19[[#This Row],[ER]]/(EstatísticasIndiviU19[[#This Row],[FGA]]+(0.44*EstatísticasIndiviU19[[#This Row],[LLA]])+EstatísticasIndiviU19[[#This Row],[ER]])</f>
        <v>0.2857142857142857</v>
      </c>
      <c r="AC182" s="47">
        <f>IF(EstatísticasIndiviU19[[#This Row],[AS]]+EstatísticasIndiviU19[[#This Row],[ER]]&gt;0,EstatísticasIndiviU19[[#This Row],[AS]]/EstatísticasIndiviU19[[#This Row],[ER]],"")</f>
        <v>0</v>
      </c>
      <c r="AD182" s="35">
        <v>3</v>
      </c>
      <c r="AE182" s="35">
        <v>0</v>
      </c>
      <c r="AF182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0.4</v>
      </c>
      <c r="AG182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0.6</v>
      </c>
      <c r="AH182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0.6</v>
      </c>
      <c r="AI18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3</v>
      </c>
      <c r="AJ182" s="35"/>
    </row>
    <row r="183" spans="1:36" x14ac:dyDescent="0.3">
      <c r="A183" s="32" t="s">
        <v>202</v>
      </c>
      <c r="B183" s="32" t="s">
        <v>176</v>
      </c>
      <c r="C183" s="32" t="s">
        <v>125</v>
      </c>
      <c r="D183" s="32">
        <v>2</v>
      </c>
      <c r="E183" s="38">
        <v>44803</v>
      </c>
      <c r="F183" s="32">
        <v>12</v>
      </c>
      <c r="G183" s="32" t="s">
        <v>126</v>
      </c>
      <c r="H183" s="2">
        <f t="shared" si="18"/>
        <v>0</v>
      </c>
      <c r="I183" s="32">
        <v>0</v>
      </c>
      <c r="J183" s="32">
        <v>0</v>
      </c>
      <c r="K183" s="2">
        <f t="shared" si="21"/>
        <v>0</v>
      </c>
      <c r="L183" s="32">
        <v>1</v>
      </c>
      <c r="M183" s="32">
        <v>1</v>
      </c>
      <c r="N183" s="32">
        <v>0</v>
      </c>
      <c r="O183" s="48">
        <f t="shared" si="23"/>
        <v>0</v>
      </c>
      <c r="P183" s="32">
        <v>0</v>
      </c>
      <c r="Q183" s="32">
        <v>0</v>
      </c>
      <c r="R183" s="48" t="str">
        <f t="shared" si="22"/>
        <v/>
      </c>
      <c r="S183" s="46">
        <f>EstatísticasIndiviU19[[#This Row],[2PA]]+EstatísticasIndiviU19[[#This Row],[3PA]]</f>
        <v>1</v>
      </c>
      <c r="T183" s="46">
        <f>EstatísticasIndiviU19[[#This Row],[2PM]]+EstatísticasIndiviU19[[#This Row],[3PM]]</f>
        <v>0</v>
      </c>
      <c r="U183" s="32">
        <v>0</v>
      </c>
      <c r="V183" s="32">
        <v>0</v>
      </c>
      <c r="W183" s="48" t="str">
        <f t="shared" si="24"/>
        <v/>
      </c>
      <c r="X183" s="48">
        <f>IF(EstatísticasIndiviU19[[#This Row],[LLM]]+EstatísticasIndiviU19[[#This Row],[FGA]]&gt;0,EstatísticasIndiviU19[[#This Row],[LLM]]/EstatísticasIndiviU19[[#This Row],[FGA]],"")</f>
        <v>0</v>
      </c>
      <c r="Y183" s="32">
        <v>0</v>
      </c>
      <c r="Z183" s="32">
        <v>0</v>
      </c>
      <c r="AA183" s="32">
        <v>3</v>
      </c>
      <c r="AB183" s="48">
        <f>EstatísticasIndiviU19[[#This Row],[ER]]/(EstatísticasIndiviU19[[#This Row],[FGA]]+(0.44*EstatísticasIndiviU19[[#This Row],[LLA]])+EstatísticasIndiviU19[[#This Row],[ER]])</f>
        <v>0.75</v>
      </c>
      <c r="AC183" s="47">
        <f>IF(EstatísticasIndiviU19[[#This Row],[AS]]+EstatísticasIndiviU19[[#This Row],[ER]]&gt;0,EstatísticasIndiviU19[[#This Row],[AS]]/EstatísticasIndiviU19[[#This Row],[ER]],"")</f>
        <v>0.33333333333333331</v>
      </c>
      <c r="AD183" s="35">
        <v>2</v>
      </c>
      <c r="AE183" s="35">
        <v>0</v>
      </c>
      <c r="AF183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83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183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8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-3</v>
      </c>
      <c r="AJ183" s="35"/>
    </row>
    <row r="184" spans="1:36" x14ac:dyDescent="0.3">
      <c r="A184" s="32" t="s">
        <v>203</v>
      </c>
      <c r="B184" s="32" t="s">
        <v>176</v>
      </c>
      <c r="C184" s="32" t="s">
        <v>125</v>
      </c>
      <c r="D184" s="32">
        <v>2</v>
      </c>
      <c r="E184" s="38">
        <v>44803</v>
      </c>
      <c r="F184" s="32">
        <v>12</v>
      </c>
      <c r="G184" s="32" t="s">
        <v>126</v>
      </c>
      <c r="H184" s="2">
        <f t="shared" si="18"/>
        <v>2</v>
      </c>
      <c r="I184" s="32">
        <v>1</v>
      </c>
      <c r="J184" s="32">
        <v>0</v>
      </c>
      <c r="K184" s="2">
        <f t="shared" si="21"/>
        <v>1</v>
      </c>
      <c r="L184" s="32">
        <v>3</v>
      </c>
      <c r="M184" s="32">
        <v>2</v>
      </c>
      <c r="N184" s="32">
        <v>0</v>
      </c>
      <c r="O184" s="48">
        <f t="shared" si="23"/>
        <v>0</v>
      </c>
      <c r="P184" s="32">
        <v>2</v>
      </c>
      <c r="Q184" s="32">
        <v>1</v>
      </c>
      <c r="R184" s="48">
        <f t="shared" si="22"/>
        <v>0.5</v>
      </c>
      <c r="S184" s="46">
        <f>EstatísticasIndiviU19[[#This Row],[2PA]]+EstatísticasIndiviU19[[#This Row],[3PA]]</f>
        <v>4</v>
      </c>
      <c r="T184" s="46">
        <f>EstatísticasIndiviU19[[#This Row],[2PM]]+EstatísticasIndiviU19[[#This Row],[3PM]]</f>
        <v>1</v>
      </c>
      <c r="U184" s="32">
        <v>0</v>
      </c>
      <c r="V184" s="32">
        <v>0</v>
      </c>
      <c r="W184" s="48" t="str">
        <f t="shared" si="24"/>
        <v/>
      </c>
      <c r="X184" s="48">
        <f>IF(EstatísticasIndiviU19[[#This Row],[LLM]]+EstatísticasIndiviU19[[#This Row],[FGA]]&gt;0,EstatísticasIndiviU19[[#This Row],[LLM]]/EstatísticasIndiviU19[[#This Row],[FGA]],"")</f>
        <v>0</v>
      </c>
      <c r="Y184" s="32">
        <v>2</v>
      </c>
      <c r="Z184" s="32">
        <v>0</v>
      </c>
      <c r="AA184" s="32">
        <v>6</v>
      </c>
      <c r="AB184" s="48">
        <f>EstatísticasIndiviU19[[#This Row],[ER]]/(EstatísticasIndiviU19[[#This Row],[FGA]]+(0.44*EstatísticasIndiviU19[[#This Row],[LLA]])+EstatísticasIndiviU19[[#This Row],[ER]])</f>
        <v>0.6</v>
      </c>
      <c r="AC184" s="47">
        <f>IF(EstatísticasIndiviU19[[#This Row],[AS]]+EstatísticasIndiviU19[[#This Row],[ER]]&gt;0,EstatísticasIndiviU19[[#This Row],[AS]]/EstatísticasIndiviU19[[#This Row],[ER]],"")</f>
        <v>0.5</v>
      </c>
      <c r="AD184" s="35">
        <v>5</v>
      </c>
      <c r="AE184" s="35">
        <v>1</v>
      </c>
      <c r="AF18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0.25</v>
      </c>
      <c r="AG18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0.25</v>
      </c>
      <c r="AH18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0.25</v>
      </c>
      <c r="AI18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184" s="35"/>
    </row>
    <row r="185" spans="1:36" x14ac:dyDescent="0.3">
      <c r="A185" s="32" t="s">
        <v>204</v>
      </c>
      <c r="B185" s="32" t="s">
        <v>176</v>
      </c>
      <c r="C185" s="32" t="s">
        <v>125</v>
      </c>
      <c r="D185" s="32">
        <v>2</v>
      </c>
      <c r="E185" s="38">
        <v>44803</v>
      </c>
      <c r="F185" s="32">
        <v>12</v>
      </c>
      <c r="G185" s="32" t="s">
        <v>126</v>
      </c>
      <c r="H185" s="2">
        <f t="shared" si="18"/>
        <v>18</v>
      </c>
      <c r="I185" s="32">
        <v>4</v>
      </c>
      <c r="J185" s="32">
        <v>2</v>
      </c>
      <c r="K185" s="2">
        <f t="shared" si="21"/>
        <v>6</v>
      </c>
      <c r="L185" s="32">
        <v>7</v>
      </c>
      <c r="M185" s="32">
        <v>4</v>
      </c>
      <c r="N185" s="32">
        <v>2</v>
      </c>
      <c r="O185" s="48">
        <f t="shared" si="23"/>
        <v>0.5</v>
      </c>
      <c r="P185" s="32">
        <v>10</v>
      </c>
      <c r="Q185" s="32">
        <v>5</v>
      </c>
      <c r="R185" s="48">
        <f t="shared" si="22"/>
        <v>0.5</v>
      </c>
      <c r="S185" s="46">
        <f>EstatísticasIndiviU19[[#This Row],[2PA]]+EstatísticasIndiviU19[[#This Row],[3PA]]</f>
        <v>14</v>
      </c>
      <c r="T185" s="46">
        <f>EstatísticasIndiviU19[[#This Row],[2PM]]+EstatísticasIndiviU19[[#This Row],[3PM]]</f>
        <v>7</v>
      </c>
      <c r="U185" s="32">
        <v>2</v>
      </c>
      <c r="V185" s="32">
        <v>2</v>
      </c>
      <c r="W185" s="48">
        <f t="shared" si="24"/>
        <v>1</v>
      </c>
      <c r="X185" s="48">
        <f>IF(EstatísticasIndiviU19[[#This Row],[LLM]]+EstatísticasIndiviU19[[#This Row],[FGA]]&gt;0,EstatísticasIndiviU19[[#This Row],[LLM]]/EstatísticasIndiviU19[[#This Row],[FGA]],"")</f>
        <v>0.14285714285714285</v>
      </c>
      <c r="Y185" s="32">
        <v>7</v>
      </c>
      <c r="Z185" s="32">
        <v>0</v>
      </c>
      <c r="AA185" s="32">
        <v>2</v>
      </c>
      <c r="AB185" s="48">
        <f>EstatísticasIndiviU19[[#This Row],[ER]]/(EstatísticasIndiviU19[[#This Row],[FGA]]+(0.44*EstatísticasIndiviU19[[#This Row],[LLA]])+EstatísticasIndiviU19[[#This Row],[ER]])</f>
        <v>0.11848341232227487</v>
      </c>
      <c r="AC185" s="47">
        <f>IF(EstatísticasIndiviU19[[#This Row],[AS]]+EstatísticasIndiviU19[[#This Row],[ER]]&gt;0,EstatísticasIndiviU19[[#This Row],[AS]]/EstatísticasIndiviU19[[#This Row],[ER]],"")</f>
        <v>3.5</v>
      </c>
      <c r="AD185" s="35">
        <v>2</v>
      </c>
      <c r="AE185" s="35">
        <v>1</v>
      </c>
      <c r="AF185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185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0.60483870967741937</v>
      </c>
      <c r="AH185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0.5714285714285714</v>
      </c>
      <c r="AI18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29</v>
      </c>
      <c r="AJ185" s="35"/>
    </row>
    <row r="186" spans="1:36" x14ac:dyDescent="0.3">
      <c r="A186" s="32" t="s">
        <v>205</v>
      </c>
      <c r="B186" s="32" t="s">
        <v>176</v>
      </c>
      <c r="C186" s="32" t="s">
        <v>125</v>
      </c>
      <c r="D186" s="32">
        <v>2</v>
      </c>
      <c r="E186" s="38">
        <v>44803</v>
      </c>
      <c r="F186" s="32">
        <v>12</v>
      </c>
      <c r="G186" s="32" t="s">
        <v>126</v>
      </c>
      <c r="H186" s="2">
        <f t="shared" si="18"/>
        <v>3</v>
      </c>
      <c r="I186" s="32">
        <v>1</v>
      </c>
      <c r="J186" s="32">
        <v>1</v>
      </c>
      <c r="K186" s="2">
        <f t="shared" si="21"/>
        <v>2</v>
      </c>
      <c r="L186" s="32">
        <v>2</v>
      </c>
      <c r="M186" s="32">
        <v>1</v>
      </c>
      <c r="N186" s="32">
        <v>1</v>
      </c>
      <c r="O186" s="48">
        <f t="shared" si="23"/>
        <v>1</v>
      </c>
      <c r="P186" s="32">
        <v>1</v>
      </c>
      <c r="Q186" s="32">
        <v>0</v>
      </c>
      <c r="R186" s="48">
        <f t="shared" si="22"/>
        <v>0</v>
      </c>
      <c r="S186" s="46">
        <f>EstatísticasIndiviU19[[#This Row],[2PA]]+EstatísticasIndiviU19[[#This Row],[3PA]]</f>
        <v>2</v>
      </c>
      <c r="T186" s="46">
        <f>EstatísticasIndiviU19[[#This Row],[2PM]]+EstatísticasIndiviU19[[#This Row],[3PM]]</f>
        <v>1</v>
      </c>
      <c r="U186" s="32">
        <v>0</v>
      </c>
      <c r="V186" s="32">
        <v>0</v>
      </c>
      <c r="W186" s="48" t="str">
        <f t="shared" si="24"/>
        <v/>
      </c>
      <c r="X186" s="48">
        <f>IF(EstatísticasIndiviU19[[#This Row],[LLM]]+EstatísticasIndiviU19[[#This Row],[FGA]]&gt;0,EstatísticasIndiviU19[[#This Row],[LLM]]/EstatísticasIndiviU19[[#This Row],[FGA]],"")</f>
        <v>0</v>
      </c>
      <c r="Y186" s="32">
        <v>0</v>
      </c>
      <c r="Z186" s="32">
        <v>0</v>
      </c>
      <c r="AA186" s="32">
        <v>2</v>
      </c>
      <c r="AB186" s="48">
        <f>EstatísticasIndiviU19[[#This Row],[ER]]/(EstatísticasIndiviU19[[#This Row],[FGA]]+(0.44*EstatísticasIndiviU19[[#This Row],[LLA]])+EstatísticasIndiviU19[[#This Row],[ER]])</f>
        <v>0.5</v>
      </c>
      <c r="AC186" s="47">
        <f>IF(EstatísticasIndiviU19[[#This Row],[AS]]+EstatísticasIndiviU19[[#This Row],[ER]]&gt;0,EstatísticasIndiviU19[[#This Row],[AS]]/EstatísticasIndiviU19[[#This Row],[ER]],"")</f>
        <v>1</v>
      </c>
      <c r="AD186" s="35">
        <v>1</v>
      </c>
      <c r="AE186" s="35">
        <v>0</v>
      </c>
      <c r="AF186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186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0.75</v>
      </c>
      <c r="AH186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0.75</v>
      </c>
      <c r="AI18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4</v>
      </c>
      <c r="AJ186" s="35"/>
    </row>
    <row r="187" spans="1:36" x14ac:dyDescent="0.3">
      <c r="A187" s="32" t="s">
        <v>206</v>
      </c>
      <c r="B187" s="32" t="s">
        <v>176</v>
      </c>
      <c r="C187" s="32" t="s">
        <v>125</v>
      </c>
      <c r="D187" s="32">
        <v>2</v>
      </c>
      <c r="E187" s="38">
        <v>44803</v>
      </c>
      <c r="F187" s="32">
        <v>12</v>
      </c>
      <c r="G187" s="32"/>
      <c r="H187" s="2">
        <f t="shared" si="18"/>
        <v>0</v>
      </c>
      <c r="I187" s="32"/>
      <c r="J187" s="32"/>
      <c r="K187" s="2">
        <f t="shared" si="21"/>
        <v>0</v>
      </c>
      <c r="L187" s="32"/>
      <c r="M187" s="32"/>
      <c r="N187" s="32"/>
      <c r="O187" s="48" t="str">
        <f t="shared" si="23"/>
        <v/>
      </c>
      <c r="P187" s="32"/>
      <c r="Q187" s="32"/>
      <c r="R187" s="48" t="str">
        <f t="shared" si="22"/>
        <v/>
      </c>
      <c r="S187" s="46">
        <f>EstatísticasIndiviU19[[#This Row],[2PA]]+EstatísticasIndiviU19[[#This Row],[3PA]]</f>
        <v>0</v>
      </c>
      <c r="T187" s="46">
        <f>EstatísticasIndiviU19[[#This Row],[2PM]]+EstatísticasIndiviU19[[#This Row],[3PM]]</f>
        <v>0</v>
      </c>
      <c r="U187" s="32"/>
      <c r="V187" s="32"/>
      <c r="W187" s="48" t="str">
        <f t="shared" si="24"/>
        <v/>
      </c>
      <c r="X187" s="48" t="str">
        <f>IF(EstatísticasIndiviU19[[#This Row],[LLM]]+EstatísticasIndiviU19[[#This Row],[FGA]]&gt;0,EstatísticasIndiviU19[[#This Row],[LLM]]/EstatísticasIndiviU19[[#This Row],[FGA]],"")</f>
        <v/>
      </c>
      <c r="Y187" s="32"/>
      <c r="Z187" s="32"/>
      <c r="AA187" s="32"/>
      <c r="AB187" s="48" t="e">
        <f>EstatísticasIndiviU19[[#This Row],[ER]]/(EstatísticasIndiviU19[[#This Row],[FGA]]+(0.44*EstatísticasIndiviU19[[#This Row],[LLA]])+EstatísticasIndiviU19[[#This Row],[ER]])</f>
        <v>#DIV/0!</v>
      </c>
      <c r="AC187" s="47" t="str">
        <f>IF(EstatísticasIndiviU19[[#This Row],[AS]]+EstatísticasIndiviU19[[#This Row],[ER]]&gt;0,EstatísticasIndiviU19[[#This Row],[AS]]/EstatísticasIndiviU19[[#This Row],[ER]],"")</f>
        <v/>
      </c>
      <c r="AD187" s="35"/>
      <c r="AE187" s="35"/>
      <c r="AF187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87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87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8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87" s="35"/>
    </row>
    <row r="188" spans="1:36" x14ac:dyDescent="0.3">
      <c r="A188" s="32" t="s">
        <v>207</v>
      </c>
      <c r="B188" s="32" t="s">
        <v>176</v>
      </c>
      <c r="C188" s="32" t="s">
        <v>125</v>
      </c>
      <c r="D188" s="32">
        <v>2</v>
      </c>
      <c r="E188" s="38">
        <v>44803</v>
      </c>
      <c r="F188" s="32">
        <v>12</v>
      </c>
      <c r="G188" s="32"/>
      <c r="H188" s="2">
        <f t="shared" si="18"/>
        <v>0</v>
      </c>
      <c r="I188" s="32"/>
      <c r="J188" s="32"/>
      <c r="K188" s="2">
        <f t="shared" si="21"/>
        <v>0</v>
      </c>
      <c r="L188" s="32"/>
      <c r="M188" s="32"/>
      <c r="N188" s="32"/>
      <c r="O188" s="48" t="str">
        <f t="shared" si="23"/>
        <v/>
      </c>
      <c r="P188" s="32"/>
      <c r="Q188" s="32"/>
      <c r="R188" s="48" t="str">
        <f t="shared" si="22"/>
        <v/>
      </c>
      <c r="S188" s="46">
        <f>EstatísticasIndiviU19[[#This Row],[2PA]]+EstatísticasIndiviU19[[#This Row],[3PA]]</f>
        <v>0</v>
      </c>
      <c r="T188" s="46">
        <f>EstatísticasIndiviU19[[#This Row],[2PM]]+EstatísticasIndiviU19[[#This Row],[3PM]]</f>
        <v>0</v>
      </c>
      <c r="U188" s="32"/>
      <c r="V188" s="32"/>
      <c r="W188" s="48" t="str">
        <f t="shared" si="24"/>
        <v/>
      </c>
      <c r="X188" s="48" t="str">
        <f>IF(EstatísticasIndiviU19[[#This Row],[LLM]]+EstatísticasIndiviU19[[#This Row],[FGA]]&gt;0,EstatísticasIndiviU19[[#This Row],[LLM]]/EstatísticasIndiviU19[[#This Row],[FGA]],"")</f>
        <v/>
      </c>
      <c r="Y188" s="32"/>
      <c r="Z188" s="32"/>
      <c r="AA188" s="32"/>
      <c r="AB188" s="48" t="e">
        <f>EstatísticasIndiviU19[[#This Row],[ER]]/(EstatísticasIndiviU19[[#This Row],[FGA]]+(0.44*EstatísticasIndiviU19[[#This Row],[LLA]])+EstatísticasIndiviU19[[#This Row],[ER]])</f>
        <v>#DIV/0!</v>
      </c>
      <c r="AC188" s="47" t="str">
        <f>IF(EstatísticasIndiviU19[[#This Row],[AS]]+EstatísticasIndiviU19[[#This Row],[ER]]&gt;0,EstatísticasIndiviU19[[#This Row],[AS]]/EstatísticasIndiviU19[[#This Row],[ER]],"")</f>
        <v/>
      </c>
      <c r="AD188" s="35"/>
      <c r="AE188" s="35"/>
      <c r="AF188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88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88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8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88" s="35"/>
    </row>
    <row r="189" spans="1:36" x14ac:dyDescent="0.3">
      <c r="A189" s="32" t="s">
        <v>208</v>
      </c>
      <c r="B189" s="32" t="s">
        <v>176</v>
      </c>
      <c r="C189" s="32" t="s">
        <v>125</v>
      </c>
      <c r="D189" s="32">
        <v>2</v>
      </c>
      <c r="E189" s="38">
        <v>44803</v>
      </c>
      <c r="F189" s="32">
        <v>12</v>
      </c>
      <c r="G189" s="32" t="s">
        <v>126</v>
      </c>
      <c r="H189" s="2">
        <f>(Q189*2)+(N189*3)+(V189)</f>
        <v>0</v>
      </c>
      <c r="I189" s="32">
        <v>1</v>
      </c>
      <c r="J189" s="32">
        <v>0</v>
      </c>
      <c r="K189" s="2">
        <f t="shared" si="21"/>
        <v>1</v>
      </c>
      <c r="L189" s="32">
        <v>0</v>
      </c>
      <c r="M189" s="32">
        <v>0</v>
      </c>
      <c r="N189" s="32">
        <v>0</v>
      </c>
      <c r="O189" s="48" t="str">
        <f t="shared" si="23"/>
        <v/>
      </c>
      <c r="P189" s="32">
        <v>1</v>
      </c>
      <c r="Q189" s="32">
        <v>0</v>
      </c>
      <c r="R189" s="48">
        <f t="shared" si="22"/>
        <v>0</v>
      </c>
      <c r="S189" s="46">
        <f>EstatísticasIndiviU19[[#This Row],[2PA]]+EstatísticasIndiviU19[[#This Row],[3PA]]</f>
        <v>1</v>
      </c>
      <c r="T189" s="46">
        <f>EstatísticasIndiviU19[[#This Row],[2PM]]+EstatísticasIndiviU19[[#This Row],[3PM]]</f>
        <v>0</v>
      </c>
      <c r="U189" s="32">
        <v>0</v>
      </c>
      <c r="V189" s="32">
        <v>0</v>
      </c>
      <c r="W189" s="48" t="str">
        <f t="shared" si="24"/>
        <v/>
      </c>
      <c r="X189" s="48">
        <f>IF(EstatísticasIndiviU19[[#This Row],[LLM]]+EstatísticasIndiviU19[[#This Row],[FGA]]&gt;0,EstatísticasIndiviU19[[#This Row],[LLM]]/EstatísticasIndiviU19[[#This Row],[FGA]],"")</f>
        <v>0</v>
      </c>
      <c r="Y189" s="32">
        <v>0</v>
      </c>
      <c r="Z189" s="32">
        <v>0</v>
      </c>
      <c r="AA189" s="32">
        <v>1</v>
      </c>
      <c r="AB189" s="48">
        <f>EstatísticasIndiviU19[[#This Row],[ER]]/(EstatísticasIndiviU19[[#This Row],[FGA]]+(0.44*EstatísticasIndiviU19[[#This Row],[LLA]])+EstatísticasIndiviU19[[#This Row],[ER]])</f>
        <v>0.5</v>
      </c>
      <c r="AC189" s="47">
        <f>IF(EstatísticasIndiviU19[[#This Row],[AS]]+EstatísticasIndiviU19[[#This Row],[ER]]&gt;0,EstatísticasIndiviU19[[#This Row],[AS]]/EstatísticasIndiviU19[[#This Row],[ER]],"")</f>
        <v>0</v>
      </c>
      <c r="AD189" s="35">
        <v>0</v>
      </c>
      <c r="AE189" s="35">
        <v>0</v>
      </c>
      <c r="AF189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89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189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8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189" s="35"/>
    </row>
    <row r="190" spans="1:36" x14ac:dyDescent="0.3">
      <c r="A190" s="32" t="s">
        <v>209</v>
      </c>
      <c r="B190" s="32" t="s">
        <v>176</v>
      </c>
      <c r="C190" s="32" t="s">
        <v>125</v>
      </c>
      <c r="D190" s="32">
        <v>2</v>
      </c>
      <c r="E190" s="38">
        <v>44803</v>
      </c>
      <c r="F190" s="32">
        <v>12</v>
      </c>
      <c r="G190" s="32" t="s">
        <v>126</v>
      </c>
      <c r="H190" s="2">
        <f t="shared" si="18"/>
        <v>4</v>
      </c>
      <c r="I190" s="32">
        <v>2</v>
      </c>
      <c r="J190" s="32">
        <v>1</v>
      </c>
      <c r="K190" s="2">
        <f t="shared" si="21"/>
        <v>3</v>
      </c>
      <c r="L190" s="32">
        <v>0</v>
      </c>
      <c r="M190" s="32">
        <v>2</v>
      </c>
      <c r="N190" s="32">
        <v>1</v>
      </c>
      <c r="O190" s="48">
        <f t="shared" si="23"/>
        <v>0.5</v>
      </c>
      <c r="P190" s="32">
        <v>1</v>
      </c>
      <c r="Q190" s="32">
        <v>0</v>
      </c>
      <c r="R190" s="48">
        <f t="shared" si="22"/>
        <v>0</v>
      </c>
      <c r="S190" s="46">
        <f>EstatísticasIndiviU19[[#This Row],[2PA]]+EstatísticasIndiviU19[[#This Row],[3PA]]</f>
        <v>3</v>
      </c>
      <c r="T190" s="46">
        <f>EstatísticasIndiviU19[[#This Row],[2PM]]+EstatísticasIndiviU19[[#This Row],[3PM]]</f>
        <v>1</v>
      </c>
      <c r="U190" s="32">
        <v>2</v>
      </c>
      <c r="V190" s="32">
        <v>1</v>
      </c>
      <c r="W190" s="48">
        <f t="shared" si="24"/>
        <v>0.5</v>
      </c>
      <c r="X190" s="48">
        <f>IF(EstatísticasIndiviU19[[#This Row],[LLM]]+EstatísticasIndiviU19[[#This Row],[FGA]]&gt;0,EstatísticasIndiviU19[[#This Row],[LLM]]/EstatísticasIndiviU19[[#This Row],[FGA]],"")</f>
        <v>0.33333333333333331</v>
      </c>
      <c r="Y190" s="32">
        <v>0</v>
      </c>
      <c r="Z190" s="32">
        <v>0</v>
      </c>
      <c r="AA190" s="32">
        <v>2</v>
      </c>
      <c r="AB190" s="48">
        <f>EstatísticasIndiviU19[[#This Row],[ER]]/(EstatísticasIndiviU19[[#This Row],[FGA]]+(0.44*EstatísticasIndiviU19[[#This Row],[LLA]])+EstatísticasIndiviU19[[#This Row],[ER]])</f>
        <v>0.3401360544217687</v>
      </c>
      <c r="AC190" s="47">
        <f>IF(EstatísticasIndiviU19[[#This Row],[AS]]+EstatísticasIndiviU19[[#This Row],[ER]]&gt;0,EstatísticasIndiviU19[[#This Row],[AS]]/EstatísticasIndiviU19[[#This Row],[ER]],"")</f>
        <v>0</v>
      </c>
      <c r="AD190" s="35">
        <v>3</v>
      </c>
      <c r="AE190" s="35">
        <v>1</v>
      </c>
      <c r="AF190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190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0.51546391752577325</v>
      </c>
      <c r="AH190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19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</v>
      </c>
      <c r="AJ190" s="35"/>
    </row>
    <row r="191" spans="1:36" x14ac:dyDescent="0.3">
      <c r="A191" s="32" t="s">
        <v>210</v>
      </c>
      <c r="B191" s="32" t="s">
        <v>176</v>
      </c>
      <c r="C191" s="32" t="s">
        <v>125</v>
      </c>
      <c r="D191" s="32">
        <v>2</v>
      </c>
      <c r="E191" s="38">
        <v>44803</v>
      </c>
      <c r="F191" s="32">
        <v>12</v>
      </c>
      <c r="G191" s="32"/>
      <c r="H191" s="2">
        <f t="shared" si="18"/>
        <v>0</v>
      </c>
      <c r="I191" s="32"/>
      <c r="J191" s="32"/>
      <c r="K191" s="2">
        <f t="shared" si="21"/>
        <v>0</v>
      </c>
      <c r="L191" s="32"/>
      <c r="M191" s="32"/>
      <c r="N191" s="32"/>
      <c r="O191" s="48" t="str">
        <f t="shared" si="23"/>
        <v/>
      </c>
      <c r="P191" s="32"/>
      <c r="Q191" s="32"/>
      <c r="R191" s="48" t="str">
        <f t="shared" si="22"/>
        <v/>
      </c>
      <c r="S191" s="46">
        <f>EstatísticasIndiviU19[[#This Row],[2PA]]+EstatísticasIndiviU19[[#This Row],[3PA]]</f>
        <v>0</v>
      </c>
      <c r="T191" s="46">
        <f>EstatísticasIndiviU19[[#This Row],[2PM]]+EstatísticasIndiviU19[[#This Row],[3PM]]</f>
        <v>0</v>
      </c>
      <c r="U191" s="32"/>
      <c r="V191" s="32"/>
      <c r="W191" s="48" t="str">
        <f t="shared" si="24"/>
        <v/>
      </c>
      <c r="X191" s="48" t="str">
        <f>IF(EstatísticasIndiviU19[[#This Row],[LLM]]+EstatísticasIndiviU19[[#This Row],[FGA]]&gt;0,EstatísticasIndiviU19[[#This Row],[LLM]]/EstatísticasIndiviU19[[#This Row],[FGA]],"")</f>
        <v/>
      </c>
      <c r="Y191" s="32"/>
      <c r="Z191" s="32"/>
      <c r="AA191" s="32"/>
      <c r="AB191" s="48" t="e">
        <f>EstatísticasIndiviU19[[#This Row],[ER]]/(EstatísticasIndiviU19[[#This Row],[FGA]]+(0.44*EstatísticasIndiviU19[[#This Row],[LLA]])+EstatísticasIndiviU19[[#This Row],[ER]])</f>
        <v>#DIV/0!</v>
      </c>
      <c r="AC191" s="47" t="str">
        <f>IF(EstatísticasIndiviU19[[#This Row],[AS]]+EstatísticasIndiviU19[[#This Row],[ER]]&gt;0,EstatísticasIndiviU19[[#This Row],[AS]]/EstatísticasIndiviU19[[#This Row],[ER]],"")</f>
        <v/>
      </c>
      <c r="AD191" s="35"/>
      <c r="AE191" s="35"/>
      <c r="AF191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91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91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9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91" s="35"/>
    </row>
    <row r="192" spans="1:36" x14ac:dyDescent="0.3">
      <c r="A192" s="32" t="s">
        <v>211</v>
      </c>
      <c r="B192" s="32" t="s">
        <v>176</v>
      </c>
      <c r="C192" s="32" t="s">
        <v>125</v>
      </c>
      <c r="D192" s="32">
        <v>2</v>
      </c>
      <c r="E192" s="38">
        <v>44803</v>
      </c>
      <c r="F192" s="32">
        <v>12</v>
      </c>
      <c r="G192" s="32"/>
      <c r="H192" s="2">
        <f>(Q192*2)+(N192*3)+(V192)</f>
        <v>0</v>
      </c>
      <c r="I192" s="32"/>
      <c r="J192" s="32"/>
      <c r="K192" s="2">
        <f t="shared" si="21"/>
        <v>0</v>
      </c>
      <c r="L192" s="32"/>
      <c r="M192" s="32"/>
      <c r="N192" s="32"/>
      <c r="O192" s="48" t="str">
        <f t="shared" si="23"/>
        <v/>
      </c>
      <c r="P192" s="32"/>
      <c r="Q192" s="32"/>
      <c r="R192" s="48" t="str">
        <f t="shared" si="22"/>
        <v/>
      </c>
      <c r="S192" s="46">
        <f>EstatísticasIndiviU19[[#This Row],[2PA]]+EstatísticasIndiviU19[[#This Row],[3PA]]</f>
        <v>0</v>
      </c>
      <c r="T192" s="46">
        <f>EstatísticasIndiviU19[[#This Row],[2PM]]+EstatísticasIndiviU19[[#This Row],[3PM]]</f>
        <v>0</v>
      </c>
      <c r="U192" s="32"/>
      <c r="V192" s="32"/>
      <c r="W192" s="48" t="str">
        <f t="shared" si="24"/>
        <v/>
      </c>
      <c r="X192" s="48" t="str">
        <f>IF(EstatísticasIndiviU19[[#This Row],[LLM]]+EstatísticasIndiviU19[[#This Row],[FGA]]&gt;0,EstatísticasIndiviU19[[#This Row],[LLM]]/EstatísticasIndiviU19[[#This Row],[FGA]],"")</f>
        <v/>
      </c>
      <c r="Y192" s="32"/>
      <c r="Z192" s="32"/>
      <c r="AA192" s="32"/>
      <c r="AB192" s="48" t="e">
        <f>EstatísticasIndiviU19[[#This Row],[ER]]/(EstatísticasIndiviU19[[#This Row],[FGA]]+(0.44*EstatísticasIndiviU19[[#This Row],[LLA]])+EstatísticasIndiviU19[[#This Row],[ER]])</f>
        <v>#DIV/0!</v>
      </c>
      <c r="AC192" s="47" t="str">
        <f>IF(EstatísticasIndiviU19[[#This Row],[AS]]+EstatísticasIndiviU19[[#This Row],[ER]]&gt;0,EstatísticasIndiviU19[[#This Row],[AS]]/EstatísticasIndiviU19[[#This Row],[ER]],"")</f>
        <v/>
      </c>
      <c r="AD192" s="35"/>
      <c r="AE192" s="35"/>
      <c r="AF192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92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92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9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92" s="35"/>
    </row>
    <row r="193" spans="1:36" x14ac:dyDescent="0.3">
      <c r="A193" s="32" t="s">
        <v>213</v>
      </c>
      <c r="B193" s="32" t="s">
        <v>176</v>
      </c>
      <c r="C193" s="32" t="s">
        <v>125</v>
      </c>
      <c r="D193" s="32">
        <v>2</v>
      </c>
      <c r="E193" s="38">
        <v>44803</v>
      </c>
      <c r="F193" s="32">
        <v>12</v>
      </c>
      <c r="G193" s="32" t="s">
        <v>126</v>
      </c>
      <c r="H193" s="2">
        <f t="shared" si="18"/>
        <v>0</v>
      </c>
      <c r="I193" s="32">
        <v>1</v>
      </c>
      <c r="J193" s="32">
        <v>1</v>
      </c>
      <c r="K193" s="2">
        <f t="shared" si="21"/>
        <v>2</v>
      </c>
      <c r="L193" s="32">
        <v>2</v>
      </c>
      <c r="M193" s="32">
        <v>0</v>
      </c>
      <c r="N193" s="32">
        <v>0</v>
      </c>
      <c r="O193" s="48" t="str">
        <f t="shared" si="23"/>
        <v/>
      </c>
      <c r="P193" s="32">
        <v>0</v>
      </c>
      <c r="Q193" s="32">
        <v>0</v>
      </c>
      <c r="R193" s="48" t="str">
        <f t="shared" si="22"/>
        <v/>
      </c>
      <c r="S193" s="46">
        <f>EstatísticasIndiviU19[[#This Row],[2PA]]+EstatísticasIndiviU19[[#This Row],[3PA]]</f>
        <v>0</v>
      </c>
      <c r="T193" s="46">
        <f>EstatísticasIndiviU19[[#This Row],[2PM]]+EstatísticasIndiviU19[[#This Row],[3PM]]</f>
        <v>0</v>
      </c>
      <c r="U193" s="32">
        <v>0</v>
      </c>
      <c r="V193" s="32">
        <v>0</v>
      </c>
      <c r="W193" s="48" t="str">
        <f t="shared" si="24"/>
        <v/>
      </c>
      <c r="X193" s="48" t="str">
        <f>IF(EstatísticasIndiviU19[[#This Row],[LLM]]+EstatísticasIndiviU19[[#This Row],[FGA]]&gt;0,EstatísticasIndiviU19[[#This Row],[LLM]]/EstatísticasIndiviU19[[#This Row],[FGA]],"")</f>
        <v/>
      </c>
      <c r="Y193" s="32">
        <v>0</v>
      </c>
      <c r="Z193" s="32">
        <v>0</v>
      </c>
      <c r="AA193" s="32">
        <v>4</v>
      </c>
      <c r="AB193" s="48">
        <f>EstatísticasIndiviU19[[#This Row],[ER]]/(EstatísticasIndiviU19[[#This Row],[FGA]]+(0.44*EstatísticasIndiviU19[[#This Row],[LLA]])+EstatísticasIndiviU19[[#This Row],[ER]])</f>
        <v>1</v>
      </c>
      <c r="AC193" s="47">
        <f>IF(EstatísticasIndiviU19[[#This Row],[AS]]+EstatísticasIndiviU19[[#This Row],[ER]]&gt;0,EstatísticasIndiviU19[[#This Row],[AS]]/EstatísticasIndiviU19[[#This Row],[ER]],"")</f>
        <v>0.5</v>
      </c>
      <c r="AD193" s="35">
        <v>3</v>
      </c>
      <c r="AE193" s="35">
        <v>2</v>
      </c>
      <c r="AF193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193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193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19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193" s="35"/>
    </row>
    <row r="194" spans="1:36" x14ac:dyDescent="0.3">
      <c r="A194" s="32" t="s">
        <v>214</v>
      </c>
      <c r="B194" s="32" t="s">
        <v>176</v>
      </c>
      <c r="C194" s="32" t="s">
        <v>125</v>
      </c>
      <c r="D194" s="32">
        <v>2</v>
      </c>
      <c r="E194" s="38">
        <v>44803</v>
      </c>
      <c r="F194" s="32">
        <v>12</v>
      </c>
      <c r="G194" s="32" t="s">
        <v>126</v>
      </c>
      <c r="H194" s="2">
        <f t="shared" si="18"/>
        <v>2</v>
      </c>
      <c r="I194" s="32">
        <v>0</v>
      </c>
      <c r="J194" s="32">
        <v>0</v>
      </c>
      <c r="K194" s="2">
        <f t="shared" si="21"/>
        <v>0</v>
      </c>
      <c r="L194" s="32">
        <v>0</v>
      </c>
      <c r="M194" s="32">
        <v>0</v>
      </c>
      <c r="N194" s="32">
        <v>0</v>
      </c>
      <c r="O194" s="48" t="str">
        <f t="shared" si="23"/>
        <v/>
      </c>
      <c r="P194" s="32">
        <v>1</v>
      </c>
      <c r="Q194" s="32">
        <v>1</v>
      </c>
      <c r="R194" s="48">
        <f t="shared" si="22"/>
        <v>1</v>
      </c>
      <c r="S194" s="46">
        <f>EstatísticasIndiviU19[[#This Row],[2PA]]+EstatísticasIndiviU19[[#This Row],[3PA]]</f>
        <v>1</v>
      </c>
      <c r="T194" s="46">
        <f>EstatísticasIndiviU19[[#This Row],[2PM]]+EstatísticasIndiviU19[[#This Row],[3PM]]</f>
        <v>1</v>
      </c>
      <c r="U194" s="32">
        <v>0</v>
      </c>
      <c r="V194" s="32">
        <v>0</v>
      </c>
      <c r="W194" s="48" t="str">
        <f t="shared" si="24"/>
        <v/>
      </c>
      <c r="X194" s="48">
        <f>IF(EstatísticasIndiviU19[[#This Row],[LLM]]+EstatísticasIndiviU19[[#This Row],[FGA]]&gt;0,EstatísticasIndiviU19[[#This Row],[LLM]]/EstatísticasIndiviU19[[#This Row],[FGA]],"")</f>
        <v>0</v>
      </c>
      <c r="Y194" s="32">
        <v>0</v>
      </c>
      <c r="Z194" s="32">
        <v>0</v>
      </c>
      <c r="AA194" s="32">
        <v>0</v>
      </c>
      <c r="AB194" s="48">
        <f>EstatísticasIndiviU19[[#This Row],[ER]]/(EstatísticasIndiviU19[[#This Row],[FGA]]+(0.44*EstatísticasIndiviU19[[#This Row],[LLA]])+EstatísticasIndiviU19[[#This Row],[ER]])</f>
        <v>0</v>
      </c>
      <c r="AC194" s="47" t="str">
        <f>IF(EstatísticasIndiviU19[[#This Row],[AS]]+EstatísticasIndiviU19[[#This Row],[ER]]&gt;0,EstatísticasIndiviU19[[#This Row],[AS]]/EstatísticasIndiviU19[[#This Row],[ER]],"")</f>
        <v/>
      </c>
      <c r="AD194" s="35">
        <v>1</v>
      </c>
      <c r="AE194" s="35">
        <v>0</v>
      </c>
      <c r="AF19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1</v>
      </c>
      <c r="AG19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1</v>
      </c>
      <c r="AH19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1</v>
      </c>
      <c r="AI19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</v>
      </c>
      <c r="AJ194" s="35"/>
    </row>
    <row r="195" spans="1:36" x14ac:dyDescent="0.3">
      <c r="A195" s="32" t="s">
        <v>218</v>
      </c>
      <c r="B195" s="32" t="s">
        <v>176</v>
      </c>
      <c r="C195" s="32" t="s">
        <v>125</v>
      </c>
      <c r="D195" s="32">
        <v>2</v>
      </c>
      <c r="E195" s="38">
        <v>44803</v>
      </c>
      <c r="F195" s="32">
        <v>12</v>
      </c>
      <c r="G195" s="32" t="s">
        <v>126</v>
      </c>
      <c r="H195" s="2">
        <f t="shared" si="18"/>
        <v>0</v>
      </c>
      <c r="I195" s="32">
        <v>0</v>
      </c>
      <c r="J195" s="32">
        <v>0</v>
      </c>
      <c r="K195" s="2">
        <f t="shared" si="21"/>
        <v>0</v>
      </c>
      <c r="L195" s="32">
        <v>0</v>
      </c>
      <c r="M195" s="32">
        <v>1</v>
      </c>
      <c r="N195" s="32">
        <v>0</v>
      </c>
      <c r="O195" s="48">
        <f t="shared" si="23"/>
        <v>0</v>
      </c>
      <c r="P195" s="32">
        <v>0</v>
      </c>
      <c r="Q195" s="32">
        <v>0</v>
      </c>
      <c r="R195" s="48" t="str">
        <f t="shared" si="22"/>
        <v/>
      </c>
      <c r="S195" s="46">
        <f>EstatísticasIndiviU19[[#This Row],[2PA]]+EstatísticasIndiviU19[[#This Row],[3PA]]</f>
        <v>1</v>
      </c>
      <c r="T195" s="46">
        <f>EstatísticasIndiviU19[[#This Row],[2PM]]+EstatísticasIndiviU19[[#This Row],[3PM]]</f>
        <v>0</v>
      </c>
      <c r="U195" s="32">
        <v>0</v>
      </c>
      <c r="V195" s="32">
        <v>0</v>
      </c>
      <c r="W195" s="48" t="str">
        <f t="shared" si="24"/>
        <v/>
      </c>
      <c r="X195" s="48">
        <f>IF(EstatísticasIndiviU19[[#This Row],[LLM]]+EstatísticasIndiviU19[[#This Row],[FGA]]&gt;0,EstatísticasIndiviU19[[#This Row],[LLM]]/EstatísticasIndiviU19[[#This Row],[FGA]],"")</f>
        <v>0</v>
      </c>
      <c r="Y195" s="32">
        <v>0</v>
      </c>
      <c r="Z195" s="32">
        <v>0</v>
      </c>
      <c r="AA195" s="32">
        <v>0</v>
      </c>
      <c r="AB195" s="48">
        <f>EstatísticasIndiviU19[[#This Row],[ER]]/(EstatísticasIndiviU19[[#This Row],[FGA]]+(0.44*EstatísticasIndiviU19[[#This Row],[LLA]])+EstatísticasIndiviU19[[#This Row],[ER]])</f>
        <v>0</v>
      </c>
      <c r="AC195" s="47" t="str">
        <f>IF(EstatísticasIndiviU19[[#This Row],[AS]]+EstatísticasIndiviU19[[#This Row],[ER]]&gt;0,EstatísticasIndiviU19[[#This Row],[AS]]/EstatísticasIndiviU19[[#This Row],[ER]],"")</f>
        <v/>
      </c>
      <c r="AD195" s="35">
        <v>1</v>
      </c>
      <c r="AE195" s="35">
        <v>0</v>
      </c>
      <c r="AF195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95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195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9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195" s="35"/>
    </row>
    <row r="196" spans="1:36" x14ac:dyDescent="0.3">
      <c r="A196" s="32" t="s">
        <v>199</v>
      </c>
      <c r="B196" s="32" t="s">
        <v>176</v>
      </c>
      <c r="C196" s="32" t="s">
        <v>105</v>
      </c>
      <c r="D196" s="32">
        <v>2</v>
      </c>
      <c r="E196" s="38">
        <v>44825</v>
      </c>
      <c r="F196" s="32">
        <v>13</v>
      </c>
      <c r="G196" s="32" t="s">
        <v>126</v>
      </c>
      <c r="H196" s="2">
        <f t="shared" si="18"/>
        <v>11</v>
      </c>
      <c r="I196" s="32">
        <v>7</v>
      </c>
      <c r="J196" s="32">
        <v>1</v>
      </c>
      <c r="K196" s="2">
        <f t="shared" si="21"/>
        <v>8</v>
      </c>
      <c r="L196" s="32">
        <v>1</v>
      </c>
      <c r="M196" s="32">
        <v>0</v>
      </c>
      <c r="N196" s="32">
        <v>0</v>
      </c>
      <c r="O196" s="48" t="str">
        <f t="shared" ref="O196:O227" si="25">IF(N196+M196&gt;0,N196/M196,"")</f>
        <v/>
      </c>
      <c r="P196" s="32">
        <v>9</v>
      </c>
      <c r="Q196" s="32">
        <v>5</v>
      </c>
      <c r="R196" s="48">
        <f t="shared" si="22"/>
        <v>0.55555555555555558</v>
      </c>
      <c r="S196" s="46">
        <f>EstatísticasIndiviU19[[#This Row],[2PA]]+EstatísticasIndiviU19[[#This Row],[3PA]]</f>
        <v>9</v>
      </c>
      <c r="T196" s="46">
        <f>EstatísticasIndiviU19[[#This Row],[2PM]]+EstatísticasIndiviU19[[#This Row],[3PM]]</f>
        <v>5</v>
      </c>
      <c r="U196" s="32">
        <v>4</v>
      </c>
      <c r="V196" s="32">
        <v>1</v>
      </c>
      <c r="W196" s="48">
        <f t="shared" ref="W196:W227" si="26">IF(V196+U196&gt;0,V196/U196,"")</f>
        <v>0.25</v>
      </c>
      <c r="X196" s="48">
        <f>IF(EstatísticasIndiviU19[[#This Row],[LLM]]+EstatísticasIndiviU19[[#This Row],[FGA]]&gt;0,EstatísticasIndiviU19[[#This Row],[LLM]]/EstatísticasIndiviU19[[#This Row],[FGA]],"")</f>
        <v>0.1111111111111111</v>
      </c>
      <c r="Y196" s="32">
        <v>1</v>
      </c>
      <c r="Z196" s="32">
        <v>0</v>
      </c>
      <c r="AA196" s="32">
        <v>5</v>
      </c>
      <c r="AB196" s="48">
        <f>EstatísticasIndiviU19[[#This Row],[ER]]/(EstatísticasIndiviU19[[#This Row],[FGA]]+(0.44*EstatísticasIndiviU19[[#This Row],[LLA]])+EstatísticasIndiviU19[[#This Row],[ER]])</f>
        <v>0.31725888324873097</v>
      </c>
      <c r="AC196" s="47">
        <f>IF(EstatísticasIndiviU19[[#This Row],[AS]]+EstatísticasIndiviU19[[#This Row],[ER]]&gt;0,EstatísticasIndiviU19[[#This Row],[AS]]/EstatísticasIndiviU19[[#This Row],[ER]],"")</f>
        <v>0.2</v>
      </c>
      <c r="AD196" s="35">
        <v>1</v>
      </c>
      <c r="AE196" s="35">
        <v>3</v>
      </c>
      <c r="AF196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0.55555555555555558</v>
      </c>
      <c r="AG196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0.51115241635687736</v>
      </c>
      <c r="AH196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0.55555555555555558</v>
      </c>
      <c r="AI19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9</v>
      </c>
      <c r="AJ196" s="35"/>
    </row>
    <row r="197" spans="1:36" x14ac:dyDescent="0.3">
      <c r="A197" s="32" t="s">
        <v>200</v>
      </c>
      <c r="B197" s="32" t="s">
        <v>176</v>
      </c>
      <c r="C197" s="32" t="s">
        <v>105</v>
      </c>
      <c r="D197" s="32">
        <v>2</v>
      </c>
      <c r="E197" s="38">
        <v>44825</v>
      </c>
      <c r="F197" s="32">
        <v>13</v>
      </c>
      <c r="G197" s="32" t="s">
        <v>126</v>
      </c>
      <c r="H197" s="2">
        <f t="shared" si="18"/>
        <v>11</v>
      </c>
      <c r="I197" s="32">
        <v>0</v>
      </c>
      <c r="J197" s="32">
        <v>0</v>
      </c>
      <c r="K197" s="2">
        <f t="shared" si="21"/>
        <v>0</v>
      </c>
      <c r="L197" s="32">
        <v>3</v>
      </c>
      <c r="M197" s="32">
        <v>3</v>
      </c>
      <c r="N197" s="32">
        <v>1</v>
      </c>
      <c r="O197" s="48">
        <f t="shared" si="25"/>
        <v>0.33333333333333331</v>
      </c>
      <c r="P197" s="32">
        <v>10</v>
      </c>
      <c r="Q197" s="32">
        <v>1</v>
      </c>
      <c r="R197" s="48">
        <f t="shared" si="22"/>
        <v>0.1</v>
      </c>
      <c r="S197" s="46">
        <f>EstatísticasIndiviU19[[#This Row],[2PA]]+EstatísticasIndiviU19[[#This Row],[3PA]]</f>
        <v>13</v>
      </c>
      <c r="T197" s="46">
        <f>EstatísticasIndiviU19[[#This Row],[2PM]]+EstatísticasIndiviU19[[#This Row],[3PM]]</f>
        <v>2</v>
      </c>
      <c r="U197" s="32">
        <v>10</v>
      </c>
      <c r="V197" s="32">
        <v>6</v>
      </c>
      <c r="W197" s="48">
        <f t="shared" si="26"/>
        <v>0.6</v>
      </c>
      <c r="X197" s="48">
        <f>IF(EstatísticasIndiviU19[[#This Row],[LLM]]+EstatísticasIndiviU19[[#This Row],[FGA]]&gt;0,EstatísticasIndiviU19[[#This Row],[LLM]]/EstatísticasIndiviU19[[#This Row],[FGA]],"")</f>
        <v>0.46153846153846156</v>
      </c>
      <c r="Y197" s="32">
        <v>1</v>
      </c>
      <c r="Z197" s="32">
        <v>0</v>
      </c>
      <c r="AA197" s="32">
        <v>4</v>
      </c>
      <c r="AB197" s="48">
        <f>EstatísticasIndiviU19[[#This Row],[ER]]/(EstatísticasIndiviU19[[#This Row],[FGA]]+(0.44*EstatísticasIndiviU19[[#This Row],[LLA]])+EstatísticasIndiviU19[[#This Row],[ER]])</f>
        <v>0.18691588785046731</v>
      </c>
      <c r="AC197" s="47">
        <f>IF(EstatísticasIndiviU19[[#This Row],[AS]]+EstatísticasIndiviU19[[#This Row],[ER]]&gt;0,EstatísticasIndiviU19[[#This Row],[AS]]/EstatísticasIndiviU19[[#This Row],[ER]],"")</f>
        <v>0.75</v>
      </c>
      <c r="AD197" s="35">
        <v>4</v>
      </c>
      <c r="AE197" s="35">
        <v>7</v>
      </c>
      <c r="AF197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0.15384615384615385</v>
      </c>
      <c r="AG197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0.31609195402298851</v>
      </c>
      <c r="AH197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0.19230769230769232</v>
      </c>
      <c r="AI19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-4</v>
      </c>
      <c r="AJ197" s="35"/>
    </row>
    <row r="198" spans="1:36" x14ac:dyDescent="0.3">
      <c r="A198" s="32" t="s">
        <v>201</v>
      </c>
      <c r="B198" s="32" t="s">
        <v>176</v>
      </c>
      <c r="C198" s="32" t="s">
        <v>105</v>
      </c>
      <c r="D198" s="32">
        <v>2</v>
      </c>
      <c r="E198" s="38">
        <v>44825</v>
      </c>
      <c r="F198" s="32">
        <v>13</v>
      </c>
      <c r="G198" s="32" t="s">
        <v>126</v>
      </c>
      <c r="H198" s="2">
        <f t="shared" si="18"/>
        <v>3</v>
      </c>
      <c r="I198" s="32">
        <v>2</v>
      </c>
      <c r="J198" s="32">
        <v>0</v>
      </c>
      <c r="K198" s="2">
        <f t="shared" si="21"/>
        <v>2</v>
      </c>
      <c r="L198" s="32">
        <v>0</v>
      </c>
      <c r="M198" s="32">
        <v>4</v>
      </c>
      <c r="N198" s="32">
        <v>1</v>
      </c>
      <c r="O198" s="48">
        <f t="shared" si="25"/>
        <v>0.25</v>
      </c>
      <c r="P198" s="32">
        <v>0</v>
      </c>
      <c r="Q198" s="32">
        <v>0</v>
      </c>
      <c r="R198" s="48" t="str">
        <f t="shared" si="22"/>
        <v/>
      </c>
      <c r="S198" s="46">
        <f>EstatísticasIndiviU19[[#This Row],[2PA]]+EstatísticasIndiviU19[[#This Row],[3PA]]</f>
        <v>4</v>
      </c>
      <c r="T198" s="46">
        <f>EstatísticasIndiviU19[[#This Row],[2PM]]+EstatísticasIndiviU19[[#This Row],[3PM]]</f>
        <v>1</v>
      </c>
      <c r="U198" s="32">
        <v>0</v>
      </c>
      <c r="V198" s="32">
        <v>0</v>
      </c>
      <c r="W198" s="48" t="str">
        <f t="shared" si="26"/>
        <v/>
      </c>
      <c r="X198" s="48">
        <f>IF(EstatísticasIndiviU19[[#This Row],[LLM]]+EstatísticasIndiviU19[[#This Row],[FGA]]&gt;0,EstatísticasIndiviU19[[#This Row],[LLM]]/EstatísticasIndiviU19[[#This Row],[FGA]],"")</f>
        <v>0</v>
      </c>
      <c r="Y198" s="32">
        <v>0</v>
      </c>
      <c r="Z198" s="32">
        <v>0</v>
      </c>
      <c r="AA198" s="32">
        <v>4</v>
      </c>
      <c r="AB198" s="48">
        <f>EstatísticasIndiviU19[[#This Row],[ER]]/(EstatísticasIndiviU19[[#This Row],[FGA]]+(0.44*EstatísticasIndiviU19[[#This Row],[LLA]])+EstatísticasIndiviU19[[#This Row],[ER]])</f>
        <v>0.5</v>
      </c>
      <c r="AC198" s="47">
        <f>IF(EstatísticasIndiviU19[[#This Row],[AS]]+EstatísticasIndiviU19[[#This Row],[ER]]&gt;0,EstatísticasIndiviU19[[#This Row],[AS]]/EstatísticasIndiviU19[[#This Row],[ER]],"")</f>
        <v>0</v>
      </c>
      <c r="AD198" s="35">
        <v>3</v>
      </c>
      <c r="AE198" s="35">
        <v>0</v>
      </c>
      <c r="AF198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0.25</v>
      </c>
      <c r="AG198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0.375</v>
      </c>
      <c r="AH198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0.375</v>
      </c>
      <c r="AI19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-2</v>
      </c>
      <c r="AJ198" s="35"/>
    </row>
    <row r="199" spans="1:36" x14ac:dyDescent="0.3">
      <c r="A199" s="32" t="s">
        <v>202</v>
      </c>
      <c r="B199" s="32" t="s">
        <v>176</v>
      </c>
      <c r="C199" s="32" t="s">
        <v>105</v>
      </c>
      <c r="D199" s="32">
        <v>2</v>
      </c>
      <c r="E199" s="38">
        <v>44825</v>
      </c>
      <c r="F199" s="32">
        <v>13</v>
      </c>
      <c r="G199" s="32" t="s">
        <v>126</v>
      </c>
      <c r="H199" s="2">
        <f>(Q199*2)+(N199*3)+(V199)</f>
        <v>0</v>
      </c>
      <c r="I199" s="32">
        <v>1</v>
      </c>
      <c r="J199" s="32">
        <v>0</v>
      </c>
      <c r="K199" s="2">
        <f t="shared" si="21"/>
        <v>1</v>
      </c>
      <c r="L199" s="32">
        <v>0</v>
      </c>
      <c r="M199" s="32">
        <v>0</v>
      </c>
      <c r="N199" s="32">
        <v>0</v>
      </c>
      <c r="O199" s="48" t="str">
        <f t="shared" si="25"/>
        <v/>
      </c>
      <c r="P199" s="32">
        <v>2</v>
      </c>
      <c r="Q199" s="32">
        <v>0</v>
      </c>
      <c r="R199" s="48">
        <f t="shared" si="22"/>
        <v>0</v>
      </c>
      <c r="S199" s="46">
        <f>EstatísticasIndiviU19[[#This Row],[2PA]]+EstatísticasIndiviU19[[#This Row],[3PA]]</f>
        <v>2</v>
      </c>
      <c r="T199" s="46">
        <f>EstatísticasIndiviU19[[#This Row],[2PM]]+EstatísticasIndiviU19[[#This Row],[3PM]]</f>
        <v>0</v>
      </c>
      <c r="U199" s="32">
        <v>0</v>
      </c>
      <c r="V199" s="32">
        <v>0</v>
      </c>
      <c r="W199" s="48" t="str">
        <f t="shared" si="26"/>
        <v/>
      </c>
      <c r="X199" s="48">
        <f>IF(EstatísticasIndiviU19[[#This Row],[LLM]]+EstatísticasIndiviU19[[#This Row],[FGA]]&gt;0,EstatísticasIndiviU19[[#This Row],[LLM]]/EstatísticasIndiviU19[[#This Row],[FGA]],"")</f>
        <v>0</v>
      </c>
      <c r="Y199" s="32">
        <v>0</v>
      </c>
      <c r="Z199" s="32">
        <v>0</v>
      </c>
      <c r="AA199" s="32">
        <v>0</v>
      </c>
      <c r="AB199" s="48">
        <f>EstatísticasIndiviU19[[#This Row],[ER]]/(EstatísticasIndiviU19[[#This Row],[FGA]]+(0.44*EstatísticasIndiviU19[[#This Row],[LLA]])+EstatísticasIndiviU19[[#This Row],[ER]])</f>
        <v>0</v>
      </c>
      <c r="AC199" s="47" t="str">
        <f>IF(EstatísticasIndiviU19[[#This Row],[AS]]+EstatísticasIndiviU19[[#This Row],[ER]]&gt;0,EstatísticasIndiviU19[[#This Row],[AS]]/EstatísticasIndiviU19[[#This Row],[ER]],"")</f>
        <v/>
      </c>
      <c r="AD199" s="35">
        <v>2</v>
      </c>
      <c r="AE199" s="35">
        <v>0</v>
      </c>
      <c r="AF199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199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199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19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199" s="35"/>
    </row>
    <row r="200" spans="1:36" x14ac:dyDescent="0.3">
      <c r="A200" s="32" t="s">
        <v>203</v>
      </c>
      <c r="B200" s="32" t="s">
        <v>176</v>
      </c>
      <c r="C200" s="32" t="s">
        <v>105</v>
      </c>
      <c r="D200" s="32">
        <v>2</v>
      </c>
      <c r="E200" s="38">
        <v>44825</v>
      </c>
      <c r="F200" s="32">
        <v>13</v>
      </c>
      <c r="G200" s="32" t="s">
        <v>126</v>
      </c>
      <c r="H200" s="2">
        <f t="shared" si="18"/>
        <v>0</v>
      </c>
      <c r="I200" s="32">
        <v>4</v>
      </c>
      <c r="J200" s="32">
        <v>2</v>
      </c>
      <c r="K200" s="2">
        <f t="shared" si="21"/>
        <v>6</v>
      </c>
      <c r="L200" s="32">
        <v>2</v>
      </c>
      <c r="M200" s="32">
        <v>0</v>
      </c>
      <c r="N200" s="32">
        <v>0</v>
      </c>
      <c r="O200" s="48" t="str">
        <f t="shared" si="25"/>
        <v/>
      </c>
      <c r="P200" s="32">
        <v>2</v>
      </c>
      <c r="Q200" s="32">
        <v>0</v>
      </c>
      <c r="R200" s="48">
        <f t="shared" si="22"/>
        <v>0</v>
      </c>
      <c r="S200" s="46">
        <f>EstatísticasIndiviU19[[#This Row],[2PA]]+EstatísticasIndiviU19[[#This Row],[3PA]]</f>
        <v>2</v>
      </c>
      <c r="T200" s="46">
        <f>EstatísticasIndiviU19[[#This Row],[2PM]]+EstatísticasIndiviU19[[#This Row],[3PM]]</f>
        <v>0</v>
      </c>
      <c r="U200" s="32">
        <v>0</v>
      </c>
      <c r="V200" s="32">
        <v>0</v>
      </c>
      <c r="W200" s="48" t="str">
        <f t="shared" si="26"/>
        <v/>
      </c>
      <c r="X200" s="48">
        <f>IF(EstatísticasIndiviU19[[#This Row],[LLM]]+EstatísticasIndiviU19[[#This Row],[FGA]]&gt;0,EstatísticasIndiviU19[[#This Row],[LLM]]/EstatísticasIndiviU19[[#This Row],[FGA]],"")</f>
        <v>0</v>
      </c>
      <c r="Y200" s="32">
        <v>0</v>
      </c>
      <c r="Z200" s="32">
        <v>0</v>
      </c>
      <c r="AA200" s="32">
        <v>2</v>
      </c>
      <c r="AB200" s="48">
        <f>EstatísticasIndiviU19[[#This Row],[ER]]/(EstatísticasIndiviU19[[#This Row],[FGA]]+(0.44*EstatísticasIndiviU19[[#This Row],[LLA]])+EstatísticasIndiviU19[[#This Row],[ER]])</f>
        <v>0.5</v>
      </c>
      <c r="AC200" s="47">
        <f>IF(EstatísticasIndiviU19[[#This Row],[AS]]+EstatísticasIndiviU19[[#This Row],[ER]]&gt;0,EstatísticasIndiviU19[[#This Row],[AS]]/EstatísticasIndiviU19[[#This Row],[ER]],"")</f>
        <v>1</v>
      </c>
      <c r="AD200" s="35">
        <v>4</v>
      </c>
      <c r="AE200" s="35">
        <v>0</v>
      </c>
      <c r="AF200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200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200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20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4</v>
      </c>
      <c r="AJ200" s="35"/>
    </row>
    <row r="201" spans="1:36" x14ac:dyDescent="0.3">
      <c r="A201" s="32" t="s">
        <v>204</v>
      </c>
      <c r="B201" s="32" t="s">
        <v>176</v>
      </c>
      <c r="C201" s="32" t="s">
        <v>105</v>
      </c>
      <c r="D201" s="32">
        <v>2</v>
      </c>
      <c r="E201" s="38">
        <v>44825</v>
      </c>
      <c r="F201" s="32">
        <v>13</v>
      </c>
      <c r="G201" s="32" t="s">
        <v>126</v>
      </c>
      <c r="H201" s="2">
        <f t="shared" si="18"/>
        <v>18</v>
      </c>
      <c r="I201" s="32">
        <v>4</v>
      </c>
      <c r="J201" s="32">
        <v>1</v>
      </c>
      <c r="K201" s="2">
        <f t="shared" si="21"/>
        <v>5</v>
      </c>
      <c r="L201" s="32">
        <v>3</v>
      </c>
      <c r="M201" s="32">
        <v>4</v>
      </c>
      <c r="N201" s="32">
        <v>1</v>
      </c>
      <c r="O201" s="48">
        <f t="shared" si="25"/>
        <v>0.25</v>
      </c>
      <c r="P201" s="32">
        <v>10</v>
      </c>
      <c r="Q201" s="32">
        <v>6</v>
      </c>
      <c r="R201" s="48">
        <f t="shared" si="22"/>
        <v>0.6</v>
      </c>
      <c r="S201" s="46">
        <f>EstatísticasIndiviU19[[#This Row],[2PA]]+EstatísticasIndiviU19[[#This Row],[3PA]]</f>
        <v>14</v>
      </c>
      <c r="T201" s="46">
        <f>EstatísticasIndiviU19[[#This Row],[2PM]]+EstatísticasIndiviU19[[#This Row],[3PM]]</f>
        <v>7</v>
      </c>
      <c r="U201" s="32">
        <v>4</v>
      </c>
      <c r="V201" s="32">
        <v>3</v>
      </c>
      <c r="W201" s="48">
        <f t="shared" si="26"/>
        <v>0.75</v>
      </c>
      <c r="X201" s="48">
        <f>IF(EstatísticasIndiviU19[[#This Row],[LLM]]+EstatísticasIndiviU19[[#This Row],[FGA]]&gt;0,EstatísticasIndiviU19[[#This Row],[LLM]]/EstatísticasIndiviU19[[#This Row],[FGA]],"")</f>
        <v>0.21428571428571427</v>
      </c>
      <c r="Y201" s="32">
        <v>2</v>
      </c>
      <c r="Z201" s="32">
        <v>0</v>
      </c>
      <c r="AA201" s="32">
        <v>5</v>
      </c>
      <c r="AB201" s="48">
        <f>EstatísticasIndiviU19[[#This Row],[ER]]/(EstatísticasIndiviU19[[#This Row],[FGA]]+(0.44*EstatísticasIndiviU19[[#This Row],[LLA]])+EstatísticasIndiviU19[[#This Row],[ER]])</f>
        <v>0.24084778420038538</v>
      </c>
      <c r="AC201" s="47">
        <f>IF(EstatísticasIndiviU19[[#This Row],[AS]]+EstatísticasIndiviU19[[#This Row],[ER]]&gt;0,EstatísticasIndiviU19[[#This Row],[AS]]/EstatísticasIndiviU19[[#This Row],[ER]],"")</f>
        <v>0.6</v>
      </c>
      <c r="AD201" s="35">
        <v>3</v>
      </c>
      <c r="AE201" s="35">
        <v>3</v>
      </c>
      <c r="AF201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201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0.57106598984771573</v>
      </c>
      <c r="AH201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0.5357142857142857</v>
      </c>
      <c r="AI20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15</v>
      </c>
      <c r="AJ201" s="35"/>
    </row>
    <row r="202" spans="1:36" x14ac:dyDescent="0.3">
      <c r="A202" s="32" t="s">
        <v>205</v>
      </c>
      <c r="B202" s="32" t="s">
        <v>176</v>
      </c>
      <c r="C202" s="32" t="s">
        <v>105</v>
      </c>
      <c r="D202" s="32">
        <v>2</v>
      </c>
      <c r="E202" s="38">
        <v>44825</v>
      </c>
      <c r="F202" s="32">
        <v>13</v>
      </c>
      <c r="G202" s="32" t="s">
        <v>126</v>
      </c>
      <c r="H202" s="2">
        <f t="shared" si="18"/>
        <v>2</v>
      </c>
      <c r="I202" s="32">
        <v>2</v>
      </c>
      <c r="J202" s="32">
        <v>1</v>
      </c>
      <c r="K202" s="2">
        <f t="shared" si="21"/>
        <v>3</v>
      </c>
      <c r="L202" s="32">
        <v>0</v>
      </c>
      <c r="M202" s="32">
        <v>1</v>
      </c>
      <c r="N202" s="32">
        <v>0</v>
      </c>
      <c r="O202" s="48">
        <f t="shared" si="25"/>
        <v>0</v>
      </c>
      <c r="P202" s="32">
        <v>2</v>
      </c>
      <c r="Q202" s="32">
        <v>1</v>
      </c>
      <c r="R202" s="48">
        <f t="shared" si="22"/>
        <v>0.5</v>
      </c>
      <c r="S202" s="46">
        <f>EstatísticasIndiviU19[[#This Row],[2PA]]+EstatísticasIndiviU19[[#This Row],[3PA]]</f>
        <v>3</v>
      </c>
      <c r="T202" s="46">
        <f>EstatísticasIndiviU19[[#This Row],[2PM]]+EstatísticasIndiviU19[[#This Row],[3PM]]</f>
        <v>1</v>
      </c>
      <c r="U202" s="32">
        <v>0</v>
      </c>
      <c r="V202" s="32">
        <v>0</v>
      </c>
      <c r="W202" s="48" t="str">
        <f t="shared" si="26"/>
        <v/>
      </c>
      <c r="X202" s="48">
        <f>IF(EstatísticasIndiviU19[[#This Row],[LLM]]+EstatísticasIndiviU19[[#This Row],[FGA]]&gt;0,EstatísticasIndiviU19[[#This Row],[LLM]]/EstatísticasIndiviU19[[#This Row],[FGA]],"")</f>
        <v>0</v>
      </c>
      <c r="Y202" s="32">
        <v>0</v>
      </c>
      <c r="Z202" s="32">
        <v>0</v>
      </c>
      <c r="AA202" s="32">
        <v>1</v>
      </c>
      <c r="AB202" s="48">
        <f>EstatísticasIndiviU19[[#This Row],[ER]]/(EstatísticasIndiviU19[[#This Row],[FGA]]+(0.44*EstatísticasIndiviU19[[#This Row],[LLA]])+EstatísticasIndiviU19[[#This Row],[ER]])</f>
        <v>0.25</v>
      </c>
      <c r="AC202" s="47">
        <f>IF(EstatísticasIndiviU19[[#This Row],[AS]]+EstatísticasIndiviU19[[#This Row],[ER]]&gt;0,EstatísticasIndiviU19[[#This Row],[AS]]/EstatísticasIndiviU19[[#This Row],[ER]],"")</f>
        <v>0</v>
      </c>
      <c r="AD202" s="35">
        <v>0</v>
      </c>
      <c r="AE202" s="35">
        <v>3</v>
      </c>
      <c r="AF202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202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0.33333333333333331</v>
      </c>
      <c r="AH202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0.33333333333333331</v>
      </c>
      <c r="AI20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</v>
      </c>
      <c r="AJ202" s="35"/>
    </row>
    <row r="203" spans="1:36" x14ac:dyDescent="0.3">
      <c r="A203" s="32" t="s">
        <v>206</v>
      </c>
      <c r="B203" s="32" t="s">
        <v>176</v>
      </c>
      <c r="C203" s="32" t="s">
        <v>105</v>
      </c>
      <c r="D203" s="32">
        <v>2</v>
      </c>
      <c r="E203" s="38">
        <v>44825</v>
      </c>
      <c r="F203" s="32">
        <v>13</v>
      </c>
      <c r="G203" s="32"/>
      <c r="H203" s="2">
        <f t="shared" si="18"/>
        <v>0</v>
      </c>
      <c r="I203" s="32"/>
      <c r="J203" s="32"/>
      <c r="K203" s="2">
        <f t="shared" si="21"/>
        <v>0</v>
      </c>
      <c r="L203" s="32"/>
      <c r="M203" s="32"/>
      <c r="N203" s="32"/>
      <c r="O203" s="48" t="str">
        <f t="shared" si="25"/>
        <v/>
      </c>
      <c r="P203" s="32"/>
      <c r="Q203" s="32"/>
      <c r="R203" s="48" t="str">
        <f t="shared" si="22"/>
        <v/>
      </c>
      <c r="S203" s="46">
        <f>EstatísticasIndiviU19[[#This Row],[2PA]]+EstatísticasIndiviU19[[#This Row],[3PA]]</f>
        <v>0</v>
      </c>
      <c r="T203" s="46">
        <f>EstatísticasIndiviU19[[#This Row],[2PM]]+EstatísticasIndiviU19[[#This Row],[3PM]]</f>
        <v>0</v>
      </c>
      <c r="U203" s="32"/>
      <c r="V203" s="32"/>
      <c r="W203" s="48" t="str">
        <f t="shared" si="26"/>
        <v/>
      </c>
      <c r="X203" s="48" t="str">
        <f>IF(EstatísticasIndiviU19[[#This Row],[LLM]]+EstatísticasIndiviU19[[#This Row],[FGA]]&gt;0,EstatísticasIndiviU19[[#This Row],[LLM]]/EstatísticasIndiviU19[[#This Row],[FGA]],"")</f>
        <v/>
      </c>
      <c r="Y203" s="32"/>
      <c r="Z203" s="32"/>
      <c r="AA203" s="32"/>
      <c r="AB203" s="48" t="e">
        <f>EstatísticasIndiviU19[[#This Row],[ER]]/(EstatísticasIndiviU19[[#This Row],[FGA]]+(0.44*EstatísticasIndiviU19[[#This Row],[LLA]])+EstatísticasIndiviU19[[#This Row],[ER]])</f>
        <v>#DIV/0!</v>
      </c>
      <c r="AC203" s="47" t="str">
        <f>IF(EstatísticasIndiviU19[[#This Row],[AS]]+EstatísticasIndiviU19[[#This Row],[ER]]&gt;0,EstatísticasIndiviU19[[#This Row],[AS]]/EstatísticasIndiviU19[[#This Row],[ER]],"")</f>
        <v/>
      </c>
      <c r="AD203" s="35"/>
      <c r="AE203" s="35"/>
      <c r="AF203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03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03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0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03" s="35"/>
    </row>
    <row r="204" spans="1:36" x14ac:dyDescent="0.3">
      <c r="A204" s="32" t="s">
        <v>216</v>
      </c>
      <c r="B204" s="32" t="s">
        <v>176</v>
      </c>
      <c r="C204" s="32" t="s">
        <v>105</v>
      </c>
      <c r="D204" s="32">
        <v>2</v>
      </c>
      <c r="E204" s="38">
        <v>44825</v>
      </c>
      <c r="F204" s="32">
        <v>13</v>
      </c>
      <c r="G204" s="32" t="s">
        <v>126</v>
      </c>
      <c r="H204" s="2">
        <f t="shared" si="18"/>
        <v>0</v>
      </c>
      <c r="I204" s="32">
        <v>0</v>
      </c>
      <c r="J204" s="32">
        <v>0</v>
      </c>
      <c r="K204" s="2">
        <f t="shared" si="21"/>
        <v>0</v>
      </c>
      <c r="L204" s="32">
        <v>1</v>
      </c>
      <c r="M204" s="32">
        <v>0</v>
      </c>
      <c r="N204" s="32">
        <v>0</v>
      </c>
      <c r="O204" s="48" t="str">
        <f t="shared" si="25"/>
        <v/>
      </c>
      <c r="P204" s="32">
        <v>0</v>
      </c>
      <c r="Q204" s="32">
        <v>0</v>
      </c>
      <c r="R204" s="48" t="str">
        <f t="shared" si="22"/>
        <v/>
      </c>
      <c r="S204" s="46">
        <f>EstatísticasIndiviU19[[#This Row],[2PA]]+EstatísticasIndiviU19[[#This Row],[3PA]]</f>
        <v>0</v>
      </c>
      <c r="T204" s="46">
        <f>EstatísticasIndiviU19[[#This Row],[2PM]]+EstatísticasIndiviU19[[#This Row],[3PM]]</f>
        <v>0</v>
      </c>
      <c r="U204" s="32">
        <v>2</v>
      </c>
      <c r="V204" s="32">
        <v>0</v>
      </c>
      <c r="W204" s="48">
        <f t="shared" si="26"/>
        <v>0</v>
      </c>
      <c r="X204" s="48" t="str">
        <f>IF(EstatísticasIndiviU19[[#This Row],[LLM]]+EstatísticasIndiviU19[[#This Row],[FGA]]&gt;0,EstatísticasIndiviU19[[#This Row],[LLM]]/EstatísticasIndiviU19[[#This Row],[FGA]],"")</f>
        <v/>
      </c>
      <c r="Y204" s="32">
        <v>1</v>
      </c>
      <c r="Z204" s="32">
        <v>0</v>
      </c>
      <c r="AA204" s="32">
        <v>1</v>
      </c>
      <c r="AB204" s="48">
        <f>EstatísticasIndiviU19[[#This Row],[ER]]/(EstatísticasIndiviU19[[#This Row],[FGA]]+(0.44*EstatísticasIndiviU19[[#This Row],[LLA]])+EstatísticasIndiviU19[[#This Row],[ER]])</f>
        <v>0.53191489361702127</v>
      </c>
      <c r="AC204" s="47">
        <f>IF(EstatísticasIndiviU19[[#This Row],[AS]]+EstatísticasIndiviU19[[#This Row],[ER]]&gt;0,EstatísticasIndiviU19[[#This Row],[AS]]/EstatísticasIndiviU19[[#This Row],[ER]],"")</f>
        <v>1</v>
      </c>
      <c r="AD204" s="35">
        <v>1</v>
      </c>
      <c r="AE204" s="35">
        <v>1</v>
      </c>
      <c r="AF204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04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04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0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204" s="35"/>
    </row>
    <row r="205" spans="1:36" x14ac:dyDescent="0.3">
      <c r="A205" s="32" t="s">
        <v>208</v>
      </c>
      <c r="B205" s="32" t="s">
        <v>176</v>
      </c>
      <c r="C205" s="32" t="s">
        <v>105</v>
      </c>
      <c r="D205" s="32">
        <v>2</v>
      </c>
      <c r="E205" s="38">
        <v>44825</v>
      </c>
      <c r="F205" s="32">
        <v>13</v>
      </c>
      <c r="G205" s="32"/>
      <c r="H205" s="2">
        <f t="shared" si="18"/>
        <v>0</v>
      </c>
      <c r="I205" s="32"/>
      <c r="J205" s="32"/>
      <c r="K205" s="2">
        <f t="shared" si="21"/>
        <v>0</v>
      </c>
      <c r="L205" s="32"/>
      <c r="M205" s="32"/>
      <c r="N205" s="32"/>
      <c r="O205" s="48" t="str">
        <f t="shared" si="25"/>
        <v/>
      </c>
      <c r="P205" s="32"/>
      <c r="Q205" s="32"/>
      <c r="R205" s="48" t="str">
        <f t="shared" si="22"/>
        <v/>
      </c>
      <c r="S205" s="46">
        <f>EstatísticasIndiviU19[[#This Row],[2PA]]+EstatísticasIndiviU19[[#This Row],[3PA]]</f>
        <v>0</v>
      </c>
      <c r="T205" s="46">
        <f>EstatísticasIndiviU19[[#This Row],[2PM]]+EstatísticasIndiviU19[[#This Row],[3PM]]</f>
        <v>0</v>
      </c>
      <c r="U205" s="32"/>
      <c r="V205" s="32"/>
      <c r="W205" s="48" t="str">
        <f t="shared" si="26"/>
        <v/>
      </c>
      <c r="X205" s="48" t="str">
        <f>IF(EstatísticasIndiviU19[[#This Row],[LLM]]+EstatísticasIndiviU19[[#This Row],[FGA]]&gt;0,EstatísticasIndiviU19[[#This Row],[LLM]]/EstatísticasIndiviU19[[#This Row],[FGA]],"")</f>
        <v/>
      </c>
      <c r="Y205" s="32"/>
      <c r="Z205" s="32"/>
      <c r="AA205" s="32"/>
      <c r="AB205" s="48" t="e">
        <f>EstatísticasIndiviU19[[#This Row],[ER]]/(EstatísticasIndiviU19[[#This Row],[FGA]]+(0.44*EstatísticasIndiviU19[[#This Row],[LLA]])+EstatísticasIndiviU19[[#This Row],[ER]])</f>
        <v>#DIV/0!</v>
      </c>
      <c r="AC205" s="47" t="str">
        <f>IF(EstatísticasIndiviU19[[#This Row],[AS]]+EstatísticasIndiviU19[[#This Row],[ER]]&gt;0,EstatísticasIndiviU19[[#This Row],[AS]]/EstatísticasIndiviU19[[#This Row],[ER]],"")</f>
        <v/>
      </c>
      <c r="AD205" s="35"/>
      <c r="AE205" s="35"/>
      <c r="AF205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05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05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0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05" s="35"/>
    </row>
    <row r="206" spans="1:36" x14ac:dyDescent="0.3">
      <c r="A206" s="32" t="s">
        <v>209</v>
      </c>
      <c r="B206" s="32" t="s">
        <v>176</v>
      </c>
      <c r="C206" s="32" t="s">
        <v>105</v>
      </c>
      <c r="D206" s="32">
        <v>2</v>
      </c>
      <c r="E206" s="38">
        <v>44825</v>
      </c>
      <c r="F206" s="32">
        <v>13</v>
      </c>
      <c r="G206" s="32" t="s">
        <v>126</v>
      </c>
      <c r="H206" s="2">
        <f t="shared" si="18"/>
        <v>4</v>
      </c>
      <c r="I206" s="32">
        <v>2</v>
      </c>
      <c r="J206" s="32">
        <v>1</v>
      </c>
      <c r="K206" s="2">
        <f t="shared" si="21"/>
        <v>3</v>
      </c>
      <c r="L206" s="32">
        <v>1</v>
      </c>
      <c r="M206" s="32">
        <v>1</v>
      </c>
      <c r="N206" s="32">
        <v>0</v>
      </c>
      <c r="O206" s="48">
        <f t="shared" si="25"/>
        <v>0</v>
      </c>
      <c r="P206" s="32">
        <v>2</v>
      </c>
      <c r="Q206" s="32">
        <v>1</v>
      </c>
      <c r="R206" s="48">
        <f t="shared" si="22"/>
        <v>0.5</v>
      </c>
      <c r="S206" s="46">
        <f>EstatísticasIndiviU19[[#This Row],[2PA]]+EstatísticasIndiviU19[[#This Row],[3PA]]</f>
        <v>3</v>
      </c>
      <c r="T206" s="46">
        <f>EstatísticasIndiviU19[[#This Row],[2PM]]+EstatísticasIndiviU19[[#This Row],[3PM]]</f>
        <v>1</v>
      </c>
      <c r="U206" s="32">
        <v>2</v>
      </c>
      <c r="V206" s="32">
        <v>2</v>
      </c>
      <c r="W206" s="48">
        <f t="shared" si="26"/>
        <v>1</v>
      </c>
      <c r="X206" s="48">
        <f>IF(EstatísticasIndiviU19[[#This Row],[LLM]]+EstatísticasIndiviU19[[#This Row],[FGA]]&gt;0,EstatísticasIndiviU19[[#This Row],[LLM]]/EstatísticasIndiviU19[[#This Row],[FGA]],"")</f>
        <v>0.66666666666666663</v>
      </c>
      <c r="Y206" s="32">
        <v>0</v>
      </c>
      <c r="Z206" s="32">
        <v>0</v>
      </c>
      <c r="AA206" s="32">
        <v>3</v>
      </c>
      <c r="AB206" s="48">
        <f>EstatísticasIndiviU19[[#This Row],[ER]]/(EstatísticasIndiviU19[[#This Row],[FGA]]+(0.44*EstatísticasIndiviU19[[#This Row],[LLA]])+EstatísticasIndiviU19[[#This Row],[ER]])</f>
        <v>0.43604651162790697</v>
      </c>
      <c r="AC206" s="47">
        <f>IF(EstatísticasIndiviU19[[#This Row],[AS]]+EstatísticasIndiviU19[[#This Row],[ER]]&gt;0,EstatísticasIndiviU19[[#This Row],[AS]]/EstatísticasIndiviU19[[#This Row],[ER]],"")</f>
        <v>0.33333333333333331</v>
      </c>
      <c r="AD206" s="35">
        <v>4</v>
      </c>
      <c r="AE206" s="35">
        <v>2</v>
      </c>
      <c r="AF206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206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0.51546391752577325</v>
      </c>
      <c r="AH206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0.33333333333333331</v>
      </c>
      <c r="AI20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3</v>
      </c>
      <c r="AJ206" s="35"/>
    </row>
    <row r="207" spans="1:36" x14ac:dyDescent="0.3">
      <c r="A207" s="32" t="s">
        <v>210</v>
      </c>
      <c r="B207" s="32" t="s">
        <v>176</v>
      </c>
      <c r="C207" s="32" t="s">
        <v>105</v>
      </c>
      <c r="D207" s="32">
        <v>2</v>
      </c>
      <c r="E207" s="38">
        <v>44825</v>
      </c>
      <c r="F207" s="32">
        <v>13</v>
      </c>
      <c r="G207" s="32"/>
      <c r="H207" s="2">
        <f t="shared" si="18"/>
        <v>0</v>
      </c>
      <c r="I207" s="32"/>
      <c r="J207" s="32"/>
      <c r="K207" s="2">
        <f t="shared" si="21"/>
        <v>0</v>
      </c>
      <c r="L207" s="32"/>
      <c r="M207" s="32"/>
      <c r="N207" s="32"/>
      <c r="O207" s="48" t="str">
        <f t="shared" si="25"/>
        <v/>
      </c>
      <c r="P207" s="32"/>
      <c r="Q207" s="32"/>
      <c r="R207" s="48" t="str">
        <f t="shared" si="22"/>
        <v/>
      </c>
      <c r="S207" s="46">
        <f>EstatísticasIndiviU19[[#This Row],[2PA]]+EstatísticasIndiviU19[[#This Row],[3PA]]</f>
        <v>0</v>
      </c>
      <c r="T207" s="46">
        <f>EstatísticasIndiviU19[[#This Row],[2PM]]+EstatísticasIndiviU19[[#This Row],[3PM]]</f>
        <v>0</v>
      </c>
      <c r="U207" s="32"/>
      <c r="V207" s="32"/>
      <c r="W207" s="48" t="str">
        <f t="shared" si="26"/>
        <v/>
      </c>
      <c r="X207" s="48" t="str">
        <f>IF(EstatísticasIndiviU19[[#This Row],[LLM]]+EstatísticasIndiviU19[[#This Row],[FGA]]&gt;0,EstatísticasIndiviU19[[#This Row],[LLM]]/EstatísticasIndiviU19[[#This Row],[FGA]],"")</f>
        <v/>
      </c>
      <c r="Y207" s="32"/>
      <c r="Z207" s="32"/>
      <c r="AA207" s="32"/>
      <c r="AB207" s="48" t="e">
        <f>EstatísticasIndiviU19[[#This Row],[ER]]/(EstatísticasIndiviU19[[#This Row],[FGA]]+(0.44*EstatísticasIndiviU19[[#This Row],[LLA]])+EstatísticasIndiviU19[[#This Row],[ER]])</f>
        <v>#DIV/0!</v>
      </c>
      <c r="AC207" s="47" t="str">
        <f>IF(EstatísticasIndiviU19[[#This Row],[AS]]+EstatísticasIndiviU19[[#This Row],[ER]]&gt;0,EstatísticasIndiviU19[[#This Row],[AS]]/EstatísticasIndiviU19[[#This Row],[ER]],"")</f>
        <v/>
      </c>
      <c r="AD207" s="35"/>
      <c r="AE207" s="35"/>
      <c r="AF207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07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07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0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07" s="35"/>
    </row>
    <row r="208" spans="1:36" x14ac:dyDescent="0.3">
      <c r="A208" s="32" t="s">
        <v>211</v>
      </c>
      <c r="B208" s="32" t="s">
        <v>176</v>
      </c>
      <c r="C208" s="32" t="s">
        <v>105</v>
      </c>
      <c r="D208" s="32">
        <v>2</v>
      </c>
      <c r="E208" s="38">
        <v>44825</v>
      </c>
      <c r="F208" s="32">
        <v>13</v>
      </c>
      <c r="G208" s="32"/>
      <c r="H208" s="2">
        <f t="shared" si="18"/>
        <v>0</v>
      </c>
      <c r="I208" s="32"/>
      <c r="J208" s="32"/>
      <c r="K208" s="2">
        <f t="shared" si="21"/>
        <v>0</v>
      </c>
      <c r="L208" s="32"/>
      <c r="M208" s="32"/>
      <c r="N208" s="32"/>
      <c r="O208" s="48" t="str">
        <f t="shared" si="25"/>
        <v/>
      </c>
      <c r="P208" s="32"/>
      <c r="Q208" s="32"/>
      <c r="R208" s="48" t="str">
        <f t="shared" si="22"/>
        <v/>
      </c>
      <c r="S208" s="46">
        <f>EstatísticasIndiviU19[[#This Row],[2PA]]+EstatísticasIndiviU19[[#This Row],[3PA]]</f>
        <v>0</v>
      </c>
      <c r="T208" s="46">
        <f>EstatísticasIndiviU19[[#This Row],[2PM]]+EstatísticasIndiviU19[[#This Row],[3PM]]</f>
        <v>0</v>
      </c>
      <c r="U208" s="32"/>
      <c r="V208" s="32"/>
      <c r="W208" s="48" t="str">
        <f t="shared" si="26"/>
        <v/>
      </c>
      <c r="X208" s="48" t="str">
        <f>IF(EstatísticasIndiviU19[[#This Row],[LLM]]+EstatísticasIndiviU19[[#This Row],[FGA]]&gt;0,EstatísticasIndiviU19[[#This Row],[LLM]]/EstatísticasIndiviU19[[#This Row],[FGA]],"")</f>
        <v/>
      </c>
      <c r="Y208" s="32"/>
      <c r="Z208" s="32"/>
      <c r="AA208" s="32"/>
      <c r="AB208" s="48" t="e">
        <f>EstatísticasIndiviU19[[#This Row],[ER]]/(EstatísticasIndiviU19[[#This Row],[FGA]]+(0.44*EstatísticasIndiviU19[[#This Row],[LLA]])+EstatísticasIndiviU19[[#This Row],[ER]])</f>
        <v>#DIV/0!</v>
      </c>
      <c r="AC208" s="47" t="str">
        <f>IF(EstatísticasIndiviU19[[#This Row],[AS]]+EstatísticasIndiviU19[[#This Row],[ER]]&gt;0,EstatísticasIndiviU19[[#This Row],[AS]]/EstatísticasIndiviU19[[#This Row],[ER]],"")</f>
        <v/>
      </c>
      <c r="AD208" s="35"/>
      <c r="AE208" s="35"/>
      <c r="AF208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08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08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0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08" s="35"/>
    </row>
    <row r="209" spans="1:36" x14ac:dyDescent="0.3">
      <c r="A209" s="32" t="s">
        <v>213</v>
      </c>
      <c r="B209" s="32" t="s">
        <v>176</v>
      </c>
      <c r="C209" s="32" t="s">
        <v>105</v>
      </c>
      <c r="D209" s="32">
        <v>2</v>
      </c>
      <c r="E209" s="38">
        <v>44825</v>
      </c>
      <c r="F209" s="32">
        <v>13</v>
      </c>
      <c r="G209" s="32" t="s">
        <v>126</v>
      </c>
      <c r="H209" s="2">
        <f t="shared" si="18"/>
        <v>0</v>
      </c>
      <c r="I209" s="32">
        <v>1</v>
      </c>
      <c r="J209" s="32">
        <v>0</v>
      </c>
      <c r="K209" s="2">
        <f t="shared" si="21"/>
        <v>1</v>
      </c>
      <c r="L209" s="32">
        <v>1</v>
      </c>
      <c r="M209" s="32">
        <v>0</v>
      </c>
      <c r="N209" s="32">
        <v>0</v>
      </c>
      <c r="O209" s="48" t="str">
        <f t="shared" si="25"/>
        <v/>
      </c>
      <c r="P209" s="32">
        <v>0</v>
      </c>
      <c r="Q209" s="32">
        <v>0</v>
      </c>
      <c r="R209" s="48" t="str">
        <f t="shared" si="22"/>
        <v/>
      </c>
      <c r="S209" s="46">
        <f>EstatísticasIndiviU19[[#This Row],[2PA]]+EstatísticasIndiviU19[[#This Row],[3PA]]</f>
        <v>0</v>
      </c>
      <c r="T209" s="46">
        <f>EstatísticasIndiviU19[[#This Row],[2PM]]+EstatísticasIndiviU19[[#This Row],[3PM]]</f>
        <v>0</v>
      </c>
      <c r="U209" s="32">
        <v>0</v>
      </c>
      <c r="V209" s="32">
        <v>0</v>
      </c>
      <c r="W209" s="48" t="str">
        <f t="shared" si="26"/>
        <v/>
      </c>
      <c r="X209" s="48" t="str">
        <f>IF(EstatísticasIndiviU19[[#This Row],[LLM]]+EstatísticasIndiviU19[[#This Row],[FGA]]&gt;0,EstatísticasIndiviU19[[#This Row],[LLM]]/EstatísticasIndiviU19[[#This Row],[FGA]],"")</f>
        <v/>
      </c>
      <c r="Y209" s="32">
        <v>0</v>
      </c>
      <c r="Z209" s="32">
        <v>0</v>
      </c>
      <c r="AA209" s="32">
        <v>1</v>
      </c>
      <c r="AB209" s="48">
        <f>EstatísticasIndiviU19[[#This Row],[ER]]/(EstatísticasIndiviU19[[#This Row],[FGA]]+(0.44*EstatísticasIndiviU19[[#This Row],[LLA]])+EstatísticasIndiviU19[[#This Row],[ER]])</f>
        <v>1</v>
      </c>
      <c r="AC209" s="47">
        <f>IF(EstatísticasIndiviU19[[#This Row],[AS]]+EstatísticasIndiviU19[[#This Row],[ER]]&gt;0,EstatísticasIndiviU19[[#This Row],[AS]]/EstatísticasIndiviU19[[#This Row],[ER]],"")</f>
        <v>1</v>
      </c>
      <c r="AD209" s="35">
        <v>1</v>
      </c>
      <c r="AE209" s="35">
        <v>0</v>
      </c>
      <c r="AF209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09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09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0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209" s="35"/>
    </row>
    <row r="210" spans="1:36" x14ac:dyDescent="0.3">
      <c r="A210" s="32" t="s">
        <v>214</v>
      </c>
      <c r="B210" s="32" t="s">
        <v>176</v>
      </c>
      <c r="C210" s="32" t="s">
        <v>105</v>
      </c>
      <c r="D210" s="32">
        <v>2</v>
      </c>
      <c r="E210" s="38">
        <v>44825</v>
      </c>
      <c r="F210" s="32">
        <v>13</v>
      </c>
      <c r="G210" s="32" t="s">
        <v>126</v>
      </c>
      <c r="H210" s="2">
        <f t="shared" ref="H210:H273" si="27">(Q210*2)+(N210*3)+(V210)</f>
        <v>0</v>
      </c>
      <c r="I210" s="32">
        <v>0</v>
      </c>
      <c r="J210" s="32">
        <v>0</v>
      </c>
      <c r="K210" s="2">
        <f t="shared" si="21"/>
        <v>0</v>
      </c>
      <c r="L210" s="32">
        <v>0</v>
      </c>
      <c r="M210" s="32">
        <v>0</v>
      </c>
      <c r="N210" s="32">
        <v>0</v>
      </c>
      <c r="O210" s="48" t="str">
        <f t="shared" si="25"/>
        <v/>
      </c>
      <c r="P210" s="32">
        <v>0</v>
      </c>
      <c r="Q210" s="32">
        <v>0</v>
      </c>
      <c r="R210" s="48" t="str">
        <f t="shared" si="22"/>
        <v/>
      </c>
      <c r="S210" s="46">
        <f>EstatísticasIndiviU19[[#This Row],[2PA]]+EstatísticasIndiviU19[[#This Row],[3PA]]</f>
        <v>0</v>
      </c>
      <c r="T210" s="46">
        <f>EstatísticasIndiviU19[[#This Row],[2PM]]+EstatísticasIndiviU19[[#This Row],[3PM]]</f>
        <v>0</v>
      </c>
      <c r="U210" s="32">
        <v>0</v>
      </c>
      <c r="V210" s="32">
        <v>0</v>
      </c>
      <c r="W210" s="48" t="str">
        <f t="shared" si="26"/>
        <v/>
      </c>
      <c r="X210" s="48" t="str">
        <f>IF(EstatísticasIndiviU19[[#This Row],[LLM]]+EstatísticasIndiviU19[[#This Row],[FGA]]&gt;0,EstatísticasIndiviU19[[#This Row],[LLM]]/EstatísticasIndiviU19[[#This Row],[FGA]],"")</f>
        <v/>
      </c>
      <c r="Y210" s="32">
        <v>0</v>
      </c>
      <c r="Z210" s="32">
        <v>0</v>
      </c>
      <c r="AA210" s="32">
        <v>1</v>
      </c>
      <c r="AB210" s="48">
        <f>EstatísticasIndiviU19[[#This Row],[ER]]/(EstatísticasIndiviU19[[#This Row],[FGA]]+(0.44*EstatísticasIndiviU19[[#This Row],[LLA]])+EstatísticasIndiviU19[[#This Row],[ER]])</f>
        <v>1</v>
      </c>
      <c r="AC210" s="47">
        <f>IF(EstatísticasIndiviU19[[#This Row],[AS]]+EstatísticasIndiviU19[[#This Row],[ER]]&gt;0,EstatísticasIndiviU19[[#This Row],[AS]]/EstatísticasIndiviU19[[#This Row],[ER]],"")</f>
        <v>0</v>
      </c>
      <c r="AD210" s="35">
        <v>2</v>
      </c>
      <c r="AE210" s="35">
        <v>0</v>
      </c>
      <c r="AF210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10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10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1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210" s="35"/>
    </row>
    <row r="211" spans="1:36" x14ac:dyDescent="0.3">
      <c r="A211" s="32" t="s">
        <v>218</v>
      </c>
      <c r="B211" s="32" t="s">
        <v>176</v>
      </c>
      <c r="C211" s="32" t="s">
        <v>105</v>
      </c>
      <c r="D211" s="32">
        <v>2</v>
      </c>
      <c r="E211" s="38">
        <v>44825</v>
      </c>
      <c r="F211" s="32">
        <v>13</v>
      </c>
      <c r="G211" s="32" t="s">
        <v>126</v>
      </c>
      <c r="H211" s="2">
        <f t="shared" si="27"/>
        <v>3</v>
      </c>
      <c r="I211" s="32">
        <v>0</v>
      </c>
      <c r="J211" s="32">
        <v>0</v>
      </c>
      <c r="K211" s="2">
        <f t="shared" si="21"/>
        <v>0</v>
      </c>
      <c r="L211" s="32">
        <v>1</v>
      </c>
      <c r="M211" s="32">
        <v>2</v>
      </c>
      <c r="N211" s="32">
        <v>1</v>
      </c>
      <c r="O211" s="48">
        <f t="shared" si="25"/>
        <v>0.5</v>
      </c>
      <c r="P211" s="32">
        <v>0</v>
      </c>
      <c r="Q211" s="32">
        <v>0</v>
      </c>
      <c r="R211" s="48" t="str">
        <f t="shared" si="22"/>
        <v/>
      </c>
      <c r="S211" s="46">
        <f>EstatísticasIndiviU19[[#This Row],[2PA]]+EstatísticasIndiviU19[[#This Row],[3PA]]</f>
        <v>2</v>
      </c>
      <c r="T211" s="46">
        <f>EstatísticasIndiviU19[[#This Row],[2PM]]+EstatísticasIndiviU19[[#This Row],[3PM]]</f>
        <v>1</v>
      </c>
      <c r="U211" s="32">
        <v>2</v>
      </c>
      <c r="V211" s="32">
        <v>0</v>
      </c>
      <c r="W211" s="48">
        <f t="shared" si="26"/>
        <v>0</v>
      </c>
      <c r="X211" s="48">
        <f>IF(EstatísticasIndiviU19[[#This Row],[LLM]]+EstatísticasIndiviU19[[#This Row],[FGA]]&gt;0,EstatísticasIndiviU19[[#This Row],[LLM]]/EstatísticasIndiviU19[[#This Row],[FGA]],"")</f>
        <v>0</v>
      </c>
      <c r="Y211" s="32">
        <v>0</v>
      </c>
      <c r="Z211" s="32">
        <v>0</v>
      </c>
      <c r="AA211" s="32">
        <v>1</v>
      </c>
      <c r="AB211" s="48">
        <f>EstatísticasIndiviU19[[#This Row],[ER]]/(EstatísticasIndiviU19[[#This Row],[FGA]]+(0.44*EstatísticasIndiviU19[[#This Row],[LLA]])+EstatísticasIndiviU19[[#This Row],[ER]])</f>
        <v>0.25773195876288663</v>
      </c>
      <c r="AC211" s="47">
        <f>IF(EstatísticasIndiviU19[[#This Row],[AS]]+EstatísticasIndiviU19[[#This Row],[ER]]&gt;0,EstatísticasIndiviU19[[#This Row],[AS]]/EstatísticasIndiviU19[[#This Row],[ER]],"")</f>
        <v>1</v>
      </c>
      <c r="AD211" s="35">
        <v>1</v>
      </c>
      <c r="AE211" s="35">
        <v>0</v>
      </c>
      <c r="AF211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211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0.52083333333333337</v>
      </c>
      <c r="AH211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0.75</v>
      </c>
      <c r="AI21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11" s="35"/>
    </row>
    <row r="212" spans="1:36" x14ac:dyDescent="0.3">
      <c r="A212" s="32" t="s">
        <v>199</v>
      </c>
      <c r="B212" s="32" t="s">
        <v>176</v>
      </c>
      <c r="C212" s="32" t="s">
        <v>187</v>
      </c>
      <c r="D212" s="32">
        <v>2</v>
      </c>
      <c r="E212" s="38">
        <v>44828</v>
      </c>
      <c r="F212" s="32">
        <v>14</v>
      </c>
      <c r="G212" s="32" t="s">
        <v>126</v>
      </c>
      <c r="H212" s="2">
        <f t="shared" si="27"/>
        <v>30</v>
      </c>
      <c r="I212" s="32">
        <v>7</v>
      </c>
      <c r="J212" s="32">
        <v>2</v>
      </c>
      <c r="K212" s="2">
        <f t="shared" si="21"/>
        <v>9</v>
      </c>
      <c r="L212" s="32">
        <v>7</v>
      </c>
      <c r="M212" s="32">
        <v>1</v>
      </c>
      <c r="N212" s="32">
        <v>1</v>
      </c>
      <c r="O212" s="48">
        <f t="shared" si="25"/>
        <v>1</v>
      </c>
      <c r="P212" s="32">
        <v>10</v>
      </c>
      <c r="Q212" s="32">
        <v>7</v>
      </c>
      <c r="R212" s="48">
        <f t="shared" si="22"/>
        <v>0.7</v>
      </c>
      <c r="S212" s="46">
        <f>EstatísticasIndiviU19[[#This Row],[2PA]]+EstatísticasIndiviU19[[#This Row],[3PA]]</f>
        <v>11</v>
      </c>
      <c r="T212" s="46">
        <f>EstatísticasIndiviU19[[#This Row],[2PM]]+EstatísticasIndiviU19[[#This Row],[3PM]]</f>
        <v>8</v>
      </c>
      <c r="U212" s="32">
        <v>18</v>
      </c>
      <c r="V212" s="32">
        <v>13</v>
      </c>
      <c r="W212" s="48">
        <f t="shared" si="26"/>
        <v>0.72222222222222221</v>
      </c>
      <c r="X212" s="48">
        <f>IF(EstatísticasIndiviU19[[#This Row],[LLM]]+EstatísticasIndiviU19[[#This Row],[FGA]]&gt;0,EstatísticasIndiviU19[[#This Row],[LLM]]/EstatísticasIndiviU19[[#This Row],[FGA]],"")</f>
        <v>1.1818181818181819</v>
      </c>
      <c r="Y212" s="32">
        <v>3</v>
      </c>
      <c r="Z212" s="32">
        <v>2</v>
      </c>
      <c r="AA212" s="32">
        <v>4</v>
      </c>
      <c r="AB212" s="48">
        <f>EstatísticasIndiviU19[[#This Row],[ER]]/(EstatísticasIndiviU19[[#This Row],[FGA]]+(0.44*EstatísticasIndiviU19[[#This Row],[LLA]])+EstatísticasIndiviU19[[#This Row],[ER]])</f>
        <v>0.17452006980802792</v>
      </c>
      <c r="AC212" s="47">
        <f>IF(EstatísticasIndiviU19[[#This Row],[AS]]+EstatísticasIndiviU19[[#This Row],[ER]]&gt;0,EstatísticasIndiviU19[[#This Row],[AS]]/EstatísticasIndiviU19[[#This Row],[ER]],"")</f>
        <v>1.75</v>
      </c>
      <c r="AD212" s="35">
        <v>5</v>
      </c>
      <c r="AE212" s="35">
        <v>8</v>
      </c>
      <c r="AF212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0.72727272727272729</v>
      </c>
      <c r="AG212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0.7928118393234671</v>
      </c>
      <c r="AH212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0.77272727272727271</v>
      </c>
      <c r="AI21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39</v>
      </c>
      <c r="AJ212" s="35"/>
    </row>
    <row r="213" spans="1:36" x14ac:dyDescent="0.3">
      <c r="A213" s="32" t="s">
        <v>200</v>
      </c>
      <c r="B213" s="32" t="s">
        <v>176</v>
      </c>
      <c r="C213" s="32" t="s">
        <v>187</v>
      </c>
      <c r="D213" s="32">
        <v>2</v>
      </c>
      <c r="E213" s="38">
        <v>44828</v>
      </c>
      <c r="F213" s="32">
        <v>14</v>
      </c>
      <c r="G213" s="32" t="s">
        <v>126</v>
      </c>
      <c r="H213" s="2">
        <f t="shared" si="27"/>
        <v>12</v>
      </c>
      <c r="I213" s="32">
        <v>3</v>
      </c>
      <c r="J213" s="32">
        <v>1</v>
      </c>
      <c r="K213" s="2">
        <f t="shared" ref="K213:K275" si="28">I213+J213</f>
        <v>4</v>
      </c>
      <c r="L213" s="32">
        <v>5</v>
      </c>
      <c r="M213" s="32">
        <v>9</v>
      </c>
      <c r="N213" s="32">
        <v>2</v>
      </c>
      <c r="O213" s="48">
        <f t="shared" si="25"/>
        <v>0.22222222222222221</v>
      </c>
      <c r="P213" s="32">
        <v>5</v>
      </c>
      <c r="Q213" s="32">
        <v>3</v>
      </c>
      <c r="R213" s="48">
        <f t="shared" ref="R213:R275" si="29">IF(Q213+P213&gt;0,Q213/P213,"")</f>
        <v>0.6</v>
      </c>
      <c r="S213" s="46">
        <f>EstatísticasIndiviU19[[#This Row],[2PA]]+EstatísticasIndiviU19[[#This Row],[3PA]]</f>
        <v>14</v>
      </c>
      <c r="T213" s="46">
        <f>EstatísticasIndiviU19[[#This Row],[2PM]]+EstatísticasIndiviU19[[#This Row],[3PM]]</f>
        <v>5</v>
      </c>
      <c r="U213" s="32">
        <v>0</v>
      </c>
      <c r="V213" s="32">
        <v>0</v>
      </c>
      <c r="W213" s="48" t="str">
        <f t="shared" si="26"/>
        <v/>
      </c>
      <c r="X213" s="48">
        <f>IF(EstatísticasIndiviU19[[#This Row],[LLM]]+EstatísticasIndiviU19[[#This Row],[FGA]]&gt;0,EstatísticasIndiviU19[[#This Row],[LLM]]/EstatísticasIndiviU19[[#This Row],[FGA]],"")</f>
        <v>0</v>
      </c>
      <c r="Y213" s="32">
        <v>0</v>
      </c>
      <c r="Z213" s="32">
        <v>1</v>
      </c>
      <c r="AA213" s="32">
        <v>2</v>
      </c>
      <c r="AB213" s="48">
        <f>EstatísticasIndiviU19[[#This Row],[ER]]/(EstatísticasIndiviU19[[#This Row],[FGA]]+(0.44*EstatísticasIndiviU19[[#This Row],[LLA]])+EstatísticasIndiviU19[[#This Row],[ER]])</f>
        <v>0.125</v>
      </c>
      <c r="AC213" s="47">
        <f>IF(EstatísticasIndiviU19[[#This Row],[AS]]+EstatísticasIndiviU19[[#This Row],[ER]]&gt;0,EstatísticasIndiviU19[[#This Row],[AS]]/EstatísticasIndiviU19[[#This Row],[ER]],"")</f>
        <v>2.5</v>
      </c>
      <c r="AD213" s="35">
        <v>3</v>
      </c>
      <c r="AE213" s="35">
        <v>2</v>
      </c>
      <c r="AF213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0.35714285714285715</v>
      </c>
      <c r="AG213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0.42857142857142855</v>
      </c>
      <c r="AH213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0.42857142857142855</v>
      </c>
      <c r="AI21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11</v>
      </c>
      <c r="AJ213" s="35"/>
    </row>
    <row r="214" spans="1:36" x14ac:dyDescent="0.3">
      <c r="A214" s="32" t="s">
        <v>201</v>
      </c>
      <c r="B214" s="32" t="s">
        <v>176</v>
      </c>
      <c r="C214" s="32" t="s">
        <v>187</v>
      </c>
      <c r="D214" s="32">
        <v>2</v>
      </c>
      <c r="E214" s="38">
        <v>44828</v>
      </c>
      <c r="F214" s="32">
        <v>14</v>
      </c>
      <c r="G214" s="32"/>
      <c r="H214" s="2">
        <f t="shared" si="27"/>
        <v>0</v>
      </c>
      <c r="I214" s="32"/>
      <c r="J214" s="32"/>
      <c r="K214" s="2">
        <f t="shared" si="28"/>
        <v>0</v>
      </c>
      <c r="L214" s="32"/>
      <c r="M214" s="32"/>
      <c r="N214" s="32"/>
      <c r="O214" s="48" t="str">
        <f t="shared" si="25"/>
        <v/>
      </c>
      <c r="P214" s="32"/>
      <c r="Q214" s="32"/>
      <c r="R214" s="48" t="str">
        <f t="shared" si="29"/>
        <v/>
      </c>
      <c r="S214" s="46">
        <f>EstatísticasIndiviU19[[#This Row],[2PA]]+EstatísticasIndiviU19[[#This Row],[3PA]]</f>
        <v>0</v>
      </c>
      <c r="T214" s="46">
        <f>EstatísticasIndiviU19[[#This Row],[2PM]]+EstatísticasIndiviU19[[#This Row],[3PM]]</f>
        <v>0</v>
      </c>
      <c r="U214" s="32"/>
      <c r="V214" s="32"/>
      <c r="W214" s="48" t="str">
        <f t="shared" si="26"/>
        <v/>
      </c>
      <c r="X214" s="48" t="str">
        <f>IF(EstatísticasIndiviU19[[#This Row],[LLM]]+EstatísticasIndiviU19[[#This Row],[FGA]]&gt;0,EstatísticasIndiviU19[[#This Row],[LLM]]/EstatísticasIndiviU19[[#This Row],[FGA]],"")</f>
        <v/>
      </c>
      <c r="Y214" s="32"/>
      <c r="Z214" s="32"/>
      <c r="AA214" s="32"/>
      <c r="AB214" s="48" t="e">
        <f>EstatísticasIndiviU19[[#This Row],[ER]]/(EstatísticasIndiviU19[[#This Row],[FGA]]+(0.44*EstatísticasIndiviU19[[#This Row],[LLA]])+EstatísticasIndiviU19[[#This Row],[ER]])</f>
        <v>#DIV/0!</v>
      </c>
      <c r="AC214" s="47" t="str">
        <f>IF(EstatísticasIndiviU19[[#This Row],[AS]]+EstatísticasIndiviU19[[#This Row],[ER]]&gt;0,EstatísticasIndiviU19[[#This Row],[AS]]/EstatísticasIndiviU19[[#This Row],[ER]],"")</f>
        <v/>
      </c>
      <c r="AD214" s="35"/>
      <c r="AE214" s="35"/>
      <c r="AF214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14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14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1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14" s="35"/>
    </row>
    <row r="215" spans="1:36" x14ac:dyDescent="0.3">
      <c r="A215" s="32" t="s">
        <v>202</v>
      </c>
      <c r="B215" s="32" t="s">
        <v>176</v>
      </c>
      <c r="C215" s="32" t="s">
        <v>187</v>
      </c>
      <c r="D215" s="32">
        <v>2</v>
      </c>
      <c r="E215" s="38">
        <v>44828</v>
      </c>
      <c r="F215" s="32">
        <v>14</v>
      </c>
      <c r="G215" s="32" t="s">
        <v>126</v>
      </c>
      <c r="H215" s="2">
        <f t="shared" si="27"/>
        <v>4</v>
      </c>
      <c r="I215" s="32">
        <v>3</v>
      </c>
      <c r="J215" s="32">
        <v>0</v>
      </c>
      <c r="K215" s="2">
        <f t="shared" si="28"/>
        <v>3</v>
      </c>
      <c r="L215" s="32">
        <v>1</v>
      </c>
      <c r="M215" s="32">
        <v>1</v>
      </c>
      <c r="N215" s="32">
        <v>0</v>
      </c>
      <c r="O215" s="48">
        <f t="shared" si="25"/>
        <v>0</v>
      </c>
      <c r="P215" s="32">
        <v>1</v>
      </c>
      <c r="Q215" s="32">
        <v>1</v>
      </c>
      <c r="R215" s="48">
        <f t="shared" si="29"/>
        <v>1</v>
      </c>
      <c r="S215" s="46">
        <f>EstatísticasIndiviU19[[#This Row],[2PA]]+EstatísticasIndiviU19[[#This Row],[3PA]]</f>
        <v>2</v>
      </c>
      <c r="T215" s="46">
        <f>EstatísticasIndiviU19[[#This Row],[2PM]]+EstatísticasIndiviU19[[#This Row],[3PM]]</f>
        <v>1</v>
      </c>
      <c r="U215" s="32">
        <v>3</v>
      </c>
      <c r="V215" s="32">
        <v>2</v>
      </c>
      <c r="W215" s="48">
        <f t="shared" si="26"/>
        <v>0.66666666666666663</v>
      </c>
      <c r="X215" s="48">
        <f>IF(EstatísticasIndiviU19[[#This Row],[LLM]]+EstatísticasIndiviU19[[#This Row],[FGA]]&gt;0,EstatísticasIndiviU19[[#This Row],[LLM]]/EstatísticasIndiviU19[[#This Row],[FGA]],"")</f>
        <v>1</v>
      </c>
      <c r="Y215" s="32">
        <v>3</v>
      </c>
      <c r="Z215" s="32">
        <v>0</v>
      </c>
      <c r="AA215" s="32">
        <v>4</v>
      </c>
      <c r="AB215" s="48">
        <f>EstatísticasIndiviU19[[#This Row],[ER]]/(EstatísticasIndiviU19[[#This Row],[FGA]]+(0.44*EstatísticasIndiviU19[[#This Row],[LLA]])+EstatísticasIndiviU19[[#This Row],[ER]])</f>
        <v>0.54644808743169393</v>
      </c>
      <c r="AC215" s="47">
        <f>IF(EstatísticasIndiviU19[[#This Row],[AS]]+EstatísticasIndiviU19[[#This Row],[ER]]&gt;0,EstatísticasIndiviU19[[#This Row],[AS]]/EstatísticasIndiviU19[[#This Row],[ER]],"")</f>
        <v>0.25</v>
      </c>
      <c r="AD215" s="35">
        <v>2</v>
      </c>
      <c r="AE215" s="35">
        <v>1</v>
      </c>
      <c r="AF215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215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0.60240963855421681</v>
      </c>
      <c r="AH215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21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5</v>
      </c>
      <c r="AJ215" s="35"/>
    </row>
    <row r="216" spans="1:36" x14ac:dyDescent="0.3">
      <c r="A216" s="32" t="s">
        <v>203</v>
      </c>
      <c r="B216" s="32" t="s">
        <v>176</v>
      </c>
      <c r="C216" s="32" t="s">
        <v>187</v>
      </c>
      <c r="D216" s="32">
        <v>2</v>
      </c>
      <c r="E216" s="38">
        <v>44828</v>
      </c>
      <c r="F216" s="32">
        <v>14</v>
      </c>
      <c r="G216" s="32" t="s">
        <v>126</v>
      </c>
      <c r="H216" s="2">
        <f t="shared" si="27"/>
        <v>10</v>
      </c>
      <c r="I216" s="32">
        <v>1</v>
      </c>
      <c r="J216" s="32">
        <v>1</v>
      </c>
      <c r="K216" s="2">
        <f t="shared" si="28"/>
        <v>2</v>
      </c>
      <c r="L216" s="32">
        <v>8</v>
      </c>
      <c r="M216" s="32">
        <v>1</v>
      </c>
      <c r="N216" s="32">
        <v>0</v>
      </c>
      <c r="O216" s="48">
        <f t="shared" si="25"/>
        <v>0</v>
      </c>
      <c r="P216" s="32">
        <v>5</v>
      </c>
      <c r="Q216" s="32">
        <v>2</v>
      </c>
      <c r="R216" s="48">
        <f t="shared" si="29"/>
        <v>0.4</v>
      </c>
      <c r="S216" s="46">
        <f>EstatísticasIndiviU19[[#This Row],[2PA]]+EstatísticasIndiviU19[[#This Row],[3PA]]</f>
        <v>6</v>
      </c>
      <c r="T216" s="46">
        <f>EstatísticasIndiviU19[[#This Row],[2PM]]+EstatísticasIndiviU19[[#This Row],[3PM]]</f>
        <v>2</v>
      </c>
      <c r="U216" s="32">
        <v>6</v>
      </c>
      <c r="V216" s="32">
        <v>6</v>
      </c>
      <c r="W216" s="48">
        <f t="shared" si="26"/>
        <v>1</v>
      </c>
      <c r="X216" s="48">
        <f>IF(EstatísticasIndiviU19[[#This Row],[LLM]]+EstatísticasIndiviU19[[#This Row],[FGA]]&gt;0,EstatísticasIndiviU19[[#This Row],[LLM]]/EstatísticasIndiviU19[[#This Row],[FGA]],"")</f>
        <v>1</v>
      </c>
      <c r="Y216" s="32">
        <v>0</v>
      </c>
      <c r="Z216" s="32">
        <v>0</v>
      </c>
      <c r="AA216" s="32">
        <v>4</v>
      </c>
      <c r="AB216" s="48">
        <f>EstatísticasIndiviU19[[#This Row],[ER]]/(EstatísticasIndiviU19[[#This Row],[FGA]]+(0.44*EstatísticasIndiviU19[[#This Row],[LLA]])+EstatísticasIndiviU19[[#This Row],[ER]])</f>
        <v>0.31645569620253161</v>
      </c>
      <c r="AC216" s="47">
        <f>IF(EstatísticasIndiviU19[[#This Row],[AS]]+EstatísticasIndiviU19[[#This Row],[ER]]&gt;0,EstatísticasIndiviU19[[#This Row],[AS]]/EstatísticasIndiviU19[[#This Row],[ER]],"")</f>
        <v>2</v>
      </c>
      <c r="AD216" s="35">
        <v>2</v>
      </c>
      <c r="AE216" s="35">
        <v>3</v>
      </c>
      <c r="AF216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0.33333333333333331</v>
      </c>
      <c r="AG216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0.57870370370370372</v>
      </c>
      <c r="AH216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0.33333333333333331</v>
      </c>
      <c r="AI21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12</v>
      </c>
      <c r="AJ216" s="35"/>
    </row>
    <row r="217" spans="1:36" x14ac:dyDescent="0.3">
      <c r="A217" s="32" t="s">
        <v>204</v>
      </c>
      <c r="B217" s="32" t="s">
        <v>176</v>
      </c>
      <c r="C217" s="32" t="s">
        <v>187</v>
      </c>
      <c r="D217" s="32">
        <v>2</v>
      </c>
      <c r="E217" s="38">
        <v>44828</v>
      </c>
      <c r="F217" s="32">
        <v>14</v>
      </c>
      <c r="G217" s="32" t="s">
        <v>126</v>
      </c>
      <c r="H217" s="2">
        <f t="shared" si="27"/>
        <v>20</v>
      </c>
      <c r="I217" s="32">
        <v>3</v>
      </c>
      <c r="J217" s="32">
        <v>0</v>
      </c>
      <c r="K217" s="2">
        <f t="shared" si="28"/>
        <v>3</v>
      </c>
      <c r="L217" s="32">
        <v>1</v>
      </c>
      <c r="M217" s="32">
        <v>6</v>
      </c>
      <c r="N217" s="32">
        <v>2</v>
      </c>
      <c r="O217" s="48">
        <f t="shared" si="25"/>
        <v>0.33333333333333331</v>
      </c>
      <c r="P217" s="32">
        <v>8</v>
      </c>
      <c r="Q217" s="32">
        <v>5</v>
      </c>
      <c r="R217" s="48">
        <f t="shared" si="29"/>
        <v>0.625</v>
      </c>
      <c r="S217" s="46">
        <f>EstatísticasIndiviU19[[#This Row],[2PA]]+EstatísticasIndiviU19[[#This Row],[3PA]]</f>
        <v>14</v>
      </c>
      <c r="T217" s="46">
        <f>EstatísticasIndiviU19[[#This Row],[2PM]]+EstatísticasIndiviU19[[#This Row],[3PM]]</f>
        <v>7</v>
      </c>
      <c r="U217" s="32">
        <v>6</v>
      </c>
      <c r="V217" s="32">
        <v>4</v>
      </c>
      <c r="W217" s="48">
        <f t="shared" si="26"/>
        <v>0.66666666666666663</v>
      </c>
      <c r="X217" s="48">
        <f>IF(EstatísticasIndiviU19[[#This Row],[LLM]]+EstatísticasIndiviU19[[#This Row],[FGA]]&gt;0,EstatísticasIndiviU19[[#This Row],[LLM]]/EstatísticasIndiviU19[[#This Row],[FGA]],"")</f>
        <v>0.2857142857142857</v>
      </c>
      <c r="Y217" s="32">
        <v>0</v>
      </c>
      <c r="Z217" s="32">
        <v>0</v>
      </c>
      <c r="AA217" s="32">
        <v>1</v>
      </c>
      <c r="AB217" s="48">
        <f>EstatísticasIndiviU19[[#This Row],[ER]]/(EstatísticasIndiviU19[[#This Row],[FGA]]+(0.44*EstatísticasIndiviU19[[#This Row],[LLA]])+EstatísticasIndiviU19[[#This Row],[ER]])</f>
        <v>5.6689342403628114E-2</v>
      </c>
      <c r="AC217" s="47">
        <f>IF(EstatísticasIndiviU19[[#This Row],[AS]]+EstatísticasIndiviU19[[#This Row],[ER]]&gt;0,EstatísticasIndiviU19[[#This Row],[AS]]/EstatísticasIndiviU19[[#This Row],[ER]],"")</f>
        <v>1</v>
      </c>
      <c r="AD217" s="35">
        <v>4</v>
      </c>
      <c r="AE217" s="35">
        <v>5</v>
      </c>
      <c r="AF217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217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0.60096153846153844</v>
      </c>
      <c r="AH217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0.5714285714285714</v>
      </c>
      <c r="AI21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14</v>
      </c>
      <c r="AJ217" s="35"/>
    </row>
    <row r="218" spans="1:36" x14ac:dyDescent="0.3">
      <c r="A218" s="32" t="s">
        <v>205</v>
      </c>
      <c r="B218" s="32" t="s">
        <v>176</v>
      </c>
      <c r="C218" s="32" t="s">
        <v>187</v>
      </c>
      <c r="D218" s="32">
        <v>2</v>
      </c>
      <c r="E218" s="38">
        <v>44828</v>
      </c>
      <c r="F218" s="32">
        <v>14</v>
      </c>
      <c r="G218" s="32" t="s">
        <v>126</v>
      </c>
      <c r="H218" s="2">
        <f t="shared" si="27"/>
        <v>3</v>
      </c>
      <c r="I218" s="32">
        <v>2</v>
      </c>
      <c r="J218" s="32">
        <v>0</v>
      </c>
      <c r="K218" s="2">
        <f t="shared" si="28"/>
        <v>2</v>
      </c>
      <c r="L218" s="32">
        <v>0</v>
      </c>
      <c r="M218" s="32">
        <v>1</v>
      </c>
      <c r="N218" s="32">
        <v>1</v>
      </c>
      <c r="O218" s="48">
        <f t="shared" si="25"/>
        <v>1</v>
      </c>
      <c r="P218" s="32">
        <v>1</v>
      </c>
      <c r="Q218" s="32">
        <v>0</v>
      </c>
      <c r="R218" s="48">
        <f t="shared" si="29"/>
        <v>0</v>
      </c>
      <c r="S218" s="46">
        <f>EstatísticasIndiviU19[[#This Row],[2PA]]+EstatísticasIndiviU19[[#This Row],[3PA]]</f>
        <v>2</v>
      </c>
      <c r="T218" s="46">
        <f>EstatísticasIndiviU19[[#This Row],[2PM]]+EstatísticasIndiviU19[[#This Row],[3PM]]</f>
        <v>1</v>
      </c>
      <c r="U218" s="32">
        <v>2</v>
      </c>
      <c r="V218" s="32">
        <v>0</v>
      </c>
      <c r="W218" s="48">
        <f t="shared" si="26"/>
        <v>0</v>
      </c>
      <c r="X218" s="48">
        <f>IF(EstatísticasIndiviU19[[#This Row],[LLM]]+EstatísticasIndiviU19[[#This Row],[FGA]]&gt;0,EstatísticasIndiviU19[[#This Row],[LLM]]/EstatísticasIndiviU19[[#This Row],[FGA]],"")</f>
        <v>0</v>
      </c>
      <c r="Y218" s="32">
        <v>0</v>
      </c>
      <c r="Z218" s="32">
        <v>1</v>
      </c>
      <c r="AA218" s="32">
        <v>2</v>
      </c>
      <c r="AB218" s="48">
        <f>EstatísticasIndiviU19[[#This Row],[ER]]/(EstatísticasIndiviU19[[#This Row],[FGA]]+(0.44*EstatísticasIndiviU19[[#This Row],[LLA]])+EstatísticasIndiviU19[[#This Row],[ER]])</f>
        <v>0.4098360655737705</v>
      </c>
      <c r="AC218" s="47">
        <f>IF(EstatísticasIndiviU19[[#This Row],[AS]]+EstatísticasIndiviU19[[#This Row],[ER]]&gt;0,EstatísticasIndiviU19[[#This Row],[AS]]/EstatísticasIndiviU19[[#This Row],[ER]],"")</f>
        <v>0</v>
      </c>
      <c r="AD218" s="35">
        <v>2</v>
      </c>
      <c r="AE218" s="35">
        <v>1</v>
      </c>
      <c r="AF218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218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0.52083333333333337</v>
      </c>
      <c r="AH218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0.75</v>
      </c>
      <c r="AI21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218" s="35"/>
    </row>
    <row r="219" spans="1:36" x14ac:dyDescent="0.3">
      <c r="A219" s="32" t="s">
        <v>216</v>
      </c>
      <c r="B219" s="32" t="s">
        <v>176</v>
      </c>
      <c r="C219" s="32" t="s">
        <v>187</v>
      </c>
      <c r="D219" s="32">
        <v>2</v>
      </c>
      <c r="E219" s="38">
        <v>44828</v>
      </c>
      <c r="F219" s="32">
        <v>14</v>
      </c>
      <c r="G219" s="32" t="s">
        <v>126</v>
      </c>
      <c r="H219" s="2">
        <f t="shared" si="27"/>
        <v>0</v>
      </c>
      <c r="I219" s="32">
        <v>2</v>
      </c>
      <c r="J219" s="32">
        <v>0</v>
      </c>
      <c r="K219" s="2">
        <f t="shared" si="28"/>
        <v>2</v>
      </c>
      <c r="L219" s="32">
        <v>0</v>
      </c>
      <c r="M219" s="32">
        <v>0</v>
      </c>
      <c r="N219" s="32">
        <v>0</v>
      </c>
      <c r="O219" s="48" t="str">
        <f t="shared" si="25"/>
        <v/>
      </c>
      <c r="P219" s="32">
        <v>0</v>
      </c>
      <c r="Q219" s="32">
        <v>0</v>
      </c>
      <c r="R219" s="48" t="str">
        <f t="shared" si="29"/>
        <v/>
      </c>
      <c r="S219" s="46">
        <f>EstatísticasIndiviU19[[#This Row],[2PA]]+EstatísticasIndiviU19[[#This Row],[3PA]]</f>
        <v>0</v>
      </c>
      <c r="T219" s="46">
        <f>EstatísticasIndiviU19[[#This Row],[2PM]]+EstatísticasIndiviU19[[#This Row],[3PM]]</f>
        <v>0</v>
      </c>
      <c r="U219" s="32">
        <v>0</v>
      </c>
      <c r="V219" s="32">
        <v>0</v>
      </c>
      <c r="W219" s="48" t="str">
        <f t="shared" si="26"/>
        <v/>
      </c>
      <c r="X219" s="48" t="str">
        <f>IF(EstatísticasIndiviU19[[#This Row],[LLM]]+EstatísticasIndiviU19[[#This Row],[FGA]]&gt;0,EstatísticasIndiviU19[[#This Row],[LLM]]/EstatísticasIndiviU19[[#This Row],[FGA]],"")</f>
        <v/>
      </c>
      <c r="Y219" s="32">
        <v>1</v>
      </c>
      <c r="Z219" s="32">
        <v>0</v>
      </c>
      <c r="AA219" s="32">
        <v>0</v>
      </c>
      <c r="AB219" s="48" t="e">
        <f>EstatísticasIndiviU19[[#This Row],[ER]]/(EstatísticasIndiviU19[[#This Row],[FGA]]+(0.44*EstatísticasIndiviU19[[#This Row],[LLA]])+EstatísticasIndiviU19[[#This Row],[ER]])</f>
        <v>#DIV/0!</v>
      </c>
      <c r="AC219" s="47" t="str">
        <f>IF(EstatísticasIndiviU19[[#This Row],[AS]]+EstatísticasIndiviU19[[#This Row],[ER]]&gt;0,EstatísticasIndiviU19[[#This Row],[AS]]/EstatísticasIndiviU19[[#This Row],[ER]],"")</f>
        <v/>
      </c>
      <c r="AD219" s="35">
        <v>1</v>
      </c>
      <c r="AE219" s="35">
        <v>1</v>
      </c>
      <c r="AF219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19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19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1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3</v>
      </c>
      <c r="AJ219" s="35"/>
    </row>
    <row r="220" spans="1:36" x14ac:dyDescent="0.3">
      <c r="A220" s="32" t="s">
        <v>207</v>
      </c>
      <c r="B220" s="32" t="s">
        <v>176</v>
      </c>
      <c r="C220" s="32" t="s">
        <v>187</v>
      </c>
      <c r="D220" s="32">
        <v>2</v>
      </c>
      <c r="E220" s="38">
        <v>44828</v>
      </c>
      <c r="F220" s="32">
        <v>14</v>
      </c>
      <c r="G220" s="32"/>
      <c r="H220" s="2">
        <f t="shared" si="27"/>
        <v>0</v>
      </c>
      <c r="I220" s="32"/>
      <c r="J220" s="32"/>
      <c r="K220" s="2">
        <f t="shared" si="28"/>
        <v>0</v>
      </c>
      <c r="L220" s="32"/>
      <c r="M220" s="32"/>
      <c r="N220" s="32"/>
      <c r="O220" s="48" t="str">
        <f t="shared" si="25"/>
        <v/>
      </c>
      <c r="P220" s="32"/>
      <c r="Q220" s="32"/>
      <c r="R220" s="48" t="str">
        <f t="shared" si="29"/>
        <v/>
      </c>
      <c r="S220" s="46">
        <f>EstatísticasIndiviU19[[#This Row],[2PA]]+EstatísticasIndiviU19[[#This Row],[3PA]]</f>
        <v>0</v>
      </c>
      <c r="T220" s="46">
        <f>EstatísticasIndiviU19[[#This Row],[2PM]]+EstatísticasIndiviU19[[#This Row],[3PM]]</f>
        <v>0</v>
      </c>
      <c r="U220" s="32"/>
      <c r="V220" s="32"/>
      <c r="W220" s="48" t="str">
        <f t="shared" si="26"/>
        <v/>
      </c>
      <c r="X220" s="48" t="str">
        <f>IF(EstatísticasIndiviU19[[#This Row],[LLM]]+EstatísticasIndiviU19[[#This Row],[FGA]]&gt;0,EstatísticasIndiviU19[[#This Row],[LLM]]/EstatísticasIndiviU19[[#This Row],[FGA]],"")</f>
        <v/>
      </c>
      <c r="Y220" s="32"/>
      <c r="Z220" s="32"/>
      <c r="AA220" s="32"/>
      <c r="AB220" s="48" t="e">
        <f>EstatísticasIndiviU19[[#This Row],[ER]]/(EstatísticasIndiviU19[[#This Row],[FGA]]+(0.44*EstatísticasIndiviU19[[#This Row],[LLA]])+EstatísticasIndiviU19[[#This Row],[ER]])</f>
        <v>#DIV/0!</v>
      </c>
      <c r="AC220" s="47" t="str">
        <f>IF(EstatísticasIndiviU19[[#This Row],[AS]]+EstatísticasIndiviU19[[#This Row],[ER]]&gt;0,EstatísticasIndiviU19[[#This Row],[AS]]/EstatísticasIndiviU19[[#This Row],[ER]],"")</f>
        <v/>
      </c>
      <c r="AD220" s="35"/>
      <c r="AE220" s="35"/>
      <c r="AF220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20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20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2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20" s="35"/>
    </row>
    <row r="221" spans="1:36" x14ac:dyDescent="0.3">
      <c r="A221" s="32" t="s">
        <v>208</v>
      </c>
      <c r="B221" s="32" t="s">
        <v>176</v>
      </c>
      <c r="C221" s="32" t="s">
        <v>187</v>
      </c>
      <c r="D221" s="32">
        <v>2</v>
      </c>
      <c r="E221" s="38">
        <v>44828</v>
      </c>
      <c r="F221" s="32">
        <v>14</v>
      </c>
      <c r="G221" s="32" t="s">
        <v>126</v>
      </c>
      <c r="H221" s="2">
        <f t="shared" si="27"/>
        <v>2</v>
      </c>
      <c r="I221" s="32">
        <v>0</v>
      </c>
      <c r="J221" s="32">
        <v>0</v>
      </c>
      <c r="K221" s="2">
        <f t="shared" si="28"/>
        <v>0</v>
      </c>
      <c r="L221" s="32">
        <v>0</v>
      </c>
      <c r="M221" s="32">
        <v>1</v>
      </c>
      <c r="N221" s="32">
        <v>0</v>
      </c>
      <c r="O221" s="48">
        <f t="shared" si="25"/>
        <v>0</v>
      </c>
      <c r="P221" s="32">
        <v>1</v>
      </c>
      <c r="Q221" s="32">
        <v>1</v>
      </c>
      <c r="R221" s="48">
        <f t="shared" si="29"/>
        <v>1</v>
      </c>
      <c r="S221" s="46">
        <f>EstatísticasIndiviU19[[#This Row],[2PA]]+EstatísticasIndiviU19[[#This Row],[3PA]]</f>
        <v>2</v>
      </c>
      <c r="T221" s="46">
        <f>EstatísticasIndiviU19[[#This Row],[2PM]]+EstatísticasIndiviU19[[#This Row],[3PM]]</f>
        <v>1</v>
      </c>
      <c r="U221" s="32">
        <v>0</v>
      </c>
      <c r="V221" s="32">
        <v>0</v>
      </c>
      <c r="W221" s="48" t="str">
        <f t="shared" si="26"/>
        <v/>
      </c>
      <c r="X221" s="48">
        <f>IF(EstatísticasIndiviU19[[#This Row],[LLM]]+EstatísticasIndiviU19[[#This Row],[FGA]]&gt;0,EstatísticasIndiviU19[[#This Row],[LLM]]/EstatísticasIndiviU19[[#This Row],[FGA]],"")</f>
        <v>0</v>
      </c>
      <c r="Y221" s="32">
        <v>0</v>
      </c>
      <c r="Z221" s="32">
        <v>0</v>
      </c>
      <c r="AA221" s="32">
        <v>1</v>
      </c>
      <c r="AB221" s="48">
        <f>EstatísticasIndiviU19[[#This Row],[ER]]/(EstatísticasIndiviU19[[#This Row],[FGA]]+(0.44*EstatísticasIndiviU19[[#This Row],[LLA]])+EstatísticasIndiviU19[[#This Row],[ER]])</f>
        <v>0.33333333333333331</v>
      </c>
      <c r="AC221" s="47">
        <f>IF(EstatísticasIndiviU19[[#This Row],[AS]]+EstatísticasIndiviU19[[#This Row],[ER]]&gt;0,EstatísticasIndiviU19[[#This Row],[AS]]/EstatísticasIndiviU19[[#This Row],[ER]],"")</f>
        <v>0</v>
      </c>
      <c r="AD221" s="35">
        <v>0</v>
      </c>
      <c r="AE221" s="35">
        <v>0</v>
      </c>
      <c r="AF221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221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</v>
      </c>
      <c r="AH221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22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21" s="35"/>
    </row>
    <row r="222" spans="1:36" x14ac:dyDescent="0.3">
      <c r="A222" s="32" t="s">
        <v>209</v>
      </c>
      <c r="B222" s="32" t="s">
        <v>176</v>
      </c>
      <c r="C222" s="32" t="s">
        <v>187</v>
      </c>
      <c r="D222" s="32">
        <v>2</v>
      </c>
      <c r="E222" s="38">
        <v>44828</v>
      </c>
      <c r="F222" s="32">
        <v>14</v>
      </c>
      <c r="G222" s="32" t="s">
        <v>126</v>
      </c>
      <c r="H222" s="2">
        <f t="shared" si="27"/>
        <v>0</v>
      </c>
      <c r="I222" s="32">
        <v>1</v>
      </c>
      <c r="J222" s="32">
        <v>0</v>
      </c>
      <c r="K222" s="2">
        <f t="shared" si="28"/>
        <v>1</v>
      </c>
      <c r="L222" s="32">
        <v>0</v>
      </c>
      <c r="M222" s="32">
        <v>1</v>
      </c>
      <c r="N222" s="32">
        <v>0</v>
      </c>
      <c r="O222" s="48">
        <f t="shared" si="25"/>
        <v>0</v>
      </c>
      <c r="P222" s="32">
        <v>1</v>
      </c>
      <c r="Q222" s="32">
        <v>0</v>
      </c>
      <c r="R222" s="48">
        <f t="shared" si="29"/>
        <v>0</v>
      </c>
      <c r="S222" s="46">
        <f>EstatísticasIndiviU19[[#This Row],[2PA]]+EstatísticasIndiviU19[[#This Row],[3PA]]</f>
        <v>2</v>
      </c>
      <c r="T222" s="46">
        <f>EstatísticasIndiviU19[[#This Row],[2PM]]+EstatísticasIndiviU19[[#This Row],[3PM]]</f>
        <v>0</v>
      </c>
      <c r="U222" s="32">
        <v>0</v>
      </c>
      <c r="V222" s="32">
        <v>0</v>
      </c>
      <c r="W222" s="48" t="str">
        <f t="shared" si="26"/>
        <v/>
      </c>
      <c r="X222" s="48">
        <f>IF(EstatísticasIndiviU19[[#This Row],[LLM]]+EstatísticasIndiviU19[[#This Row],[FGA]]&gt;0,EstatísticasIndiviU19[[#This Row],[LLM]]/EstatísticasIndiviU19[[#This Row],[FGA]],"")</f>
        <v>0</v>
      </c>
      <c r="Y222" s="32">
        <v>1</v>
      </c>
      <c r="Z222" s="32">
        <v>1</v>
      </c>
      <c r="AA222" s="32">
        <v>0</v>
      </c>
      <c r="AB222" s="48">
        <f>EstatísticasIndiviU19[[#This Row],[ER]]/(EstatísticasIndiviU19[[#This Row],[FGA]]+(0.44*EstatísticasIndiviU19[[#This Row],[LLA]])+EstatísticasIndiviU19[[#This Row],[ER]])</f>
        <v>0</v>
      </c>
      <c r="AC222" s="47" t="str">
        <f>IF(EstatísticasIndiviU19[[#This Row],[AS]]+EstatísticasIndiviU19[[#This Row],[ER]]&gt;0,EstatísticasIndiviU19[[#This Row],[AS]]/EstatísticasIndiviU19[[#This Row],[ER]],"")</f>
        <v/>
      </c>
      <c r="AD222" s="35">
        <v>5</v>
      </c>
      <c r="AE222" s="35">
        <v>2</v>
      </c>
      <c r="AF222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222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222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22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222" s="35"/>
    </row>
    <row r="223" spans="1:36" x14ac:dyDescent="0.3">
      <c r="A223" s="32" t="s">
        <v>210</v>
      </c>
      <c r="B223" s="32" t="s">
        <v>176</v>
      </c>
      <c r="C223" s="32" t="s">
        <v>187</v>
      </c>
      <c r="D223" s="32">
        <v>2</v>
      </c>
      <c r="E223" s="38">
        <v>44828</v>
      </c>
      <c r="F223" s="32">
        <v>14</v>
      </c>
      <c r="G223" s="32"/>
      <c r="H223" s="2">
        <f>(Q223*2)+(N223*3)+(V223)</f>
        <v>0</v>
      </c>
      <c r="I223" s="32"/>
      <c r="J223" s="32"/>
      <c r="K223" s="2">
        <f t="shared" si="28"/>
        <v>0</v>
      </c>
      <c r="L223" s="32"/>
      <c r="M223" s="32"/>
      <c r="N223" s="32"/>
      <c r="O223" s="48" t="str">
        <f t="shared" si="25"/>
        <v/>
      </c>
      <c r="P223" s="32"/>
      <c r="Q223" s="32"/>
      <c r="R223" s="48" t="str">
        <f t="shared" si="29"/>
        <v/>
      </c>
      <c r="S223" s="46">
        <f>EstatísticasIndiviU19[[#This Row],[2PA]]+EstatísticasIndiviU19[[#This Row],[3PA]]</f>
        <v>0</v>
      </c>
      <c r="T223" s="46">
        <f>EstatísticasIndiviU19[[#This Row],[2PM]]+EstatísticasIndiviU19[[#This Row],[3PM]]</f>
        <v>0</v>
      </c>
      <c r="U223" s="32"/>
      <c r="V223" s="32"/>
      <c r="W223" s="48" t="str">
        <f t="shared" si="26"/>
        <v/>
      </c>
      <c r="X223" s="48" t="str">
        <f>IF(EstatísticasIndiviU19[[#This Row],[LLM]]+EstatísticasIndiviU19[[#This Row],[FGA]]&gt;0,EstatísticasIndiviU19[[#This Row],[LLM]]/EstatísticasIndiviU19[[#This Row],[FGA]],"")</f>
        <v/>
      </c>
      <c r="Y223" s="32"/>
      <c r="Z223" s="32"/>
      <c r="AA223" s="32"/>
      <c r="AB223" s="48" t="e">
        <f>EstatísticasIndiviU19[[#This Row],[ER]]/(EstatísticasIndiviU19[[#This Row],[FGA]]+(0.44*EstatísticasIndiviU19[[#This Row],[LLA]])+EstatísticasIndiviU19[[#This Row],[ER]])</f>
        <v>#DIV/0!</v>
      </c>
      <c r="AC223" s="47" t="str">
        <f>IF(EstatísticasIndiviU19[[#This Row],[AS]]+EstatísticasIndiviU19[[#This Row],[ER]]&gt;0,EstatísticasIndiviU19[[#This Row],[AS]]/EstatísticasIndiviU19[[#This Row],[ER]],"")</f>
        <v/>
      </c>
      <c r="AD223" s="35"/>
      <c r="AE223" s="35"/>
      <c r="AF223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23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23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2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23" s="35"/>
    </row>
    <row r="224" spans="1:36" x14ac:dyDescent="0.3">
      <c r="A224" s="32" t="s">
        <v>211</v>
      </c>
      <c r="B224" s="32" t="s">
        <v>176</v>
      </c>
      <c r="C224" s="32" t="s">
        <v>187</v>
      </c>
      <c r="D224" s="32">
        <v>2</v>
      </c>
      <c r="E224" s="38">
        <v>44828</v>
      </c>
      <c r="F224" s="32">
        <v>14</v>
      </c>
      <c r="G224" s="32"/>
      <c r="H224" s="2">
        <f t="shared" si="27"/>
        <v>0</v>
      </c>
      <c r="I224" s="32"/>
      <c r="J224" s="32"/>
      <c r="K224" s="2">
        <f t="shared" si="28"/>
        <v>0</v>
      </c>
      <c r="L224" s="32"/>
      <c r="M224" s="32"/>
      <c r="N224" s="32"/>
      <c r="O224" s="48" t="str">
        <f t="shared" si="25"/>
        <v/>
      </c>
      <c r="P224" s="32"/>
      <c r="Q224" s="32"/>
      <c r="R224" s="48" t="str">
        <f t="shared" si="29"/>
        <v/>
      </c>
      <c r="S224" s="46">
        <f>EstatísticasIndiviU19[[#This Row],[2PA]]+EstatísticasIndiviU19[[#This Row],[3PA]]</f>
        <v>0</v>
      </c>
      <c r="T224" s="46">
        <f>EstatísticasIndiviU19[[#This Row],[2PM]]+EstatísticasIndiviU19[[#This Row],[3PM]]</f>
        <v>0</v>
      </c>
      <c r="U224" s="32"/>
      <c r="V224" s="32"/>
      <c r="W224" s="48" t="str">
        <f t="shared" si="26"/>
        <v/>
      </c>
      <c r="X224" s="48" t="str">
        <f>IF(EstatísticasIndiviU19[[#This Row],[LLM]]+EstatísticasIndiviU19[[#This Row],[FGA]]&gt;0,EstatísticasIndiviU19[[#This Row],[LLM]]/EstatísticasIndiviU19[[#This Row],[FGA]],"")</f>
        <v/>
      </c>
      <c r="Y224" s="32"/>
      <c r="Z224" s="32"/>
      <c r="AA224" s="32"/>
      <c r="AB224" s="48" t="e">
        <f>EstatísticasIndiviU19[[#This Row],[ER]]/(EstatísticasIndiviU19[[#This Row],[FGA]]+(0.44*EstatísticasIndiviU19[[#This Row],[LLA]])+EstatísticasIndiviU19[[#This Row],[ER]])</f>
        <v>#DIV/0!</v>
      </c>
      <c r="AC224" s="47" t="str">
        <f>IF(EstatísticasIndiviU19[[#This Row],[AS]]+EstatísticasIndiviU19[[#This Row],[ER]]&gt;0,EstatísticasIndiviU19[[#This Row],[AS]]/EstatísticasIndiviU19[[#This Row],[ER]],"")</f>
        <v/>
      </c>
      <c r="AD224" s="35"/>
      <c r="AE224" s="35"/>
      <c r="AF224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24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24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2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24" s="35"/>
    </row>
    <row r="225" spans="1:36" x14ac:dyDescent="0.3">
      <c r="A225" s="32" t="s">
        <v>213</v>
      </c>
      <c r="B225" s="32" t="s">
        <v>176</v>
      </c>
      <c r="C225" s="32" t="s">
        <v>187</v>
      </c>
      <c r="D225" s="32">
        <v>2</v>
      </c>
      <c r="E225" s="38">
        <v>44828</v>
      </c>
      <c r="F225" s="32">
        <v>14</v>
      </c>
      <c r="G225" s="32" t="s">
        <v>126</v>
      </c>
      <c r="H225" s="2">
        <f t="shared" si="27"/>
        <v>0</v>
      </c>
      <c r="I225" s="32">
        <v>1</v>
      </c>
      <c r="J225" s="32">
        <v>0</v>
      </c>
      <c r="K225" s="2">
        <f t="shared" si="28"/>
        <v>1</v>
      </c>
      <c r="L225" s="32">
        <v>0</v>
      </c>
      <c r="M225" s="32">
        <v>0</v>
      </c>
      <c r="N225" s="32">
        <v>0</v>
      </c>
      <c r="O225" s="48" t="str">
        <f t="shared" si="25"/>
        <v/>
      </c>
      <c r="P225" s="32">
        <v>1</v>
      </c>
      <c r="Q225" s="32">
        <v>0</v>
      </c>
      <c r="R225" s="48">
        <f t="shared" si="29"/>
        <v>0</v>
      </c>
      <c r="S225" s="46">
        <f>EstatísticasIndiviU19[[#This Row],[2PA]]+EstatísticasIndiviU19[[#This Row],[3PA]]</f>
        <v>1</v>
      </c>
      <c r="T225" s="46">
        <f>EstatísticasIndiviU19[[#This Row],[2PM]]+EstatísticasIndiviU19[[#This Row],[3PM]]</f>
        <v>0</v>
      </c>
      <c r="U225" s="32">
        <v>0</v>
      </c>
      <c r="V225" s="32">
        <v>0</v>
      </c>
      <c r="W225" s="48" t="str">
        <f t="shared" si="26"/>
        <v/>
      </c>
      <c r="X225" s="48">
        <f>IF(EstatísticasIndiviU19[[#This Row],[LLM]]+EstatísticasIndiviU19[[#This Row],[FGA]]&gt;0,EstatísticasIndiviU19[[#This Row],[LLM]]/EstatísticasIndiviU19[[#This Row],[FGA]],"")</f>
        <v>0</v>
      </c>
      <c r="Y225" s="32">
        <v>0</v>
      </c>
      <c r="Z225" s="32">
        <v>0</v>
      </c>
      <c r="AA225" s="32">
        <v>1</v>
      </c>
      <c r="AB225" s="48">
        <f>EstatísticasIndiviU19[[#This Row],[ER]]/(EstatísticasIndiviU19[[#This Row],[FGA]]+(0.44*EstatísticasIndiviU19[[#This Row],[LLA]])+EstatísticasIndiviU19[[#This Row],[ER]])</f>
        <v>0.5</v>
      </c>
      <c r="AC225" s="47">
        <f>IF(EstatísticasIndiviU19[[#This Row],[AS]]+EstatísticasIndiviU19[[#This Row],[ER]]&gt;0,EstatísticasIndiviU19[[#This Row],[AS]]/EstatísticasIndiviU19[[#This Row],[ER]],"")</f>
        <v>0</v>
      </c>
      <c r="AD225" s="35">
        <v>2</v>
      </c>
      <c r="AE225" s="35">
        <v>0</v>
      </c>
      <c r="AF225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225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225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22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225" s="35"/>
    </row>
    <row r="226" spans="1:36" x14ac:dyDescent="0.3">
      <c r="A226" s="32" t="s">
        <v>214</v>
      </c>
      <c r="B226" s="32" t="s">
        <v>176</v>
      </c>
      <c r="C226" s="32" t="s">
        <v>187</v>
      </c>
      <c r="D226" s="32">
        <v>2</v>
      </c>
      <c r="E226" s="38">
        <v>44828</v>
      </c>
      <c r="F226" s="32">
        <v>14</v>
      </c>
      <c r="G226" s="32" t="s">
        <v>126</v>
      </c>
      <c r="H226" s="2">
        <f t="shared" si="27"/>
        <v>0</v>
      </c>
      <c r="I226" s="32">
        <v>0</v>
      </c>
      <c r="J226" s="32">
        <v>1</v>
      </c>
      <c r="K226" s="2">
        <f t="shared" si="28"/>
        <v>1</v>
      </c>
      <c r="L226" s="32">
        <v>0</v>
      </c>
      <c r="M226" s="32">
        <v>0</v>
      </c>
      <c r="N226" s="32">
        <v>0</v>
      </c>
      <c r="O226" s="48" t="str">
        <f t="shared" si="25"/>
        <v/>
      </c>
      <c r="P226" s="32">
        <v>1</v>
      </c>
      <c r="Q226" s="32">
        <v>0</v>
      </c>
      <c r="R226" s="48">
        <f t="shared" si="29"/>
        <v>0</v>
      </c>
      <c r="S226" s="46">
        <f>EstatísticasIndiviU19[[#This Row],[2PA]]+EstatísticasIndiviU19[[#This Row],[3PA]]</f>
        <v>1</v>
      </c>
      <c r="T226" s="46">
        <f>EstatísticasIndiviU19[[#This Row],[2PM]]+EstatísticasIndiviU19[[#This Row],[3PM]]</f>
        <v>0</v>
      </c>
      <c r="U226" s="32">
        <v>0</v>
      </c>
      <c r="V226" s="32">
        <v>0</v>
      </c>
      <c r="W226" s="48" t="str">
        <f t="shared" si="26"/>
        <v/>
      </c>
      <c r="X226" s="48">
        <f>IF(EstatísticasIndiviU19[[#This Row],[LLM]]+EstatísticasIndiviU19[[#This Row],[FGA]]&gt;0,EstatísticasIndiviU19[[#This Row],[LLM]]/EstatísticasIndiviU19[[#This Row],[FGA]],"")</f>
        <v>0</v>
      </c>
      <c r="Y226" s="32">
        <v>1</v>
      </c>
      <c r="Z226" s="32">
        <v>0</v>
      </c>
      <c r="AA226" s="32">
        <v>1</v>
      </c>
      <c r="AB226" s="48">
        <f>EstatísticasIndiviU19[[#This Row],[ER]]/(EstatísticasIndiviU19[[#This Row],[FGA]]+(0.44*EstatísticasIndiviU19[[#This Row],[LLA]])+EstatísticasIndiviU19[[#This Row],[ER]])</f>
        <v>0.5</v>
      </c>
      <c r="AC226" s="47">
        <f>IF(EstatísticasIndiviU19[[#This Row],[AS]]+EstatísticasIndiviU19[[#This Row],[ER]]&gt;0,EstatísticasIndiviU19[[#This Row],[AS]]/EstatísticasIndiviU19[[#This Row],[ER]],"")</f>
        <v>0</v>
      </c>
      <c r="AD226" s="35">
        <v>0</v>
      </c>
      <c r="AE226" s="35">
        <v>0</v>
      </c>
      <c r="AF226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226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226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22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26" s="35"/>
    </row>
    <row r="227" spans="1:36" x14ac:dyDescent="0.3">
      <c r="A227" s="32" t="s">
        <v>218</v>
      </c>
      <c r="B227" s="32" t="s">
        <v>176</v>
      </c>
      <c r="C227" s="32" t="s">
        <v>187</v>
      </c>
      <c r="D227" s="32">
        <v>2</v>
      </c>
      <c r="E227" s="38">
        <v>44828</v>
      </c>
      <c r="F227" s="32">
        <v>14</v>
      </c>
      <c r="G227" s="32" t="s">
        <v>126</v>
      </c>
      <c r="H227" s="2">
        <f t="shared" si="27"/>
        <v>0</v>
      </c>
      <c r="I227" s="32">
        <v>0</v>
      </c>
      <c r="J227" s="32">
        <v>1</v>
      </c>
      <c r="K227" s="2">
        <f t="shared" si="28"/>
        <v>1</v>
      </c>
      <c r="L227" s="32">
        <v>2</v>
      </c>
      <c r="M227" s="32">
        <v>1</v>
      </c>
      <c r="N227" s="32">
        <v>0</v>
      </c>
      <c r="O227" s="48">
        <f t="shared" si="25"/>
        <v>0</v>
      </c>
      <c r="P227" s="32">
        <v>0</v>
      </c>
      <c r="Q227" s="32">
        <v>0</v>
      </c>
      <c r="R227" s="48" t="str">
        <f t="shared" si="29"/>
        <v/>
      </c>
      <c r="S227" s="46">
        <f>EstatísticasIndiviU19[[#This Row],[2PA]]+EstatísticasIndiviU19[[#This Row],[3PA]]</f>
        <v>1</v>
      </c>
      <c r="T227" s="46">
        <f>EstatísticasIndiviU19[[#This Row],[2PM]]+EstatísticasIndiviU19[[#This Row],[3PM]]</f>
        <v>0</v>
      </c>
      <c r="U227" s="32">
        <v>0</v>
      </c>
      <c r="V227" s="32">
        <v>0</v>
      </c>
      <c r="W227" s="48" t="str">
        <f t="shared" si="26"/>
        <v/>
      </c>
      <c r="X227" s="48">
        <f>IF(EstatísticasIndiviU19[[#This Row],[LLM]]+EstatísticasIndiviU19[[#This Row],[FGA]]&gt;0,EstatísticasIndiviU19[[#This Row],[LLM]]/EstatísticasIndiviU19[[#This Row],[FGA]],"")</f>
        <v>0</v>
      </c>
      <c r="Y227" s="32">
        <v>1</v>
      </c>
      <c r="Z227" s="32">
        <v>0</v>
      </c>
      <c r="AA227" s="32">
        <v>0</v>
      </c>
      <c r="AB227" s="48">
        <f>EstatísticasIndiviU19[[#This Row],[ER]]/(EstatísticasIndiviU19[[#This Row],[FGA]]+(0.44*EstatísticasIndiviU19[[#This Row],[LLA]])+EstatísticasIndiviU19[[#This Row],[ER]])</f>
        <v>0</v>
      </c>
      <c r="AC227" s="47" t="e">
        <f>IF(EstatísticasIndiviU19[[#This Row],[AS]]+EstatísticasIndiviU19[[#This Row],[ER]]&gt;0,EstatísticasIndiviU19[[#This Row],[AS]]/EstatísticasIndiviU19[[#This Row],[ER]],"")</f>
        <v>#DIV/0!</v>
      </c>
      <c r="AD227" s="35">
        <v>1</v>
      </c>
      <c r="AE227" s="35">
        <v>0</v>
      </c>
      <c r="AF227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227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227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22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3</v>
      </c>
      <c r="AJ227" s="35"/>
    </row>
    <row r="228" spans="1:36" x14ac:dyDescent="0.3">
      <c r="A228" s="32" t="s">
        <v>199</v>
      </c>
      <c r="B228" s="32" t="s">
        <v>176</v>
      </c>
      <c r="C228" s="32" t="s">
        <v>161</v>
      </c>
      <c r="D228" s="32">
        <v>2</v>
      </c>
      <c r="E228" s="38">
        <v>44835</v>
      </c>
      <c r="F228" s="32">
        <v>15</v>
      </c>
      <c r="G228" s="32" t="s">
        <v>126</v>
      </c>
      <c r="H228" s="2">
        <f t="shared" si="27"/>
        <v>31</v>
      </c>
      <c r="I228" s="32">
        <v>5</v>
      </c>
      <c r="J228" s="32">
        <v>3</v>
      </c>
      <c r="K228" s="2">
        <f t="shared" si="28"/>
        <v>8</v>
      </c>
      <c r="L228" s="32">
        <v>2</v>
      </c>
      <c r="M228" s="32">
        <v>2</v>
      </c>
      <c r="N228" s="32">
        <v>0</v>
      </c>
      <c r="O228" s="48">
        <f t="shared" ref="O228:O255" si="30">IF(N228+M228&gt;0,N228/M228,"")</f>
        <v>0</v>
      </c>
      <c r="P228" s="32">
        <v>25</v>
      </c>
      <c r="Q228" s="32">
        <v>14</v>
      </c>
      <c r="R228" s="48">
        <f t="shared" si="29"/>
        <v>0.56000000000000005</v>
      </c>
      <c r="S228" s="46">
        <f>EstatísticasIndiviU19[[#This Row],[2PA]]+EstatísticasIndiviU19[[#This Row],[3PA]]</f>
        <v>27</v>
      </c>
      <c r="T228" s="46">
        <f>EstatísticasIndiviU19[[#This Row],[2PM]]+EstatísticasIndiviU19[[#This Row],[3PM]]</f>
        <v>14</v>
      </c>
      <c r="U228" s="32">
        <v>6</v>
      </c>
      <c r="V228" s="32">
        <v>3</v>
      </c>
      <c r="W228" s="48">
        <f t="shared" ref="W228:W255" si="31">IF(V228+U228&gt;0,V228/U228,"")</f>
        <v>0.5</v>
      </c>
      <c r="X228" s="48">
        <f>IF(EstatísticasIndiviU19[[#This Row],[LLM]]+EstatísticasIndiviU19[[#This Row],[FGA]]&gt;0,EstatísticasIndiviU19[[#This Row],[LLM]]/EstatísticasIndiviU19[[#This Row],[FGA]],"")</f>
        <v>0.1111111111111111</v>
      </c>
      <c r="Y228" s="32">
        <v>7</v>
      </c>
      <c r="Z228" s="32">
        <v>2</v>
      </c>
      <c r="AA228" s="32">
        <v>4</v>
      </c>
      <c r="AB228" s="48">
        <f>EstatísticasIndiviU19[[#This Row],[ER]]/(EstatísticasIndiviU19[[#This Row],[FGA]]+(0.44*EstatísticasIndiviU19[[#This Row],[LLA]])+EstatísticasIndiviU19[[#This Row],[ER]])</f>
        <v>0.11890606420927467</v>
      </c>
      <c r="AC228" s="47">
        <f>IF(EstatísticasIndiviU19[[#This Row],[AS]]+EstatísticasIndiviU19[[#This Row],[ER]]&gt;0,EstatísticasIndiviU19[[#This Row],[AS]]/EstatísticasIndiviU19[[#This Row],[ER]],"")</f>
        <v>0.5</v>
      </c>
      <c r="AD228" s="35">
        <v>1</v>
      </c>
      <c r="AE228" s="35">
        <v>5</v>
      </c>
      <c r="AF228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0.51851851851851849</v>
      </c>
      <c r="AG228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0.52294197031039136</v>
      </c>
      <c r="AH228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0.51851851851851849</v>
      </c>
      <c r="AI22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30</v>
      </c>
      <c r="AJ228" s="35"/>
    </row>
    <row r="229" spans="1:36" x14ac:dyDescent="0.3">
      <c r="A229" s="32" t="s">
        <v>200</v>
      </c>
      <c r="B229" s="32" t="s">
        <v>176</v>
      </c>
      <c r="C229" s="32" t="s">
        <v>161</v>
      </c>
      <c r="D229" s="32">
        <v>2</v>
      </c>
      <c r="E229" s="38">
        <v>44835</v>
      </c>
      <c r="F229" s="32">
        <v>15</v>
      </c>
      <c r="G229" s="32" t="s">
        <v>126</v>
      </c>
      <c r="H229" s="2">
        <f t="shared" si="27"/>
        <v>4</v>
      </c>
      <c r="I229" s="32">
        <v>7</v>
      </c>
      <c r="J229" s="32">
        <v>1</v>
      </c>
      <c r="K229" s="2">
        <f t="shared" si="28"/>
        <v>8</v>
      </c>
      <c r="L229" s="32">
        <v>2</v>
      </c>
      <c r="M229" s="32">
        <v>5</v>
      </c>
      <c r="N229" s="32">
        <v>0</v>
      </c>
      <c r="O229" s="48">
        <f t="shared" si="30"/>
        <v>0</v>
      </c>
      <c r="P229" s="32">
        <v>5</v>
      </c>
      <c r="Q229" s="32">
        <v>2</v>
      </c>
      <c r="R229" s="48">
        <f t="shared" si="29"/>
        <v>0.4</v>
      </c>
      <c r="S229" s="46">
        <f>EstatísticasIndiviU19[[#This Row],[2PA]]+EstatísticasIndiviU19[[#This Row],[3PA]]</f>
        <v>10</v>
      </c>
      <c r="T229" s="46">
        <f>EstatísticasIndiviU19[[#This Row],[2PM]]+EstatísticasIndiviU19[[#This Row],[3PM]]</f>
        <v>2</v>
      </c>
      <c r="U229" s="32">
        <v>0</v>
      </c>
      <c r="V229" s="32">
        <v>0</v>
      </c>
      <c r="W229" s="48" t="str">
        <f t="shared" si="31"/>
        <v/>
      </c>
      <c r="X229" s="48">
        <f>IF(EstatísticasIndiviU19[[#This Row],[LLM]]+EstatísticasIndiviU19[[#This Row],[FGA]]&gt;0,EstatísticasIndiviU19[[#This Row],[LLM]]/EstatísticasIndiviU19[[#This Row],[FGA]],"")</f>
        <v>0</v>
      </c>
      <c r="Y229" s="32">
        <v>3</v>
      </c>
      <c r="Z229" s="32">
        <v>0</v>
      </c>
      <c r="AA229" s="32">
        <v>10</v>
      </c>
      <c r="AB229" s="48">
        <f>EstatísticasIndiviU19[[#This Row],[ER]]/(EstatísticasIndiviU19[[#This Row],[FGA]]+(0.44*EstatísticasIndiviU19[[#This Row],[LLA]])+EstatísticasIndiviU19[[#This Row],[ER]])</f>
        <v>0.5</v>
      </c>
      <c r="AC229" s="47">
        <f>IF(EstatísticasIndiviU19[[#This Row],[AS]]+EstatísticasIndiviU19[[#This Row],[ER]]&gt;0,EstatísticasIndiviU19[[#This Row],[AS]]/EstatísticasIndiviU19[[#This Row],[ER]],"")</f>
        <v>0.2</v>
      </c>
      <c r="AD229" s="35">
        <v>5</v>
      </c>
      <c r="AE229" s="35">
        <v>3</v>
      </c>
      <c r="AF229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</v>
      </c>
      <c r="AG229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</v>
      </c>
      <c r="AH229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0.2</v>
      </c>
      <c r="AI22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229" s="35"/>
    </row>
    <row r="230" spans="1:36" x14ac:dyDescent="0.3">
      <c r="A230" s="32" t="s">
        <v>201</v>
      </c>
      <c r="B230" s="32" t="s">
        <v>176</v>
      </c>
      <c r="C230" s="32" t="s">
        <v>161</v>
      </c>
      <c r="D230" s="32">
        <v>2</v>
      </c>
      <c r="E230" s="38">
        <v>44835</v>
      </c>
      <c r="F230" s="32">
        <v>15</v>
      </c>
      <c r="G230" s="32" t="s">
        <v>126</v>
      </c>
      <c r="H230" s="2">
        <f t="shared" si="27"/>
        <v>2</v>
      </c>
      <c r="I230" s="32">
        <v>0</v>
      </c>
      <c r="J230" s="32">
        <v>0</v>
      </c>
      <c r="K230" s="2">
        <f t="shared" si="28"/>
        <v>0</v>
      </c>
      <c r="L230" s="32">
        <v>0</v>
      </c>
      <c r="M230" s="32">
        <v>3</v>
      </c>
      <c r="N230" s="32">
        <v>0</v>
      </c>
      <c r="O230" s="48">
        <f t="shared" si="30"/>
        <v>0</v>
      </c>
      <c r="P230" s="32">
        <v>2</v>
      </c>
      <c r="Q230" s="32">
        <v>1</v>
      </c>
      <c r="R230" s="48">
        <f t="shared" si="29"/>
        <v>0.5</v>
      </c>
      <c r="S230" s="46">
        <f>EstatísticasIndiviU19[[#This Row],[2PA]]+EstatísticasIndiviU19[[#This Row],[3PA]]</f>
        <v>5</v>
      </c>
      <c r="T230" s="46">
        <f>EstatísticasIndiviU19[[#This Row],[2PM]]+EstatísticasIndiviU19[[#This Row],[3PM]]</f>
        <v>1</v>
      </c>
      <c r="U230" s="32">
        <v>0</v>
      </c>
      <c r="V230" s="32">
        <v>0</v>
      </c>
      <c r="W230" s="48" t="str">
        <f t="shared" si="31"/>
        <v/>
      </c>
      <c r="X230" s="48">
        <f>IF(EstatísticasIndiviU19[[#This Row],[LLM]]+EstatísticasIndiviU19[[#This Row],[FGA]]&gt;0,EstatísticasIndiviU19[[#This Row],[LLM]]/EstatísticasIndiviU19[[#This Row],[FGA]],"")</f>
        <v>0</v>
      </c>
      <c r="Y230" s="32">
        <v>2</v>
      </c>
      <c r="Z230" s="32">
        <v>0</v>
      </c>
      <c r="AA230" s="32">
        <v>2</v>
      </c>
      <c r="AB230" s="48">
        <f>EstatísticasIndiviU19[[#This Row],[ER]]/(EstatísticasIndiviU19[[#This Row],[FGA]]+(0.44*EstatísticasIndiviU19[[#This Row],[LLA]])+EstatísticasIndiviU19[[#This Row],[ER]])</f>
        <v>0.2857142857142857</v>
      </c>
      <c r="AC230" s="47">
        <f>IF(EstatísticasIndiviU19[[#This Row],[AS]]+EstatísticasIndiviU19[[#This Row],[ER]]&gt;0,EstatísticasIndiviU19[[#This Row],[AS]]/EstatísticasIndiviU19[[#This Row],[ER]],"")</f>
        <v>0</v>
      </c>
      <c r="AD230" s="35">
        <v>3</v>
      </c>
      <c r="AE230" s="35">
        <v>2</v>
      </c>
      <c r="AF230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</v>
      </c>
      <c r="AG230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</v>
      </c>
      <c r="AH230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0.2</v>
      </c>
      <c r="AI23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-2</v>
      </c>
      <c r="AJ230" s="35"/>
    </row>
    <row r="231" spans="1:36" x14ac:dyDescent="0.3">
      <c r="A231" s="32" t="s">
        <v>202</v>
      </c>
      <c r="B231" s="32" t="s">
        <v>176</v>
      </c>
      <c r="C231" s="32" t="s">
        <v>161</v>
      </c>
      <c r="D231" s="32">
        <v>2</v>
      </c>
      <c r="E231" s="38">
        <v>44835</v>
      </c>
      <c r="F231" s="32">
        <v>15</v>
      </c>
      <c r="G231" s="32" t="s">
        <v>126</v>
      </c>
      <c r="H231" s="2">
        <f t="shared" si="27"/>
        <v>0</v>
      </c>
      <c r="I231" s="32">
        <v>0</v>
      </c>
      <c r="J231" s="32">
        <v>0</v>
      </c>
      <c r="K231" s="2">
        <f t="shared" si="28"/>
        <v>0</v>
      </c>
      <c r="L231" s="32">
        <v>2</v>
      </c>
      <c r="M231" s="32">
        <v>0</v>
      </c>
      <c r="N231" s="32">
        <v>0</v>
      </c>
      <c r="O231" s="48" t="str">
        <f t="shared" si="30"/>
        <v/>
      </c>
      <c r="P231" s="32">
        <v>2</v>
      </c>
      <c r="Q231" s="32">
        <v>0</v>
      </c>
      <c r="R231" s="48">
        <f t="shared" si="29"/>
        <v>0</v>
      </c>
      <c r="S231" s="46">
        <f>EstatísticasIndiviU19[[#This Row],[2PA]]+EstatísticasIndiviU19[[#This Row],[3PA]]</f>
        <v>2</v>
      </c>
      <c r="T231" s="46">
        <f>EstatísticasIndiviU19[[#This Row],[2PM]]+EstatísticasIndiviU19[[#This Row],[3PM]]</f>
        <v>0</v>
      </c>
      <c r="U231" s="32">
        <v>0</v>
      </c>
      <c r="V231" s="32">
        <v>0</v>
      </c>
      <c r="W231" s="48" t="str">
        <f t="shared" si="31"/>
        <v/>
      </c>
      <c r="X231" s="48">
        <f>IF(EstatísticasIndiviU19[[#This Row],[LLM]]+EstatísticasIndiviU19[[#This Row],[FGA]]&gt;0,EstatísticasIndiviU19[[#This Row],[LLM]]/EstatísticasIndiviU19[[#This Row],[FGA]],"")</f>
        <v>0</v>
      </c>
      <c r="Y231" s="32">
        <v>1</v>
      </c>
      <c r="Z231" s="32">
        <v>0</v>
      </c>
      <c r="AA231" s="32">
        <v>1</v>
      </c>
      <c r="AB231" s="48">
        <f>EstatísticasIndiviU19[[#This Row],[ER]]/(EstatísticasIndiviU19[[#This Row],[FGA]]+(0.44*EstatísticasIndiviU19[[#This Row],[LLA]])+EstatísticasIndiviU19[[#This Row],[ER]])</f>
        <v>0.33333333333333331</v>
      </c>
      <c r="AC231" s="47">
        <f>IF(EstatísticasIndiviU19[[#This Row],[AS]]+EstatísticasIndiviU19[[#This Row],[ER]]&gt;0,EstatísticasIndiviU19[[#This Row],[AS]]/EstatísticasIndiviU19[[#This Row],[ER]],"")</f>
        <v>2</v>
      </c>
      <c r="AD231" s="35">
        <v>0</v>
      </c>
      <c r="AE231" s="35">
        <v>2</v>
      </c>
      <c r="AF231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231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231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23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31" s="35"/>
    </row>
    <row r="232" spans="1:36" x14ac:dyDescent="0.3">
      <c r="A232" s="32" t="s">
        <v>203</v>
      </c>
      <c r="B232" s="32" t="s">
        <v>176</v>
      </c>
      <c r="C232" s="32" t="s">
        <v>161</v>
      </c>
      <c r="D232" s="32">
        <v>2</v>
      </c>
      <c r="E232" s="38">
        <v>44835</v>
      </c>
      <c r="F232" s="32">
        <v>15</v>
      </c>
      <c r="G232" s="32" t="s">
        <v>126</v>
      </c>
      <c r="H232" s="2">
        <f t="shared" si="27"/>
        <v>0</v>
      </c>
      <c r="I232" s="32">
        <v>3</v>
      </c>
      <c r="J232" s="32">
        <v>0</v>
      </c>
      <c r="K232" s="2">
        <f t="shared" si="28"/>
        <v>3</v>
      </c>
      <c r="L232" s="32">
        <v>8</v>
      </c>
      <c r="M232" s="32">
        <v>0</v>
      </c>
      <c r="N232" s="32">
        <v>0</v>
      </c>
      <c r="O232" s="48" t="str">
        <f t="shared" si="30"/>
        <v/>
      </c>
      <c r="P232" s="32">
        <v>1</v>
      </c>
      <c r="Q232" s="32">
        <v>0</v>
      </c>
      <c r="R232" s="48">
        <f t="shared" si="29"/>
        <v>0</v>
      </c>
      <c r="S232" s="46">
        <f>EstatísticasIndiviU19[[#This Row],[2PA]]+EstatísticasIndiviU19[[#This Row],[3PA]]</f>
        <v>1</v>
      </c>
      <c r="T232" s="46">
        <f>EstatísticasIndiviU19[[#This Row],[2PM]]+EstatísticasIndiviU19[[#This Row],[3PM]]</f>
        <v>0</v>
      </c>
      <c r="U232" s="32">
        <v>0</v>
      </c>
      <c r="V232" s="32">
        <v>0</v>
      </c>
      <c r="W232" s="48" t="str">
        <f t="shared" si="31"/>
        <v/>
      </c>
      <c r="X232" s="48">
        <f>IF(EstatísticasIndiviU19[[#This Row],[LLM]]+EstatísticasIndiviU19[[#This Row],[FGA]]&gt;0,EstatísticasIndiviU19[[#This Row],[LLM]]/EstatísticasIndiviU19[[#This Row],[FGA]],"")</f>
        <v>0</v>
      </c>
      <c r="Y232" s="32">
        <v>1</v>
      </c>
      <c r="Z232" s="32">
        <v>1</v>
      </c>
      <c r="AA232" s="32">
        <v>3</v>
      </c>
      <c r="AB232" s="48">
        <f>EstatísticasIndiviU19[[#This Row],[ER]]/(EstatísticasIndiviU19[[#This Row],[FGA]]+(0.44*EstatísticasIndiviU19[[#This Row],[LLA]])+EstatísticasIndiviU19[[#This Row],[ER]])</f>
        <v>0.75</v>
      </c>
      <c r="AC232" s="47">
        <f>IF(EstatísticasIndiviU19[[#This Row],[AS]]+EstatísticasIndiviU19[[#This Row],[ER]]&gt;0,EstatísticasIndiviU19[[#This Row],[AS]]/EstatísticasIndiviU19[[#This Row],[ER]],"")</f>
        <v>2.6666666666666665</v>
      </c>
      <c r="AD232" s="35">
        <v>4</v>
      </c>
      <c r="AE232" s="35">
        <v>3</v>
      </c>
      <c r="AF232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232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232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23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9</v>
      </c>
      <c r="AJ232" s="35"/>
    </row>
    <row r="233" spans="1:36" x14ac:dyDescent="0.3">
      <c r="A233" s="32" t="s">
        <v>204</v>
      </c>
      <c r="B233" s="32" t="s">
        <v>176</v>
      </c>
      <c r="C233" s="32" t="s">
        <v>161</v>
      </c>
      <c r="D233" s="32">
        <v>2</v>
      </c>
      <c r="E233" s="38">
        <v>44835</v>
      </c>
      <c r="F233" s="32">
        <v>15</v>
      </c>
      <c r="G233" s="32" t="s">
        <v>126</v>
      </c>
      <c r="H233" s="2">
        <f t="shared" si="27"/>
        <v>15</v>
      </c>
      <c r="I233" s="32">
        <v>1</v>
      </c>
      <c r="J233" s="32">
        <v>1</v>
      </c>
      <c r="K233" s="2">
        <f t="shared" si="28"/>
        <v>2</v>
      </c>
      <c r="L233" s="32">
        <v>4</v>
      </c>
      <c r="M233" s="32">
        <v>9</v>
      </c>
      <c r="N233" s="32">
        <v>2</v>
      </c>
      <c r="O233" s="48">
        <f t="shared" si="30"/>
        <v>0.22222222222222221</v>
      </c>
      <c r="P233" s="32">
        <v>9</v>
      </c>
      <c r="Q233" s="32">
        <v>3</v>
      </c>
      <c r="R233" s="48">
        <f t="shared" si="29"/>
        <v>0.33333333333333331</v>
      </c>
      <c r="S233" s="46">
        <f>EstatísticasIndiviU19[[#This Row],[2PA]]+EstatísticasIndiviU19[[#This Row],[3PA]]</f>
        <v>18</v>
      </c>
      <c r="T233" s="46">
        <f>EstatísticasIndiviU19[[#This Row],[2PM]]+EstatísticasIndiviU19[[#This Row],[3PM]]</f>
        <v>5</v>
      </c>
      <c r="U233" s="32">
        <v>5</v>
      </c>
      <c r="V233" s="32">
        <v>3</v>
      </c>
      <c r="W233" s="48">
        <f t="shared" si="31"/>
        <v>0.6</v>
      </c>
      <c r="X233" s="48">
        <f>IF(EstatísticasIndiviU19[[#This Row],[LLM]]+EstatísticasIndiviU19[[#This Row],[FGA]]&gt;0,EstatísticasIndiviU19[[#This Row],[LLM]]/EstatísticasIndiviU19[[#This Row],[FGA]],"")</f>
        <v>0.16666666666666666</v>
      </c>
      <c r="Y233" s="32">
        <v>3</v>
      </c>
      <c r="Z233" s="32">
        <v>0</v>
      </c>
      <c r="AA233" s="32">
        <v>4</v>
      </c>
      <c r="AB233" s="48">
        <f>EstatísticasIndiviU19[[#This Row],[ER]]/(EstatísticasIndiviU19[[#This Row],[FGA]]+(0.44*EstatísticasIndiviU19[[#This Row],[LLA]])+EstatísticasIndiviU19[[#This Row],[ER]])</f>
        <v>0.16528925619834711</v>
      </c>
      <c r="AC233" s="47">
        <f>IF(EstatísticasIndiviU19[[#This Row],[AS]]+EstatísticasIndiviU19[[#This Row],[ER]]&gt;0,EstatísticasIndiviU19[[#This Row],[AS]]/EstatísticasIndiviU19[[#This Row],[ER]],"")</f>
        <v>1</v>
      </c>
      <c r="AD233" s="35">
        <v>2</v>
      </c>
      <c r="AE233" s="35">
        <v>4</v>
      </c>
      <c r="AF233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0.27777777777777779</v>
      </c>
      <c r="AG233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0.37128712871287128</v>
      </c>
      <c r="AH233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0.33333333333333331</v>
      </c>
      <c r="AI23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5</v>
      </c>
      <c r="AJ233" s="35"/>
    </row>
    <row r="234" spans="1:36" x14ac:dyDescent="0.3">
      <c r="A234" s="32" t="s">
        <v>205</v>
      </c>
      <c r="B234" s="32" t="s">
        <v>176</v>
      </c>
      <c r="C234" s="32" t="s">
        <v>161</v>
      </c>
      <c r="D234" s="32">
        <v>2</v>
      </c>
      <c r="E234" s="38">
        <v>44835</v>
      </c>
      <c r="F234" s="32">
        <v>15</v>
      </c>
      <c r="G234" s="32" t="s">
        <v>126</v>
      </c>
      <c r="H234" s="2">
        <f t="shared" si="27"/>
        <v>11</v>
      </c>
      <c r="I234" s="32">
        <v>4</v>
      </c>
      <c r="J234" s="32">
        <v>2</v>
      </c>
      <c r="K234" s="2">
        <f t="shared" si="28"/>
        <v>6</v>
      </c>
      <c r="L234" s="32">
        <v>0</v>
      </c>
      <c r="M234" s="32">
        <v>2</v>
      </c>
      <c r="N234" s="32">
        <v>1</v>
      </c>
      <c r="O234" s="48">
        <f t="shared" si="30"/>
        <v>0.5</v>
      </c>
      <c r="P234" s="32">
        <v>5</v>
      </c>
      <c r="Q234" s="32">
        <v>3</v>
      </c>
      <c r="R234" s="48">
        <f t="shared" si="29"/>
        <v>0.6</v>
      </c>
      <c r="S234" s="46">
        <f>EstatísticasIndiviU19[[#This Row],[2PA]]+EstatísticasIndiviU19[[#This Row],[3PA]]</f>
        <v>7</v>
      </c>
      <c r="T234" s="46">
        <f>EstatísticasIndiviU19[[#This Row],[2PM]]+EstatísticasIndiviU19[[#This Row],[3PM]]</f>
        <v>4</v>
      </c>
      <c r="U234" s="32">
        <v>4</v>
      </c>
      <c r="V234" s="32">
        <v>2</v>
      </c>
      <c r="W234" s="48">
        <f t="shared" si="31"/>
        <v>0.5</v>
      </c>
      <c r="X234" s="48">
        <f>IF(EstatísticasIndiviU19[[#This Row],[LLM]]+EstatísticasIndiviU19[[#This Row],[FGA]]&gt;0,EstatísticasIndiviU19[[#This Row],[LLM]]/EstatísticasIndiviU19[[#This Row],[FGA]],"")</f>
        <v>0.2857142857142857</v>
      </c>
      <c r="Y234" s="32">
        <v>2</v>
      </c>
      <c r="Z234" s="32">
        <v>1</v>
      </c>
      <c r="AA234" s="32">
        <v>3</v>
      </c>
      <c r="AB234" s="48">
        <f>EstatísticasIndiviU19[[#This Row],[ER]]/(EstatísticasIndiviU19[[#This Row],[FGA]]+(0.44*EstatísticasIndiviU19[[#This Row],[LLA]])+EstatísticasIndiviU19[[#This Row],[ER]])</f>
        <v>0.25510204081632654</v>
      </c>
      <c r="AC234" s="47">
        <f>IF(EstatísticasIndiviU19[[#This Row],[AS]]+EstatísticasIndiviU19[[#This Row],[ER]]&gt;0,EstatísticasIndiviU19[[#This Row],[AS]]/EstatísticasIndiviU19[[#This Row],[ER]],"")</f>
        <v>0</v>
      </c>
      <c r="AD234" s="35">
        <v>0</v>
      </c>
      <c r="AE234" s="35">
        <v>0</v>
      </c>
      <c r="AF23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0.5714285714285714</v>
      </c>
      <c r="AG23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0.62785388127853881</v>
      </c>
      <c r="AH23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0.6428571428571429</v>
      </c>
      <c r="AI23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12</v>
      </c>
      <c r="AJ234" s="35"/>
    </row>
    <row r="235" spans="1:36" x14ac:dyDescent="0.3">
      <c r="A235" s="32" t="s">
        <v>216</v>
      </c>
      <c r="B235" s="32" t="s">
        <v>176</v>
      </c>
      <c r="C235" s="32" t="s">
        <v>161</v>
      </c>
      <c r="D235" s="32">
        <v>2</v>
      </c>
      <c r="E235" s="38">
        <v>44835</v>
      </c>
      <c r="F235" s="32">
        <v>15</v>
      </c>
      <c r="G235" s="32" t="s">
        <v>126</v>
      </c>
      <c r="H235" s="2">
        <f t="shared" si="27"/>
        <v>0</v>
      </c>
      <c r="I235" s="32">
        <v>1</v>
      </c>
      <c r="J235" s="32">
        <v>1</v>
      </c>
      <c r="K235" s="2">
        <f t="shared" si="28"/>
        <v>2</v>
      </c>
      <c r="L235" s="32">
        <v>2</v>
      </c>
      <c r="M235" s="32">
        <v>1</v>
      </c>
      <c r="N235" s="32">
        <v>0</v>
      </c>
      <c r="O235" s="48">
        <f t="shared" si="30"/>
        <v>0</v>
      </c>
      <c r="P235" s="32">
        <v>0</v>
      </c>
      <c r="Q235" s="32">
        <v>0</v>
      </c>
      <c r="R235" s="48" t="str">
        <f t="shared" si="29"/>
        <v/>
      </c>
      <c r="S235" s="46">
        <f>EstatísticasIndiviU19[[#This Row],[2PA]]+EstatísticasIndiviU19[[#This Row],[3PA]]</f>
        <v>1</v>
      </c>
      <c r="T235" s="46">
        <f>EstatísticasIndiviU19[[#This Row],[2PM]]+EstatísticasIndiviU19[[#This Row],[3PM]]</f>
        <v>0</v>
      </c>
      <c r="U235" s="32">
        <v>0</v>
      </c>
      <c r="V235" s="32">
        <v>0</v>
      </c>
      <c r="W235" s="48" t="str">
        <f t="shared" si="31"/>
        <v/>
      </c>
      <c r="X235" s="48">
        <f>IF(EstatísticasIndiviU19[[#This Row],[LLM]]+EstatísticasIndiviU19[[#This Row],[FGA]]&gt;0,EstatísticasIndiviU19[[#This Row],[LLM]]/EstatísticasIndiviU19[[#This Row],[FGA]],"")</f>
        <v>0</v>
      </c>
      <c r="Y235" s="32">
        <v>1</v>
      </c>
      <c r="Z235" s="32">
        <v>0</v>
      </c>
      <c r="AA235" s="32">
        <v>2</v>
      </c>
      <c r="AB235" s="48">
        <f>EstatísticasIndiviU19[[#This Row],[ER]]/(EstatísticasIndiviU19[[#This Row],[FGA]]+(0.44*EstatísticasIndiviU19[[#This Row],[LLA]])+EstatísticasIndiviU19[[#This Row],[ER]])</f>
        <v>0.66666666666666663</v>
      </c>
      <c r="AC235" s="47">
        <f>IF(EstatísticasIndiviU19[[#This Row],[AS]]+EstatísticasIndiviU19[[#This Row],[ER]]&gt;0,EstatísticasIndiviU19[[#This Row],[AS]]/EstatísticasIndiviU19[[#This Row],[ER]],"")</f>
        <v>1</v>
      </c>
      <c r="AD235" s="35">
        <v>0</v>
      </c>
      <c r="AE235" s="35">
        <v>0</v>
      </c>
      <c r="AF235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235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235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23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</v>
      </c>
      <c r="AJ235" s="35"/>
    </row>
    <row r="236" spans="1:36" x14ac:dyDescent="0.3">
      <c r="A236" s="32" t="s">
        <v>217</v>
      </c>
      <c r="B236" s="32" t="s">
        <v>176</v>
      </c>
      <c r="C236" s="32" t="s">
        <v>161</v>
      </c>
      <c r="D236" s="32">
        <v>2</v>
      </c>
      <c r="E236" s="38">
        <v>44835</v>
      </c>
      <c r="F236" s="32">
        <v>15</v>
      </c>
      <c r="G236" s="32" t="s">
        <v>126</v>
      </c>
      <c r="H236" s="2">
        <f t="shared" si="27"/>
        <v>0</v>
      </c>
      <c r="I236" s="32">
        <v>2</v>
      </c>
      <c r="J236" s="32">
        <v>0</v>
      </c>
      <c r="K236" s="2">
        <f t="shared" si="28"/>
        <v>2</v>
      </c>
      <c r="L236" s="32">
        <v>0</v>
      </c>
      <c r="M236" s="32">
        <v>0</v>
      </c>
      <c r="N236" s="32">
        <v>0</v>
      </c>
      <c r="O236" s="48" t="str">
        <f t="shared" si="30"/>
        <v/>
      </c>
      <c r="P236" s="32">
        <v>0</v>
      </c>
      <c r="Q236" s="32">
        <v>0</v>
      </c>
      <c r="R236" s="48" t="str">
        <f t="shared" si="29"/>
        <v/>
      </c>
      <c r="S236" s="46">
        <f>EstatísticasIndiviU19[[#This Row],[2PA]]+EstatísticasIndiviU19[[#This Row],[3PA]]</f>
        <v>0</v>
      </c>
      <c r="T236" s="46">
        <f>EstatísticasIndiviU19[[#This Row],[2PM]]+EstatísticasIndiviU19[[#This Row],[3PM]]</f>
        <v>0</v>
      </c>
      <c r="U236" s="32">
        <v>0</v>
      </c>
      <c r="V236" s="32">
        <v>0</v>
      </c>
      <c r="W236" s="48" t="str">
        <f t="shared" si="31"/>
        <v/>
      </c>
      <c r="X236" s="48" t="str">
        <f>IF(EstatísticasIndiviU19[[#This Row],[LLM]]+EstatísticasIndiviU19[[#This Row],[FGA]]&gt;0,EstatísticasIndiviU19[[#This Row],[LLM]]/EstatísticasIndiviU19[[#This Row],[FGA]],"")</f>
        <v/>
      </c>
      <c r="Y236" s="32">
        <v>0</v>
      </c>
      <c r="Z236" s="32">
        <v>0</v>
      </c>
      <c r="AA236" s="32">
        <v>0</v>
      </c>
      <c r="AB236" s="48" t="e">
        <f>EstatísticasIndiviU19[[#This Row],[ER]]/(EstatísticasIndiviU19[[#This Row],[FGA]]+(0.44*EstatísticasIndiviU19[[#This Row],[LLA]])+EstatísticasIndiviU19[[#This Row],[ER]])</f>
        <v>#DIV/0!</v>
      </c>
      <c r="AC236" s="47" t="str">
        <f>IF(EstatísticasIndiviU19[[#This Row],[AS]]+EstatísticasIndiviU19[[#This Row],[ER]]&gt;0,EstatísticasIndiviU19[[#This Row],[AS]]/EstatísticasIndiviU19[[#This Row],[ER]],"")</f>
        <v/>
      </c>
      <c r="AD236" s="35">
        <v>0</v>
      </c>
      <c r="AE236" s="35">
        <v>0</v>
      </c>
      <c r="AF236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36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36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3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</v>
      </c>
      <c r="AJ236" s="35"/>
    </row>
    <row r="237" spans="1:36" x14ac:dyDescent="0.3">
      <c r="A237" s="32" t="s">
        <v>208</v>
      </c>
      <c r="B237" s="32" t="s">
        <v>176</v>
      </c>
      <c r="C237" s="32" t="s">
        <v>161</v>
      </c>
      <c r="D237" s="32">
        <v>2</v>
      </c>
      <c r="E237" s="38">
        <v>44835</v>
      </c>
      <c r="F237" s="32">
        <v>15</v>
      </c>
      <c r="G237" s="32" t="s">
        <v>126</v>
      </c>
      <c r="H237" s="2">
        <f t="shared" si="27"/>
        <v>0</v>
      </c>
      <c r="I237" s="32">
        <v>0</v>
      </c>
      <c r="J237" s="32">
        <v>0</v>
      </c>
      <c r="K237" s="2">
        <f t="shared" si="28"/>
        <v>0</v>
      </c>
      <c r="L237" s="32">
        <v>0</v>
      </c>
      <c r="M237" s="32">
        <v>0</v>
      </c>
      <c r="N237" s="32">
        <v>0</v>
      </c>
      <c r="O237" s="48" t="str">
        <f t="shared" si="30"/>
        <v/>
      </c>
      <c r="P237" s="32">
        <v>0</v>
      </c>
      <c r="Q237" s="32">
        <v>0</v>
      </c>
      <c r="R237" s="48" t="str">
        <f t="shared" si="29"/>
        <v/>
      </c>
      <c r="S237" s="46">
        <f>EstatísticasIndiviU19[[#This Row],[2PA]]+EstatísticasIndiviU19[[#This Row],[3PA]]</f>
        <v>0</v>
      </c>
      <c r="T237" s="46">
        <f>EstatísticasIndiviU19[[#This Row],[2PM]]+EstatísticasIndiviU19[[#This Row],[3PM]]</f>
        <v>0</v>
      </c>
      <c r="U237" s="32">
        <v>0</v>
      </c>
      <c r="V237" s="32">
        <v>0</v>
      </c>
      <c r="W237" s="48" t="str">
        <f t="shared" si="31"/>
        <v/>
      </c>
      <c r="X237" s="48" t="str">
        <f>IF(EstatísticasIndiviU19[[#This Row],[LLM]]+EstatísticasIndiviU19[[#This Row],[FGA]]&gt;0,EstatísticasIndiviU19[[#This Row],[LLM]]/EstatísticasIndiviU19[[#This Row],[FGA]],"")</f>
        <v/>
      </c>
      <c r="Y237" s="32">
        <v>0</v>
      </c>
      <c r="Z237" s="32">
        <v>0</v>
      </c>
      <c r="AA237" s="32">
        <v>3</v>
      </c>
      <c r="AB237" s="48">
        <f>EstatísticasIndiviU19[[#This Row],[ER]]/(EstatísticasIndiviU19[[#This Row],[FGA]]+(0.44*EstatísticasIndiviU19[[#This Row],[LLA]])+EstatísticasIndiviU19[[#This Row],[ER]])</f>
        <v>1</v>
      </c>
      <c r="AC237" s="47">
        <f>IF(EstatísticasIndiviU19[[#This Row],[AS]]+EstatísticasIndiviU19[[#This Row],[ER]]&gt;0,EstatísticasIndiviU19[[#This Row],[AS]]/EstatísticasIndiviU19[[#This Row],[ER]],"")</f>
        <v>0</v>
      </c>
      <c r="AD237" s="35">
        <v>1</v>
      </c>
      <c r="AE237" s="35">
        <v>0</v>
      </c>
      <c r="AF237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37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37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3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-3</v>
      </c>
      <c r="AJ237" s="35"/>
    </row>
    <row r="238" spans="1:36" x14ac:dyDescent="0.3">
      <c r="A238" s="32" t="s">
        <v>209</v>
      </c>
      <c r="B238" s="32" t="s">
        <v>176</v>
      </c>
      <c r="C238" s="32" t="s">
        <v>161</v>
      </c>
      <c r="D238" s="32">
        <v>2</v>
      </c>
      <c r="E238" s="38">
        <v>44835</v>
      </c>
      <c r="F238" s="32">
        <v>15</v>
      </c>
      <c r="G238" s="32" t="s">
        <v>126</v>
      </c>
      <c r="H238" s="2">
        <f t="shared" si="27"/>
        <v>2</v>
      </c>
      <c r="I238" s="32">
        <v>4</v>
      </c>
      <c r="J238" s="32">
        <v>0</v>
      </c>
      <c r="K238" s="2">
        <f t="shared" si="28"/>
        <v>4</v>
      </c>
      <c r="L238" s="32">
        <v>1</v>
      </c>
      <c r="M238" s="32">
        <v>1</v>
      </c>
      <c r="N238" s="32">
        <v>0</v>
      </c>
      <c r="O238" s="48">
        <f t="shared" si="30"/>
        <v>0</v>
      </c>
      <c r="P238" s="32">
        <v>4</v>
      </c>
      <c r="Q238" s="32">
        <v>1</v>
      </c>
      <c r="R238" s="48">
        <f t="shared" si="29"/>
        <v>0.25</v>
      </c>
      <c r="S238" s="46">
        <f>EstatísticasIndiviU19[[#This Row],[2PA]]+EstatísticasIndiviU19[[#This Row],[3PA]]</f>
        <v>5</v>
      </c>
      <c r="T238" s="46">
        <f>EstatísticasIndiviU19[[#This Row],[2PM]]+EstatísticasIndiviU19[[#This Row],[3PM]]</f>
        <v>1</v>
      </c>
      <c r="U238" s="32">
        <v>0</v>
      </c>
      <c r="V238" s="32">
        <v>0</v>
      </c>
      <c r="W238" s="48" t="str">
        <f t="shared" si="31"/>
        <v/>
      </c>
      <c r="X238" s="48">
        <f>IF(EstatísticasIndiviU19[[#This Row],[LLM]]+EstatísticasIndiviU19[[#This Row],[FGA]]&gt;0,EstatísticasIndiviU19[[#This Row],[LLM]]/EstatísticasIndiviU19[[#This Row],[FGA]],"")</f>
        <v>0</v>
      </c>
      <c r="Y238" s="32">
        <v>1</v>
      </c>
      <c r="Z238" s="32">
        <v>1</v>
      </c>
      <c r="AA238" s="32">
        <v>1</v>
      </c>
      <c r="AB238" s="48">
        <f>EstatísticasIndiviU19[[#This Row],[ER]]/(EstatísticasIndiviU19[[#This Row],[FGA]]+(0.44*EstatísticasIndiviU19[[#This Row],[LLA]])+EstatísticasIndiviU19[[#This Row],[ER]])</f>
        <v>0.16666666666666666</v>
      </c>
      <c r="AC238" s="47">
        <f>IF(EstatísticasIndiviU19[[#This Row],[AS]]+EstatísticasIndiviU19[[#This Row],[ER]]&gt;0,EstatísticasIndiviU19[[#This Row],[AS]]/EstatísticasIndiviU19[[#This Row],[ER]],"")</f>
        <v>1</v>
      </c>
      <c r="AD238" s="35">
        <v>3</v>
      </c>
      <c r="AE238" s="35">
        <v>0</v>
      </c>
      <c r="AF238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</v>
      </c>
      <c r="AG238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</v>
      </c>
      <c r="AH238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0.2</v>
      </c>
      <c r="AI23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4</v>
      </c>
      <c r="AJ238" s="35"/>
    </row>
    <row r="239" spans="1:36" x14ac:dyDescent="0.3">
      <c r="A239" s="32" t="s">
        <v>210</v>
      </c>
      <c r="B239" s="32" t="s">
        <v>176</v>
      </c>
      <c r="C239" s="32" t="s">
        <v>161</v>
      </c>
      <c r="D239" s="32">
        <v>2</v>
      </c>
      <c r="E239" s="38">
        <v>44835</v>
      </c>
      <c r="F239" s="32">
        <v>15</v>
      </c>
      <c r="G239" s="32"/>
      <c r="H239" s="2">
        <f t="shared" si="27"/>
        <v>0</v>
      </c>
      <c r="I239" s="32"/>
      <c r="J239" s="32"/>
      <c r="K239" s="2">
        <f t="shared" si="28"/>
        <v>0</v>
      </c>
      <c r="L239" s="32"/>
      <c r="M239" s="32"/>
      <c r="N239" s="32"/>
      <c r="O239" s="48" t="str">
        <f t="shared" si="30"/>
        <v/>
      </c>
      <c r="P239" s="32"/>
      <c r="Q239" s="32"/>
      <c r="R239" s="48" t="str">
        <f t="shared" si="29"/>
        <v/>
      </c>
      <c r="S239" s="46">
        <f>EstatísticasIndiviU19[[#This Row],[2PA]]+EstatísticasIndiviU19[[#This Row],[3PA]]</f>
        <v>0</v>
      </c>
      <c r="T239" s="46">
        <f>EstatísticasIndiviU19[[#This Row],[2PM]]+EstatísticasIndiviU19[[#This Row],[3PM]]</f>
        <v>0</v>
      </c>
      <c r="U239" s="32"/>
      <c r="V239" s="32"/>
      <c r="W239" s="48" t="str">
        <f t="shared" si="31"/>
        <v/>
      </c>
      <c r="X239" s="48" t="str">
        <f>IF(EstatísticasIndiviU19[[#This Row],[LLM]]+EstatísticasIndiviU19[[#This Row],[FGA]]&gt;0,EstatísticasIndiviU19[[#This Row],[LLM]]/EstatísticasIndiviU19[[#This Row],[FGA]],"")</f>
        <v/>
      </c>
      <c r="Y239" s="32"/>
      <c r="Z239" s="32"/>
      <c r="AA239" s="32"/>
      <c r="AB239" s="48" t="e">
        <f>EstatísticasIndiviU19[[#This Row],[ER]]/(EstatísticasIndiviU19[[#This Row],[FGA]]+(0.44*EstatísticasIndiviU19[[#This Row],[LLA]])+EstatísticasIndiviU19[[#This Row],[ER]])</f>
        <v>#DIV/0!</v>
      </c>
      <c r="AC239" s="47" t="str">
        <f>IF(EstatísticasIndiviU19[[#This Row],[AS]]+EstatísticasIndiviU19[[#This Row],[ER]]&gt;0,EstatísticasIndiviU19[[#This Row],[AS]]/EstatísticasIndiviU19[[#This Row],[ER]],"")</f>
        <v/>
      </c>
      <c r="AD239" s="35"/>
      <c r="AE239" s="35"/>
      <c r="AF239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39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39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3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39" s="35"/>
    </row>
    <row r="240" spans="1:36" x14ac:dyDescent="0.3">
      <c r="A240" s="32" t="s">
        <v>211</v>
      </c>
      <c r="B240" s="32" t="s">
        <v>176</v>
      </c>
      <c r="C240" s="32" t="s">
        <v>161</v>
      </c>
      <c r="D240" s="32">
        <v>2</v>
      </c>
      <c r="E240" s="38">
        <v>44835</v>
      </c>
      <c r="F240" s="32">
        <v>15</v>
      </c>
      <c r="G240" s="32"/>
      <c r="H240" s="2">
        <f t="shared" si="27"/>
        <v>0</v>
      </c>
      <c r="I240" s="32"/>
      <c r="J240" s="32"/>
      <c r="K240" s="2">
        <f t="shared" si="28"/>
        <v>0</v>
      </c>
      <c r="L240" s="32"/>
      <c r="M240" s="32"/>
      <c r="N240" s="32"/>
      <c r="O240" s="48" t="str">
        <f t="shared" si="30"/>
        <v/>
      </c>
      <c r="P240" s="32"/>
      <c r="Q240" s="32"/>
      <c r="R240" s="48" t="str">
        <f t="shared" si="29"/>
        <v/>
      </c>
      <c r="S240" s="46">
        <f>EstatísticasIndiviU19[[#This Row],[2PA]]+EstatísticasIndiviU19[[#This Row],[3PA]]</f>
        <v>0</v>
      </c>
      <c r="T240" s="46">
        <f>EstatísticasIndiviU19[[#This Row],[2PM]]+EstatísticasIndiviU19[[#This Row],[3PM]]</f>
        <v>0</v>
      </c>
      <c r="U240" s="32"/>
      <c r="V240" s="32"/>
      <c r="W240" s="48" t="str">
        <f t="shared" si="31"/>
        <v/>
      </c>
      <c r="X240" s="48" t="str">
        <f>IF(EstatísticasIndiviU19[[#This Row],[LLM]]+EstatísticasIndiviU19[[#This Row],[FGA]]&gt;0,EstatísticasIndiviU19[[#This Row],[LLM]]/EstatísticasIndiviU19[[#This Row],[FGA]],"")</f>
        <v/>
      </c>
      <c r="Y240" s="32"/>
      <c r="Z240" s="32"/>
      <c r="AA240" s="32"/>
      <c r="AB240" s="48" t="e">
        <f>EstatísticasIndiviU19[[#This Row],[ER]]/(EstatísticasIndiviU19[[#This Row],[FGA]]+(0.44*EstatísticasIndiviU19[[#This Row],[LLA]])+EstatísticasIndiviU19[[#This Row],[ER]])</f>
        <v>#DIV/0!</v>
      </c>
      <c r="AC240" s="47" t="str">
        <f>IF(EstatísticasIndiviU19[[#This Row],[AS]]+EstatísticasIndiviU19[[#This Row],[ER]]&gt;0,EstatísticasIndiviU19[[#This Row],[AS]]/EstatísticasIndiviU19[[#This Row],[ER]],"")</f>
        <v/>
      </c>
      <c r="AD240" s="35"/>
      <c r="AE240" s="35"/>
      <c r="AF240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40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40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4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40" s="35"/>
    </row>
    <row r="241" spans="1:36" x14ac:dyDescent="0.3">
      <c r="A241" s="32" t="s">
        <v>213</v>
      </c>
      <c r="B241" s="32" t="s">
        <v>176</v>
      </c>
      <c r="C241" s="32" t="s">
        <v>161</v>
      </c>
      <c r="D241" s="32">
        <v>2</v>
      </c>
      <c r="E241" s="38">
        <v>44835</v>
      </c>
      <c r="F241" s="32">
        <v>15</v>
      </c>
      <c r="G241" s="32"/>
      <c r="H241" s="2">
        <f t="shared" si="27"/>
        <v>0</v>
      </c>
      <c r="I241" s="32"/>
      <c r="J241" s="32"/>
      <c r="K241" s="2">
        <f t="shared" si="28"/>
        <v>0</v>
      </c>
      <c r="L241" s="32"/>
      <c r="M241" s="32"/>
      <c r="N241" s="32"/>
      <c r="O241" s="48" t="str">
        <f t="shared" si="30"/>
        <v/>
      </c>
      <c r="P241" s="32"/>
      <c r="Q241" s="32"/>
      <c r="R241" s="48" t="str">
        <f t="shared" si="29"/>
        <v/>
      </c>
      <c r="S241" s="46">
        <f>EstatísticasIndiviU19[[#This Row],[2PA]]+EstatísticasIndiviU19[[#This Row],[3PA]]</f>
        <v>0</v>
      </c>
      <c r="T241" s="46">
        <f>EstatísticasIndiviU19[[#This Row],[2PM]]+EstatísticasIndiviU19[[#This Row],[3PM]]</f>
        <v>0</v>
      </c>
      <c r="U241" s="32"/>
      <c r="V241" s="32"/>
      <c r="W241" s="48" t="str">
        <f t="shared" si="31"/>
        <v/>
      </c>
      <c r="X241" s="48" t="str">
        <f>IF(EstatísticasIndiviU19[[#This Row],[LLM]]+EstatísticasIndiviU19[[#This Row],[FGA]]&gt;0,EstatísticasIndiviU19[[#This Row],[LLM]]/EstatísticasIndiviU19[[#This Row],[FGA]],"")</f>
        <v/>
      </c>
      <c r="Y241" s="32"/>
      <c r="Z241" s="32"/>
      <c r="AA241" s="32"/>
      <c r="AB241" s="48" t="e">
        <f>EstatísticasIndiviU19[[#This Row],[ER]]/(EstatísticasIndiviU19[[#This Row],[FGA]]+(0.44*EstatísticasIndiviU19[[#This Row],[LLA]])+EstatísticasIndiviU19[[#This Row],[ER]])</f>
        <v>#DIV/0!</v>
      </c>
      <c r="AC241" s="47" t="str">
        <f>IF(EstatísticasIndiviU19[[#This Row],[AS]]+EstatísticasIndiviU19[[#This Row],[ER]]&gt;0,EstatísticasIndiviU19[[#This Row],[AS]]/EstatísticasIndiviU19[[#This Row],[ER]],"")</f>
        <v/>
      </c>
      <c r="AD241" s="35"/>
      <c r="AE241" s="35"/>
      <c r="AF241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41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41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4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41" s="35"/>
    </row>
    <row r="242" spans="1:36" x14ac:dyDescent="0.3">
      <c r="A242" s="32" t="s">
        <v>214</v>
      </c>
      <c r="B242" s="32" t="s">
        <v>176</v>
      </c>
      <c r="C242" s="32" t="s">
        <v>161</v>
      </c>
      <c r="D242" s="32">
        <v>2</v>
      </c>
      <c r="E242" s="38">
        <v>44835</v>
      </c>
      <c r="F242" s="32">
        <v>15</v>
      </c>
      <c r="G242" s="32" t="s">
        <v>126</v>
      </c>
      <c r="H242" s="2">
        <f t="shared" si="27"/>
        <v>2</v>
      </c>
      <c r="I242" s="32">
        <v>0</v>
      </c>
      <c r="J242" s="32">
        <v>0</v>
      </c>
      <c r="K242" s="2">
        <f t="shared" si="28"/>
        <v>0</v>
      </c>
      <c r="L242" s="32">
        <v>0</v>
      </c>
      <c r="M242" s="32">
        <v>0</v>
      </c>
      <c r="N242" s="32">
        <v>0</v>
      </c>
      <c r="O242" s="48" t="str">
        <f t="shared" si="30"/>
        <v/>
      </c>
      <c r="P242" s="32">
        <v>0</v>
      </c>
      <c r="Q242" s="32">
        <v>0</v>
      </c>
      <c r="R242" s="48" t="str">
        <f t="shared" si="29"/>
        <v/>
      </c>
      <c r="S242" s="46">
        <f>EstatísticasIndiviU19[[#This Row],[2PA]]+EstatísticasIndiviU19[[#This Row],[3PA]]</f>
        <v>0</v>
      </c>
      <c r="T242" s="46">
        <f>EstatísticasIndiviU19[[#This Row],[2PM]]+EstatísticasIndiviU19[[#This Row],[3PM]]</f>
        <v>0</v>
      </c>
      <c r="U242" s="32">
        <v>2</v>
      </c>
      <c r="V242" s="32">
        <v>2</v>
      </c>
      <c r="W242" s="48">
        <f t="shared" si="31"/>
        <v>1</v>
      </c>
      <c r="X242" s="48" t="e">
        <f>IF(EstatísticasIndiviU19[[#This Row],[LLM]]+EstatísticasIndiviU19[[#This Row],[FGA]]&gt;0,EstatísticasIndiviU19[[#This Row],[LLM]]/EstatísticasIndiviU19[[#This Row],[FGA]],"")</f>
        <v>#DIV/0!</v>
      </c>
      <c r="Y242" s="32">
        <v>0</v>
      </c>
      <c r="Z242" s="32">
        <v>0</v>
      </c>
      <c r="AA242" s="32">
        <v>1</v>
      </c>
      <c r="AB242" s="48">
        <f>EstatísticasIndiviU19[[#This Row],[ER]]/(EstatísticasIndiviU19[[#This Row],[FGA]]+(0.44*EstatísticasIndiviU19[[#This Row],[LLA]])+EstatísticasIndiviU19[[#This Row],[ER]])</f>
        <v>0.53191489361702127</v>
      </c>
      <c r="AC242" s="47">
        <f>IF(EstatísticasIndiviU19[[#This Row],[AS]]+EstatísticasIndiviU19[[#This Row],[ER]]&gt;0,EstatísticasIndiviU19[[#This Row],[AS]]/EstatísticasIndiviU19[[#This Row],[ER]],"")</f>
        <v>0</v>
      </c>
      <c r="AD242" s="35">
        <v>0</v>
      </c>
      <c r="AE242" s="35">
        <v>1</v>
      </c>
      <c r="AF242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42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42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4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242" s="35"/>
    </row>
    <row r="243" spans="1:36" x14ac:dyDescent="0.3">
      <c r="A243" s="32" t="s">
        <v>218</v>
      </c>
      <c r="B243" s="32" t="s">
        <v>176</v>
      </c>
      <c r="C243" s="32" t="s">
        <v>161</v>
      </c>
      <c r="D243" s="32">
        <v>2</v>
      </c>
      <c r="E243" s="38">
        <v>44835</v>
      </c>
      <c r="F243" s="32">
        <v>15</v>
      </c>
      <c r="G243" s="32"/>
      <c r="H243" s="2">
        <f t="shared" si="27"/>
        <v>0</v>
      </c>
      <c r="I243" s="32"/>
      <c r="J243" s="32"/>
      <c r="K243" s="2">
        <f t="shared" si="28"/>
        <v>0</v>
      </c>
      <c r="L243" s="32"/>
      <c r="M243" s="32"/>
      <c r="N243" s="32"/>
      <c r="O243" s="48" t="str">
        <f t="shared" si="30"/>
        <v/>
      </c>
      <c r="P243" s="32"/>
      <c r="Q243" s="32"/>
      <c r="R243" s="48" t="str">
        <f t="shared" si="29"/>
        <v/>
      </c>
      <c r="S243" s="46">
        <f>EstatísticasIndiviU19[[#This Row],[2PA]]+EstatísticasIndiviU19[[#This Row],[3PA]]</f>
        <v>0</v>
      </c>
      <c r="T243" s="46">
        <f>EstatísticasIndiviU19[[#This Row],[2PM]]+EstatísticasIndiviU19[[#This Row],[3PM]]</f>
        <v>0</v>
      </c>
      <c r="U243" s="32"/>
      <c r="V243" s="32"/>
      <c r="W243" s="48" t="str">
        <f t="shared" si="31"/>
        <v/>
      </c>
      <c r="X243" s="48" t="str">
        <f>IF(EstatísticasIndiviU19[[#This Row],[LLM]]+EstatísticasIndiviU19[[#This Row],[FGA]]&gt;0,EstatísticasIndiviU19[[#This Row],[LLM]]/EstatísticasIndiviU19[[#This Row],[FGA]],"")</f>
        <v/>
      </c>
      <c r="Y243" s="32"/>
      <c r="Z243" s="32"/>
      <c r="AA243" s="32"/>
      <c r="AB243" s="48" t="e">
        <f>EstatísticasIndiviU19[[#This Row],[ER]]/(EstatísticasIndiviU19[[#This Row],[FGA]]+(0.44*EstatísticasIndiviU19[[#This Row],[LLA]])+EstatísticasIndiviU19[[#This Row],[ER]])</f>
        <v>#DIV/0!</v>
      </c>
      <c r="AC243" s="47" t="str">
        <f>IF(EstatísticasIndiviU19[[#This Row],[AS]]+EstatísticasIndiviU19[[#This Row],[ER]]&gt;0,EstatísticasIndiviU19[[#This Row],[AS]]/EstatísticasIndiviU19[[#This Row],[ER]],"")</f>
        <v/>
      </c>
      <c r="AD243" s="35"/>
      <c r="AE243" s="35"/>
      <c r="AF243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43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43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4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43" s="35"/>
    </row>
    <row r="244" spans="1:36" x14ac:dyDescent="0.3">
      <c r="A244" s="32" t="s">
        <v>199</v>
      </c>
      <c r="B244" s="32" t="s">
        <v>176</v>
      </c>
      <c r="C244" s="32" t="s">
        <v>92</v>
      </c>
      <c r="D244" s="32">
        <v>2</v>
      </c>
      <c r="E244" s="38">
        <v>44839</v>
      </c>
      <c r="F244" s="32">
        <v>16</v>
      </c>
      <c r="G244" s="32" t="s">
        <v>126</v>
      </c>
      <c r="H244" s="2">
        <f t="shared" si="27"/>
        <v>22</v>
      </c>
      <c r="I244" s="32">
        <v>2</v>
      </c>
      <c r="J244" s="32">
        <v>6</v>
      </c>
      <c r="K244" s="2">
        <f t="shared" si="28"/>
        <v>8</v>
      </c>
      <c r="L244" s="32">
        <v>1</v>
      </c>
      <c r="M244" s="32">
        <v>4</v>
      </c>
      <c r="N244" s="32">
        <v>1</v>
      </c>
      <c r="O244" s="48">
        <f t="shared" si="30"/>
        <v>0.25</v>
      </c>
      <c r="P244" s="32">
        <v>13</v>
      </c>
      <c r="Q244" s="32">
        <v>6</v>
      </c>
      <c r="R244" s="48">
        <f t="shared" si="29"/>
        <v>0.46153846153846156</v>
      </c>
      <c r="S244" s="46">
        <f>EstatísticasIndiviU19[[#This Row],[2PA]]+EstatísticasIndiviU19[[#This Row],[3PA]]</f>
        <v>17</v>
      </c>
      <c r="T244" s="46">
        <f>EstatísticasIndiviU19[[#This Row],[2PM]]+EstatísticasIndiviU19[[#This Row],[3PM]]</f>
        <v>7</v>
      </c>
      <c r="U244" s="32">
        <v>9</v>
      </c>
      <c r="V244" s="32">
        <v>7</v>
      </c>
      <c r="W244" s="48">
        <f t="shared" si="31"/>
        <v>0.77777777777777779</v>
      </c>
      <c r="X244" s="48">
        <f>IF(EstatísticasIndiviU19[[#This Row],[LLM]]+EstatísticasIndiviU19[[#This Row],[FGA]]&gt;0,EstatísticasIndiviU19[[#This Row],[LLM]]/EstatísticasIndiviU19[[#This Row],[FGA]],"")</f>
        <v>0.41176470588235292</v>
      </c>
      <c r="Y244" s="32">
        <v>2</v>
      </c>
      <c r="Z244" s="32">
        <v>0</v>
      </c>
      <c r="AA244" s="32">
        <v>9</v>
      </c>
      <c r="AB244" s="48">
        <f>EstatísticasIndiviU19[[#This Row],[ER]]/(EstatísticasIndiviU19[[#This Row],[FGA]]+(0.44*EstatísticasIndiviU19[[#This Row],[LLA]])+EstatísticasIndiviU19[[#This Row],[ER]])</f>
        <v>0.30040053404539385</v>
      </c>
      <c r="AC244" s="47">
        <f>IF(EstatísticasIndiviU19[[#This Row],[AS]]+EstatísticasIndiviU19[[#This Row],[ER]]&gt;0,EstatísticasIndiviU19[[#This Row],[AS]]/EstatísticasIndiviU19[[#This Row],[ER]],"")</f>
        <v>0.1111111111111111</v>
      </c>
      <c r="AD244" s="35">
        <v>3</v>
      </c>
      <c r="AE244" s="35">
        <v>7</v>
      </c>
      <c r="AF24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0.41176470588235292</v>
      </c>
      <c r="AG24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0.52480916030534353</v>
      </c>
      <c r="AH24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0.44117647058823528</v>
      </c>
      <c r="AI24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12</v>
      </c>
      <c r="AJ244" s="35"/>
    </row>
    <row r="245" spans="1:36" x14ac:dyDescent="0.3">
      <c r="A245" s="32" t="s">
        <v>200</v>
      </c>
      <c r="B245" s="32" t="s">
        <v>176</v>
      </c>
      <c r="C245" s="32" t="s">
        <v>92</v>
      </c>
      <c r="D245" s="32">
        <v>2</v>
      </c>
      <c r="E245" s="38">
        <v>44839</v>
      </c>
      <c r="F245" s="32">
        <v>16</v>
      </c>
      <c r="G245" s="32" t="s">
        <v>126</v>
      </c>
      <c r="H245" s="2">
        <f t="shared" si="27"/>
        <v>0</v>
      </c>
      <c r="I245" s="32">
        <v>2</v>
      </c>
      <c r="J245" s="32">
        <v>1</v>
      </c>
      <c r="K245" s="2">
        <f t="shared" si="28"/>
        <v>3</v>
      </c>
      <c r="L245" s="32">
        <v>2</v>
      </c>
      <c r="M245" s="32">
        <v>1</v>
      </c>
      <c r="N245" s="32">
        <v>0</v>
      </c>
      <c r="O245" s="48">
        <f t="shared" si="30"/>
        <v>0</v>
      </c>
      <c r="P245" s="32">
        <v>5</v>
      </c>
      <c r="Q245" s="32">
        <v>0</v>
      </c>
      <c r="R245" s="48">
        <f t="shared" si="29"/>
        <v>0</v>
      </c>
      <c r="S245" s="46">
        <f>EstatísticasIndiviU19[[#This Row],[2PA]]+EstatísticasIndiviU19[[#This Row],[3PA]]</f>
        <v>6</v>
      </c>
      <c r="T245" s="46">
        <f>EstatísticasIndiviU19[[#This Row],[2PM]]+EstatísticasIndiviU19[[#This Row],[3PM]]</f>
        <v>0</v>
      </c>
      <c r="U245" s="32">
        <v>2</v>
      </c>
      <c r="V245" s="32">
        <v>0</v>
      </c>
      <c r="W245" s="48">
        <f t="shared" si="31"/>
        <v>0</v>
      </c>
      <c r="X245" s="48">
        <f>IF(EstatísticasIndiviU19[[#This Row],[LLM]]+EstatísticasIndiviU19[[#This Row],[FGA]]&gt;0,EstatísticasIndiviU19[[#This Row],[LLM]]/EstatísticasIndiviU19[[#This Row],[FGA]],"")</f>
        <v>0</v>
      </c>
      <c r="Y245" s="32">
        <v>0</v>
      </c>
      <c r="Z245" s="32">
        <v>0</v>
      </c>
      <c r="AA245" s="32">
        <v>6</v>
      </c>
      <c r="AB245" s="48">
        <f>EstatísticasIndiviU19[[#This Row],[ER]]/(EstatísticasIndiviU19[[#This Row],[FGA]]+(0.44*EstatísticasIndiviU19[[#This Row],[LLA]])+EstatísticasIndiviU19[[#This Row],[ER]])</f>
        <v>0.46583850931677023</v>
      </c>
      <c r="AC245" s="47">
        <f>IF(EstatísticasIndiviU19[[#This Row],[AS]]+EstatísticasIndiviU19[[#This Row],[ER]]&gt;0,EstatísticasIndiviU19[[#This Row],[AS]]/EstatísticasIndiviU19[[#This Row],[ER]],"")</f>
        <v>0.33333333333333331</v>
      </c>
      <c r="AD245" s="35">
        <v>4</v>
      </c>
      <c r="AE245" s="35">
        <v>2</v>
      </c>
      <c r="AF245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245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245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24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-9</v>
      </c>
      <c r="AJ245" s="35"/>
    </row>
    <row r="246" spans="1:36" x14ac:dyDescent="0.3">
      <c r="A246" s="32" t="s">
        <v>201</v>
      </c>
      <c r="B246" s="32" t="s">
        <v>176</v>
      </c>
      <c r="C246" s="32" t="s">
        <v>92</v>
      </c>
      <c r="D246" s="32">
        <v>2</v>
      </c>
      <c r="E246" s="38">
        <v>44839</v>
      </c>
      <c r="F246" s="32">
        <v>16</v>
      </c>
      <c r="G246" s="32"/>
      <c r="H246" s="2">
        <f t="shared" si="27"/>
        <v>0</v>
      </c>
      <c r="I246" s="32"/>
      <c r="J246" s="32"/>
      <c r="K246" s="2">
        <f t="shared" si="28"/>
        <v>0</v>
      </c>
      <c r="L246" s="32"/>
      <c r="M246" s="32"/>
      <c r="N246" s="32"/>
      <c r="O246" s="48" t="str">
        <f t="shared" si="30"/>
        <v/>
      </c>
      <c r="P246" s="32"/>
      <c r="Q246" s="32"/>
      <c r="R246" s="48" t="str">
        <f t="shared" si="29"/>
        <v/>
      </c>
      <c r="S246" s="46">
        <f>EstatísticasIndiviU19[[#This Row],[2PA]]+EstatísticasIndiviU19[[#This Row],[3PA]]</f>
        <v>0</v>
      </c>
      <c r="T246" s="46">
        <f>EstatísticasIndiviU19[[#This Row],[2PM]]+EstatísticasIndiviU19[[#This Row],[3PM]]</f>
        <v>0</v>
      </c>
      <c r="U246" s="32"/>
      <c r="V246" s="32"/>
      <c r="W246" s="48" t="str">
        <f t="shared" si="31"/>
        <v/>
      </c>
      <c r="X246" s="48" t="str">
        <f>IF(EstatísticasIndiviU19[[#This Row],[LLM]]+EstatísticasIndiviU19[[#This Row],[FGA]]&gt;0,EstatísticasIndiviU19[[#This Row],[LLM]]/EstatísticasIndiviU19[[#This Row],[FGA]],"")</f>
        <v/>
      </c>
      <c r="Y246" s="32"/>
      <c r="Z246" s="32"/>
      <c r="AA246" s="32"/>
      <c r="AB246" s="48" t="e">
        <f>EstatísticasIndiviU19[[#This Row],[ER]]/(EstatísticasIndiviU19[[#This Row],[FGA]]+(0.44*EstatísticasIndiviU19[[#This Row],[LLA]])+EstatísticasIndiviU19[[#This Row],[ER]])</f>
        <v>#DIV/0!</v>
      </c>
      <c r="AC246" s="47" t="str">
        <f>IF(EstatísticasIndiviU19[[#This Row],[AS]]+EstatísticasIndiviU19[[#This Row],[ER]]&gt;0,EstatísticasIndiviU19[[#This Row],[AS]]/EstatísticasIndiviU19[[#This Row],[ER]],"")</f>
        <v/>
      </c>
      <c r="AD246" s="35"/>
      <c r="AE246" s="35"/>
      <c r="AF246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46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46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4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46" s="35"/>
    </row>
    <row r="247" spans="1:36" x14ac:dyDescent="0.3">
      <c r="A247" s="32" t="s">
        <v>202</v>
      </c>
      <c r="B247" s="32" t="s">
        <v>176</v>
      </c>
      <c r="C247" s="32" t="s">
        <v>92</v>
      </c>
      <c r="D247" s="32">
        <v>2</v>
      </c>
      <c r="E247" s="38">
        <v>44839</v>
      </c>
      <c r="F247" s="32">
        <v>16</v>
      </c>
      <c r="G247" s="32" t="s">
        <v>126</v>
      </c>
      <c r="H247" s="2">
        <f t="shared" si="27"/>
        <v>6</v>
      </c>
      <c r="I247" s="32">
        <v>0</v>
      </c>
      <c r="J247" s="32">
        <v>0</v>
      </c>
      <c r="K247" s="2">
        <f t="shared" si="28"/>
        <v>0</v>
      </c>
      <c r="L247" s="32">
        <v>2</v>
      </c>
      <c r="M247" s="32">
        <v>1</v>
      </c>
      <c r="N247" s="32">
        <v>1</v>
      </c>
      <c r="O247" s="48">
        <f t="shared" si="30"/>
        <v>1</v>
      </c>
      <c r="P247" s="32">
        <v>1</v>
      </c>
      <c r="Q247" s="32">
        <v>1</v>
      </c>
      <c r="R247" s="48">
        <f t="shared" si="29"/>
        <v>1</v>
      </c>
      <c r="S247" s="46">
        <f>EstatísticasIndiviU19[[#This Row],[2PA]]+EstatísticasIndiviU19[[#This Row],[3PA]]</f>
        <v>2</v>
      </c>
      <c r="T247" s="46">
        <f>EstatísticasIndiviU19[[#This Row],[2PM]]+EstatísticasIndiviU19[[#This Row],[3PM]]</f>
        <v>2</v>
      </c>
      <c r="U247" s="32">
        <v>2</v>
      </c>
      <c r="V247" s="32">
        <v>1</v>
      </c>
      <c r="W247" s="48">
        <f t="shared" si="31"/>
        <v>0.5</v>
      </c>
      <c r="X247" s="48">
        <f>IF(EstatísticasIndiviU19[[#This Row],[LLM]]+EstatísticasIndiviU19[[#This Row],[FGA]]&gt;0,EstatísticasIndiviU19[[#This Row],[LLM]]/EstatísticasIndiviU19[[#This Row],[FGA]],"")</f>
        <v>0.5</v>
      </c>
      <c r="Y247" s="32">
        <v>0</v>
      </c>
      <c r="Z247" s="32">
        <v>1</v>
      </c>
      <c r="AA247" s="32">
        <v>1</v>
      </c>
      <c r="AB247" s="48">
        <f>EstatísticasIndiviU19[[#This Row],[ER]]/(EstatísticasIndiviU19[[#This Row],[FGA]]+(0.44*EstatísticasIndiviU19[[#This Row],[LLA]])+EstatísticasIndiviU19[[#This Row],[ER]])</f>
        <v>0.25773195876288663</v>
      </c>
      <c r="AC247" s="47">
        <f>IF(EstatísticasIndiviU19[[#This Row],[AS]]+EstatísticasIndiviU19[[#This Row],[ER]]&gt;0,EstatísticasIndiviU19[[#This Row],[AS]]/EstatísticasIndiviU19[[#This Row],[ER]],"")</f>
        <v>2</v>
      </c>
      <c r="AD247" s="35">
        <v>4</v>
      </c>
      <c r="AE247" s="35">
        <v>1</v>
      </c>
      <c r="AF247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1</v>
      </c>
      <c r="AG247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1.0416666666666667</v>
      </c>
      <c r="AH247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1.25</v>
      </c>
      <c r="AI24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7</v>
      </c>
      <c r="AJ247" s="35"/>
    </row>
    <row r="248" spans="1:36" x14ac:dyDescent="0.3">
      <c r="A248" s="32" t="s">
        <v>203</v>
      </c>
      <c r="B248" s="32" t="s">
        <v>176</v>
      </c>
      <c r="C248" s="32" t="s">
        <v>92</v>
      </c>
      <c r="D248" s="32">
        <v>2</v>
      </c>
      <c r="E248" s="38">
        <v>44839</v>
      </c>
      <c r="F248" s="32">
        <v>16</v>
      </c>
      <c r="G248" s="32" t="s">
        <v>126</v>
      </c>
      <c r="H248" s="2">
        <f t="shared" si="27"/>
        <v>2</v>
      </c>
      <c r="I248" s="32">
        <v>2</v>
      </c>
      <c r="J248" s="32">
        <v>1</v>
      </c>
      <c r="K248" s="2">
        <f t="shared" si="28"/>
        <v>3</v>
      </c>
      <c r="L248" s="32">
        <v>1</v>
      </c>
      <c r="M248" s="32">
        <v>1</v>
      </c>
      <c r="N248" s="32">
        <v>0</v>
      </c>
      <c r="O248" s="48">
        <f t="shared" si="30"/>
        <v>0</v>
      </c>
      <c r="P248" s="32">
        <v>2</v>
      </c>
      <c r="Q248" s="32">
        <v>0</v>
      </c>
      <c r="R248" s="48">
        <f t="shared" si="29"/>
        <v>0</v>
      </c>
      <c r="S248" s="46">
        <f>EstatísticasIndiviU19[[#This Row],[2PA]]+EstatísticasIndiviU19[[#This Row],[3PA]]</f>
        <v>3</v>
      </c>
      <c r="T248" s="46">
        <f>EstatísticasIndiviU19[[#This Row],[2PM]]+EstatísticasIndiviU19[[#This Row],[3PM]]</f>
        <v>0</v>
      </c>
      <c r="U248" s="32">
        <v>2</v>
      </c>
      <c r="V248" s="32">
        <v>2</v>
      </c>
      <c r="W248" s="48">
        <f t="shared" si="31"/>
        <v>1</v>
      </c>
      <c r="X248" s="48">
        <f>IF(EstatísticasIndiviU19[[#This Row],[LLM]]+EstatísticasIndiviU19[[#This Row],[FGA]]&gt;0,EstatísticasIndiviU19[[#This Row],[LLM]]/EstatísticasIndiviU19[[#This Row],[FGA]],"")</f>
        <v>0.66666666666666663</v>
      </c>
      <c r="Y248" s="32">
        <v>0</v>
      </c>
      <c r="Z248" s="32">
        <v>0</v>
      </c>
      <c r="AA248" s="32">
        <v>3</v>
      </c>
      <c r="AB248" s="48">
        <f>EstatísticasIndiviU19[[#This Row],[ER]]/(EstatísticasIndiviU19[[#This Row],[FGA]]+(0.44*EstatísticasIndiviU19[[#This Row],[LLA]])+EstatísticasIndiviU19[[#This Row],[ER]])</f>
        <v>0.43604651162790697</v>
      </c>
      <c r="AC248" s="47">
        <f>IF(EstatísticasIndiviU19[[#This Row],[AS]]+EstatísticasIndiviU19[[#This Row],[ER]]&gt;0,EstatísticasIndiviU19[[#This Row],[AS]]/EstatísticasIndiviU19[[#This Row],[ER]],"")</f>
        <v>0.33333333333333331</v>
      </c>
      <c r="AD248" s="35">
        <v>3</v>
      </c>
      <c r="AE248" s="35">
        <v>1</v>
      </c>
      <c r="AF248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248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0.25773195876288663</v>
      </c>
      <c r="AH248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24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48" s="35"/>
    </row>
    <row r="249" spans="1:36" x14ac:dyDescent="0.3">
      <c r="A249" s="32" t="s">
        <v>204</v>
      </c>
      <c r="B249" s="32" t="s">
        <v>176</v>
      </c>
      <c r="C249" s="32" t="s">
        <v>92</v>
      </c>
      <c r="D249" s="32">
        <v>2</v>
      </c>
      <c r="E249" s="38">
        <v>44839</v>
      </c>
      <c r="F249" s="32">
        <v>16</v>
      </c>
      <c r="G249" s="32" t="s">
        <v>126</v>
      </c>
      <c r="H249" s="2">
        <f t="shared" si="27"/>
        <v>9</v>
      </c>
      <c r="I249" s="32">
        <v>1</v>
      </c>
      <c r="J249" s="32">
        <v>2</v>
      </c>
      <c r="K249" s="2">
        <f t="shared" si="28"/>
        <v>3</v>
      </c>
      <c r="L249" s="32">
        <v>1</v>
      </c>
      <c r="M249" s="32">
        <v>6</v>
      </c>
      <c r="N249" s="32">
        <v>1</v>
      </c>
      <c r="O249" s="48">
        <f t="shared" si="30"/>
        <v>0.16666666666666666</v>
      </c>
      <c r="P249" s="32">
        <v>6</v>
      </c>
      <c r="Q249" s="32">
        <v>2</v>
      </c>
      <c r="R249" s="48">
        <f t="shared" si="29"/>
        <v>0.33333333333333331</v>
      </c>
      <c r="S249" s="46">
        <f>EstatísticasIndiviU19[[#This Row],[2PA]]+EstatísticasIndiviU19[[#This Row],[3PA]]</f>
        <v>12</v>
      </c>
      <c r="T249" s="46">
        <f>EstatísticasIndiviU19[[#This Row],[2PM]]+EstatísticasIndiviU19[[#This Row],[3PM]]</f>
        <v>3</v>
      </c>
      <c r="U249" s="32">
        <v>6</v>
      </c>
      <c r="V249" s="32">
        <v>2</v>
      </c>
      <c r="W249" s="48">
        <f t="shared" si="31"/>
        <v>0.33333333333333331</v>
      </c>
      <c r="X249" s="48">
        <f>IF(EstatísticasIndiviU19[[#This Row],[LLM]]+EstatísticasIndiviU19[[#This Row],[FGA]]&gt;0,EstatísticasIndiviU19[[#This Row],[LLM]]/EstatísticasIndiviU19[[#This Row],[FGA]],"")</f>
        <v>0.16666666666666666</v>
      </c>
      <c r="Y249" s="32">
        <v>0</v>
      </c>
      <c r="Z249" s="32">
        <v>0</v>
      </c>
      <c r="AA249" s="32">
        <v>5</v>
      </c>
      <c r="AB249" s="48">
        <f>EstatísticasIndiviU19[[#This Row],[ER]]/(EstatísticasIndiviU19[[#This Row],[FGA]]+(0.44*EstatísticasIndiviU19[[#This Row],[LLA]])+EstatísticasIndiviU19[[#This Row],[ER]])</f>
        <v>0.25458248472505091</v>
      </c>
      <c r="AC249" s="47">
        <f>IF(EstatísticasIndiviU19[[#This Row],[AS]]+EstatísticasIndiviU19[[#This Row],[ER]]&gt;0,EstatísticasIndiviU19[[#This Row],[AS]]/EstatísticasIndiviU19[[#This Row],[ER]],"")</f>
        <v>0.2</v>
      </c>
      <c r="AD249" s="35">
        <v>3</v>
      </c>
      <c r="AE249" s="35">
        <v>3</v>
      </c>
      <c r="AF249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0.25</v>
      </c>
      <c r="AG249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0.30737704918032788</v>
      </c>
      <c r="AH249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0.29166666666666669</v>
      </c>
      <c r="AI24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-5</v>
      </c>
      <c r="AJ249" s="35"/>
    </row>
    <row r="250" spans="1:36" x14ac:dyDescent="0.3">
      <c r="A250" s="32" t="s">
        <v>205</v>
      </c>
      <c r="B250" s="32" t="s">
        <v>176</v>
      </c>
      <c r="C250" s="32" t="s">
        <v>92</v>
      </c>
      <c r="D250" s="32">
        <v>2</v>
      </c>
      <c r="E250" s="38">
        <v>44839</v>
      </c>
      <c r="F250" s="32">
        <v>16</v>
      </c>
      <c r="G250" s="32" t="s">
        <v>126</v>
      </c>
      <c r="H250" s="2">
        <f t="shared" si="27"/>
        <v>5</v>
      </c>
      <c r="I250" s="32">
        <v>6</v>
      </c>
      <c r="J250" s="32">
        <v>1</v>
      </c>
      <c r="K250" s="2">
        <f t="shared" si="28"/>
        <v>7</v>
      </c>
      <c r="L250" s="32">
        <v>1</v>
      </c>
      <c r="M250" s="32">
        <v>0</v>
      </c>
      <c r="N250" s="32">
        <v>0</v>
      </c>
      <c r="O250" s="48" t="str">
        <f t="shared" si="30"/>
        <v/>
      </c>
      <c r="P250" s="32">
        <v>4</v>
      </c>
      <c r="Q250" s="32">
        <v>2</v>
      </c>
      <c r="R250" s="48">
        <f t="shared" si="29"/>
        <v>0.5</v>
      </c>
      <c r="S250" s="46">
        <f>EstatísticasIndiviU19[[#This Row],[2PA]]+EstatísticasIndiviU19[[#This Row],[3PA]]</f>
        <v>4</v>
      </c>
      <c r="T250" s="46">
        <f>EstatísticasIndiviU19[[#This Row],[2PM]]+EstatísticasIndiviU19[[#This Row],[3PM]]</f>
        <v>2</v>
      </c>
      <c r="U250" s="32">
        <v>1</v>
      </c>
      <c r="V250" s="32">
        <v>1</v>
      </c>
      <c r="W250" s="48">
        <f t="shared" si="31"/>
        <v>1</v>
      </c>
      <c r="X250" s="48">
        <f>IF(EstatísticasIndiviU19[[#This Row],[LLM]]+EstatísticasIndiviU19[[#This Row],[FGA]]&gt;0,EstatísticasIndiviU19[[#This Row],[LLM]]/EstatísticasIndiviU19[[#This Row],[FGA]],"")</f>
        <v>0.25</v>
      </c>
      <c r="Y250" s="32">
        <v>1</v>
      </c>
      <c r="Z250" s="32">
        <v>0</v>
      </c>
      <c r="AA250" s="32">
        <v>3</v>
      </c>
      <c r="AB250" s="48">
        <f>EstatísticasIndiviU19[[#This Row],[ER]]/(EstatísticasIndiviU19[[#This Row],[FGA]]+(0.44*EstatísticasIndiviU19[[#This Row],[LLA]])+EstatísticasIndiviU19[[#This Row],[ER]])</f>
        <v>0.40322580645161288</v>
      </c>
      <c r="AC250" s="47">
        <f>IF(EstatísticasIndiviU19[[#This Row],[AS]]+EstatísticasIndiviU19[[#This Row],[ER]]&gt;0,EstatísticasIndiviU19[[#This Row],[AS]]/EstatísticasIndiviU19[[#This Row],[ER]],"")</f>
        <v>0.33333333333333331</v>
      </c>
      <c r="AD250" s="35">
        <v>0</v>
      </c>
      <c r="AE250" s="35">
        <v>1</v>
      </c>
      <c r="AF250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250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0.56306306306306297</v>
      </c>
      <c r="AH250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25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9</v>
      </c>
      <c r="AJ250" s="35"/>
    </row>
    <row r="251" spans="1:36" x14ac:dyDescent="0.3">
      <c r="A251" s="32" t="s">
        <v>216</v>
      </c>
      <c r="B251" s="32" t="s">
        <v>176</v>
      </c>
      <c r="C251" s="32" t="s">
        <v>92</v>
      </c>
      <c r="D251" s="32">
        <v>2</v>
      </c>
      <c r="E251" s="38">
        <v>44839</v>
      </c>
      <c r="F251" s="32">
        <v>16</v>
      </c>
      <c r="G251" s="32" t="s">
        <v>126</v>
      </c>
      <c r="H251" s="2">
        <f t="shared" si="27"/>
        <v>0</v>
      </c>
      <c r="I251" s="32">
        <v>0</v>
      </c>
      <c r="J251" s="32">
        <v>1</v>
      </c>
      <c r="K251" s="2">
        <f t="shared" si="28"/>
        <v>1</v>
      </c>
      <c r="L251" s="32">
        <v>1</v>
      </c>
      <c r="M251" s="32">
        <v>0</v>
      </c>
      <c r="N251" s="32">
        <v>0</v>
      </c>
      <c r="O251" s="48" t="str">
        <f t="shared" si="30"/>
        <v/>
      </c>
      <c r="P251" s="32">
        <v>0</v>
      </c>
      <c r="Q251" s="32">
        <v>0</v>
      </c>
      <c r="R251" s="48" t="str">
        <f t="shared" si="29"/>
        <v/>
      </c>
      <c r="S251" s="46">
        <f>EstatísticasIndiviU19[[#This Row],[2PA]]+EstatísticasIndiviU19[[#This Row],[3PA]]</f>
        <v>0</v>
      </c>
      <c r="T251" s="46">
        <f>EstatísticasIndiviU19[[#This Row],[2PM]]+EstatísticasIndiviU19[[#This Row],[3PM]]</f>
        <v>0</v>
      </c>
      <c r="U251" s="32">
        <v>0</v>
      </c>
      <c r="V251" s="32">
        <v>0</v>
      </c>
      <c r="W251" s="48" t="str">
        <f t="shared" si="31"/>
        <v/>
      </c>
      <c r="X251" s="48" t="str">
        <f>IF(EstatísticasIndiviU19[[#This Row],[LLM]]+EstatísticasIndiviU19[[#This Row],[FGA]]&gt;0,EstatísticasIndiviU19[[#This Row],[LLM]]/EstatísticasIndiviU19[[#This Row],[FGA]],"")</f>
        <v/>
      </c>
      <c r="Y251" s="32">
        <v>2</v>
      </c>
      <c r="Z251" s="32">
        <v>0</v>
      </c>
      <c r="AA251" s="32">
        <v>2</v>
      </c>
      <c r="AB251" s="48">
        <f>EstatísticasIndiviU19[[#This Row],[ER]]/(EstatísticasIndiviU19[[#This Row],[FGA]]+(0.44*EstatísticasIndiviU19[[#This Row],[LLA]])+EstatísticasIndiviU19[[#This Row],[ER]])</f>
        <v>1</v>
      </c>
      <c r="AC251" s="47">
        <f>IF(EstatísticasIndiviU19[[#This Row],[AS]]+EstatísticasIndiviU19[[#This Row],[ER]]&gt;0,EstatísticasIndiviU19[[#This Row],[AS]]/EstatísticasIndiviU19[[#This Row],[ER]],"")</f>
        <v>0.5</v>
      </c>
      <c r="AD251" s="35">
        <v>1</v>
      </c>
      <c r="AE251" s="35">
        <v>1</v>
      </c>
      <c r="AF251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51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51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5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2</v>
      </c>
      <c r="AJ251" s="35"/>
    </row>
    <row r="252" spans="1:36" x14ac:dyDescent="0.3">
      <c r="A252" s="32" t="s">
        <v>217</v>
      </c>
      <c r="B252" s="32" t="s">
        <v>176</v>
      </c>
      <c r="C252" s="32" t="s">
        <v>92</v>
      </c>
      <c r="D252" s="32">
        <v>2</v>
      </c>
      <c r="E252" s="38">
        <v>44839</v>
      </c>
      <c r="F252" s="32">
        <v>16</v>
      </c>
      <c r="G252" s="32" t="s">
        <v>126</v>
      </c>
      <c r="H252" s="2">
        <f t="shared" si="27"/>
        <v>0</v>
      </c>
      <c r="I252" s="32">
        <v>1</v>
      </c>
      <c r="J252" s="32">
        <v>0</v>
      </c>
      <c r="K252" s="2">
        <f t="shared" si="28"/>
        <v>1</v>
      </c>
      <c r="L252" s="32">
        <v>0</v>
      </c>
      <c r="M252" s="32">
        <v>0</v>
      </c>
      <c r="N252" s="32">
        <v>0</v>
      </c>
      <c r="O252" s="48" t="str">
        <f t="shared" si="30"/>
        <v/>
      </c>
      <c r="P252" s="32">
        <v>0</v>
      </c>
      <c r="Q252" s="32">
        <v>0</v>
      </c>
      <c r="R252" s="48" t="str">
        <f t="shared" si="29"/>
        <v/>
      </c>
      <c r="S252" s="46">
        <f>EstatísticasIndiviU19[[#This Row],[2PA]]+EstatísticasIndiviU19[[#This Row],[3PA]]</f>
        <v>0</v>
      </c>
      <c r="T252" s="46">
        <f>EstatísticasIndiviU19[[#This Row],[2PM]]+EstatísticasIndiviU19[[#This Row],[3PM]]</f>
        <v>0</v>
      </c>
      <c r="U252" s="32">
        <v>0</v>
      </c>
      <c r="V252" s="32">
        <v>0</v>
      </c>
      <c r="W252" s="48" t="str">
        <f t="shared" si="31"/>
        <v/>
      </c>
      <c r="X252" s="48" t="str">
        <f>IF(EstatísticasIndiviU19[[#This Row],[LLM]]+EstatísticasIndiviU19[[#This Row],[FGA]]&gt;0,EstatísticasIndiviU19[[#This Row],[LLM]]/EstatísticasIndiviU19[[#This Row],[FGA]],"")</f>
        <v/>
      </c>
      <c r="Y252" s="32">
        <v>0</v>
      </c>
      <c r="Z252" s="32">
        <v>0</v>
      </c>
      <c r="AA252" s="32">
        <v>0</v>
      </c>
      <c r="AB252" s="48" t="e">
        <f>EstatísticasIndiviU19[[#This Row],[ER]]/(EstatísticasIndiviU19[[#This Row],[FGA]]+(0.44*EstatísticasIndiviU19[[#This Row],[LLA]])+EstatísticasIndiviU19[[#This Row],[ER]])</f>
        <v>#DIV/0!</v>
      </c>
      <c r="AC252" s="47" t="str">
        <f>IF(EstatísticasIndiviU19[[#This Row],[AS]]+EstatísticasIndiviU19[[#This Row],[ER]]&gt;0,EstatísticasIndiviU19[[#This Row],[AS]]/EstatísticasIndiviU19[[#This Row],[ER]],"")</f>
        <v/>
      </c>
      <c r="AD252" s="35">
        <v>0</v>
      </c>
      <c r="AE252" s="35">
        <v>0</v>
      </c>
      <c r="AF252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52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52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5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252" s="35"/>
    </row>
    <row r="253" spans="1:36" x14ac:dyDescent="0.3">
      <c r="A253" s="32" t="s">
        <v>208</v>
      </c>
      <c r="B253" s="32" t="s">
        <v>176</v>
      </c>
      <c r="C253" s="32" t="s">
        <v>92</v>
      </c>
      <c r="D253" s="32">
        <v>2</v>
      </c>
      <c r="E253" s="38">
        <v>44839</v>
      </c>
      <c r="F253" s="32">
        <v>16</v>
      </c>
      <c r="G253" s="32" t="s">
        <v>126</v>
      </c>
      <c r="H253" s="2">
        <f t="shared" si="27"/>
        <v>6</v>
      </c>
      <c r="I253" s="32">
        <v>1</v>
      </c>
      <c r="J253" s="32">
        <v>1</v>
      </c>
      <c r="K253" s="2">
        <f t="shared" si="28"/>
        <v>2</v>
      </c>
      <c r="L253" s="32">
        <v>1</v>
      </c>
      <c r="M253" s="32">
        <v>1</v>
      </c>
      <c r="N253" s="32">
        <v>0</v>
      </c>
      <c r="O253" s="48">
        <f t="shared" si="30"/>
        <v>0</v>
      </c>
      <c r="P253" s="32">
        <v>5</v>
      </c>
      <c r="Q253" s="32">
        <v>3</v>
      </c>
      <c r="R253" s="48">
        <f t="shared" si="29"/>
        <v>0.6</v>
      </c>
      <c r="S253" s="46">
        <f>EstatísticasIndiviU19[[#This Row],[2PA]]+EstatísticasIndiviU19[[#This Row],[3PA]]</f>
        <v>6</v>
      </c>
      <c r="T253" s="46">
        <f>EstatísticasIndiviU19[[#This Row],[2PM]]+EstatísticasIndiviU19[[#This Row],[3PM]]</f>
        <v>3</v>
      </c>
      <c r="U253" s="32">
        <v>0</v>
      </c>
      <c r="V253" s="32">
        <v>0</v>
      </c>
      <c r="W253" s="48" t="str">
        <f t="shared" si="31"/>
        <v/>
      </c>
      <c r="X253" s="48">
        <f>IF(EstatísticasIndiviU19[[#This Row],[LLM]]+EstatísticasIndiviU19[[#This Row],[FGA]]&gt;0,EstatísticasIndiviU19[[#This Row],[LLM]]/EstatísticasIndiviU19[[#This Row],[FGA]],"")</f>
        <v>0</v>
      </c>
      <c r="Y253" s="32">
        <v>4</v>
      </c>
      <c r="Z253" s="32">
        <v>0</v>
      </c>
      <c r="AA253" s="32">
        <v>3</v>
      </c>
      <c r="AB253" s="48">
        <f>EstatísticasIndiviU19[[#This Row],[ER]]/(EstatísticasIndiviU19[[#This Row],[FGA]]+(0.44*EstatísticasIndiviU19[[#This Row],[LLA]])+EstatísticasIndiviU19[[#This Row],[ER]])</f>
        <v>0.33333333333333331</v>
      </c>
      <c r="AC253" s="47">
        <f>IF(EstatísticasIndiviU19[[#This Row],[AS]]+EstatísticasIndiviU19[[#This Row],[ER]]&gt;0,EstatísticasIndiviU19[[#This Row],[AS]]/EstatísticasIndiviU19[[#This Row],[ER]],"")</f>
        <v>0.33333333333333331</v>
      </c>
      <c r="AD253" s="35">
        <v>4</v>
      </c>
      <c r="AE253" s="35">
        <v>0</v>
      </c>
      <c r="AF253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253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</v>
      </c>
      <c r="AH253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25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7</v>
      </c>
      <c r="AJ253" s="35"/>
    </row>
    <row r="254" spans="1:36" x14ac:dyDescent="0.3">
      <c r="A254" s="32" t="s">
        <v>209</v>
      </c>
      <c r="B254" s="32" t="s">
        <v>176</v>
      </c>
      <c r="C254" s="32" t="s">
        <v>92</v>
      </c>
      <c r="D254" s="32">
        <v>2</v>
      </c>
      <c r="E254" s="38">
        <v>44839</v>
      </c>
      <c r="F254" s="32">
        <v>16</v>
      </c>
      <c r="G254" s="32" t="s">
        <v>126</v>
      </c>
      <c r="H254" s="2">
        <f t="shared" si="27"/>
        <v>0</v>
      </c>
      <c r="I254" s="32">
        <v>2</v>
      </c>
      <c r="J254" s="32">
        <v>0</v>
      </c>
      <c r="K254" s="2">
        <f t="shared" si="28"/>
        <v>2</v>
      </c>
      <c r="L254" s="32">
        <v>1</v>
      </c>
      <c r="M254" s="32">
        <v>3</v>
      </c>
      <c r="N254" s="32">
        <v>0</v>
      </c>
      <c r="O254" s="48">
        <f t="shared" si="30"/>
        <v>0</v>
      </c>
      <c r="P254" s="32">
        <v>1</v>
      </c>
      <c r="Q254" s="32">
        <v>0</v>
      </c>
      <c r="R254" s="48">
        <f t="shared" si="29"/>
        <v>0</v>
      </c>
      <c r="S254" s="46">
        <f>EstatísticasIndiviU19[[#This Row],[2PA]]+EstatísticasIndiviU19[[#This Row],[3PA]]</f>
        <v>4</v>
      </c>
      <c r="T254" s="46">
        <f>EstatísticasIndiviU19[[#This Row],[2PM]]+EstatísticasIndiviU19[[#This Row],[3PM]]</f>
        <v>0</v>
      </c>
      <c r="U254" s="32">
        <v>0</v>
      </c>
      <c r="V254" s="32">
        <v>0</v>
      </c>
      <c r="W254" s="48" t="str">
        <f t="shared" si="31"/>
        <v/>
      </c>
      <c r="X254" s="48">
        <f>IF(EstatísticasIndiviU19[[#This Row],[LLM]]+EstatísticasIndiviU19[[#This Row],[FGA]]&gt;0,EstatísticasIndiviU19[[#This Row],[LLM]]/EstatísticasIndiviU19[[#This Row],[FGA]],"")</f>
        <v>0</v>
      </c>
      <c r="Y254" s="32">
        <v>0</v>
      </c>
      <c r="Z254" s="32">
        <v>0</v>
      </c>
      <c r="AA254" s="32">
        <v>1</v>
      </c>
      <c r="AB254" s="48">
        <f>EstatísticasIndiviU19[[#This Row],[ER]]/(EstatísticasIndiviU19[[#This Row],[FGA]]+(0.44*EstatísticasIndiviU19[[#This Row],[LLA]])+EstatísticasIndiviU19[[#This Row],[ER]])</f>
        <v>0.2</v>
      </c>
      <c r="AC254" s="47">
        <f>IF(EstatísticasIndiviU19[[#This Row],[AS]]+EstatísticasIndiviU19[[#This Row],[ER]]&gt;0,EstatísticasIndiviU19[[#This Row],[AS]]/EstatísticasIndiviU19[[#This Row],[ER]],"")</f>
        <v>1</v>
      </c>
      <c r="AD254" s="35">
        <v>1</v>
      </c>
      <c r="AE254" s="35">
        <v>0</v>
      </c>
      <c r="AF25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25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</v>
      </c>
      <c r="AH25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25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-2</v>
      </c>
      <c r="AJ254" s="35"/>
    </row>
    <row r="255" spans="1:36" x14ac:dyDescent="0.3">
      <c r="A255" s="32" t="s">
        <v>219</v>
      </c>
      <c r="B255" s="32" t="s">
        <v>176</v>
      </c>
      <c r="C255" s="32" t="s">
        <v>92</v>
      </c>
      <c r="D255" s="32">
        <v>2</v>
      </c>
      <c r="E255" s="38">
        <v>44839</v>
      </c>
      <c r="F255" s="32">
        <v>16</v>
      </c>
      <c r="G255" s="32" t="s">
        <v>126</v>
      </c>
      <c r="H255" s="2">
        <f t="shared" si="27"/>
        <v>0</v>
      </c>
      <c r="I255" s="32">
        <v>1</v>
      </c>
      <c r="J255" s="32">
        <v>0</v>
      </c>
      <c r="K255" s="2">
        <f t="shared" si="28"/>
        <v>1</v>
      </c>
      <c r="L255" s="32">
        <v>0</v>
      </c>
      <c r="M255" s="32">
        <v>0</v>
      </c>
      <c r="N255" s="32">
        <v>0</v>
      </c>
      <c r="O255" s="48" t="str">
        <f t="shared" si="30"/>
        <v/>
      </c>
      <c r="P255" s="32">
        <v>0</v>
      </c>
      <c r="Q255" s="32">
        <v>0</v>
      </c>
      <c r="R255" s="48" t="str">
        <f t="shared" si="29"/>
        <v/>
      </c>
      <c r="S255" s="46">
        <f>EstatísticasIndiviU19[[#This Row],[2PA]]+EstatísticasIndiviU19[[#This Row],[3PA]]</f>
        <v>0</v>
      </c>
      <c r="T255" s="46">
        <f>EstatísticasIndiviU19[[#This Row],[2PM]]+EstatísticasIndiviU19[[#This Row],[3PM]]</f>
        <v>0</v>
      </c>
      <c r="U255" s="32">
        <v>0</v>
      </c>
      <c r="V255" s="32">
        <v>0</v>
      </c>
      <c r="W255" s="48" t="str">
        <f t="shared" si="31"/>
        <v/>
      </c>
      <c r="X255" s="48" t="str">
        <f>IF(EstatísticasIndiviU19[[#This Row],[LLM]]+EstatísticasIndiviU19[[#This Row],[FGA]]&gt;0,EstatísticasIndiviU19[[#This Row],[LLM]]/EstatísticasIndiviU19[[#This Row],[FGA]],"")</f>
        <v/>
      </c>
      <c r="Y255" s="32">
        <v>1</v>
      </c>
      <c r="Z255" s="32">
        <v>0</v>
      </c>
      <c r="AA255" s="32">
        <v>4</v>
      </c>
      <c r="AB255" s="48">
        <f>EstatísticasIndiviU19[[#This Row],[ER]]/(EstatísticasIndiviU19[[#This Row],[FGA]]+(0.44*EstatísticasIndiviU19[[#This Row],[LLA]])+EstatísticasIndiviU19[[#This Row],[ER]])</f>
        <v>1</v>
      </c>
      <c r="AC255" s="47">
        <f>IF(EstatísticasIndiviU19[[#This Row],[AS]]+EstatísticasIndiviU19[[#This Row],[ER]]&gt;0,EstatísticasIndiviU19[[#This Row],[AS]]/EstatísticasIndiviU19[[#This Row],[ER]],"")</f>
        <v>0</v>
      </c>
      <c r="AD255" s="35">
        <v>2</v>
      </c>
      <c r="AE255" s="35">
        <v>0</v>
      </c>
      <c r="AF255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55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55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5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-2</v>
      </c>
      <c r="AJ255" s="35"/>
    </row>
    <row r="256" spans="1:36" x14ac:dyDescent="0.3">
      <c r="A256" s="32" t="s">
        <v>211</v>
      </c>
      <c r="B256" s="32" t="s">
        <v>176</v>
      </c>
      <c r="C256" s="32" t="s">
        <v>92</v>
      </c>
      <c r="D256" s="32">
        <v>2</v>
      </c>
      <c r="E256" s="38">
        <v>44839</v>
      </c>
      <c r="F256" s="32">
        <v>16</v>
      </c>
      <c r="G256" s="32"/>
      <c r="H256" s="2">
        <f t="shared" si="27"/>
        <v>0</v>
      </c>
      <c r="I256" s="32"/>
      <c r="J256" s="32"/>
      <c r="K256" s="2">
        <f t="shared" si="28"/>
        <v>0</v>
      </c>
      <c r="L256" s="32"/>
      <c r="M256" s="32"/>
      <c r="N256" s="32"/>
      <c r="O256" s="48" t="str">
        <f t="shared" ref="O256:O259" si="32">IF(N256+M256&gt;0,N256/M256,"")</f>
        <v/>
      </c>
      <c r="P256" s="32"/>
      <c r="Q256" s="32"/>
      <c r="R256" s="48" t="str">
        <f t="shared" si="29"/>
        <v/>
      </c>
      <c r="S256" s="46">
        <f>EstatísticasIndiviU19[[#This Row],[2PA]]+EstatísticasIndiviU19[[#This Row],[3PA]]</f>
        <v>0</v>
      </c>
      <c r="T256" s="46">
        <f>EstatísticasIndiviU19[[#This Row],[2PM]]+EstatísticasIndiviU19[[#This Row],[3PM]]</f>
        <v>0</v>
      </c>
      <c r="U256" s="32"/>
      <c r="V256" s="32"/>
      <c r="W256" s="48" t="str">
        <f t="shared" ref="W256:W259" si="33">IF(V256+U256&gt;0,V256/U256,"")</f>
        <v/>
      </c>
      <c r="X256" s="48" t="str">
        <f>IF(EstatísticasIndiviU19[[#This Row],[LLM]]+EstatísticasIndiviU19[[#This Row],[FGA]]&gt;0,EstatísticasIndiviU19[[#This Row],[LLM]]/EstatísticasIndiviU19[[#This Row],[FGA]],"")</f>
        <v/>
      </c>
      <c r="Y256" s="32"/>
      <c r="Z256" s="32"/>
      <c r="AA256" s="32"/>
      <c r="AB256" s="48" t="e">
        <f>EstatísticasIndiviU19[[#This Row],[ER]]/(EstatísticasIndiviU19[[#This Row],[FGA]]+(0.44*EstatísticasIndiviU19[[#This Row],[LLA]])+EstatísticasIndiviU19[[#This Row],[ER]])</f>
        <v>#DIV/0!</v>
      </c>
      <c r="AC256" s="47" t="str">
        <f>IF(EstatísticasIndiviU19[[#This Row],[AS]]+EstatísticasIndiviU19[[#This Row],[ER]]&gt;0,EstatísticasIndiviU19[[#This Row],[AS]]/EstatísticasIndiviU19[[#This Row],[ER]],"")</f>
        <v/>
      </c>
      <c r="AD256" s="43"/>
      <c r="AE256" s="43"/>
      <c r="AF256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56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56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5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56" s="35"/>
    </row>
    <row r="257" spans="1:36" x14ac:dyDescent="0.3">
      <c r="A257" s="32" t="s">
        <v>213</v>
      </c>
      <c r="B257" s="32" t="s">
        <v>176</v>
      </c>
      <c r="C257" s="32" t="s">
        <v>92</v>
      </c>
      <c r="D257" s="32">
        <v>2</v>
      </c>
      <c r="E257" s="38">
        <v>44839</v>
      </c>
      <c r="F257" s="32">
        <v>16</v>
      </c>
      <c r="G257" s="32"/>
      <c r="H257" s="2">
        <f t="shared" si="27"/>
        <v>0</v>
      </c>
      <c r="I257" s="32"/>
      <c r="J257" s="32"/>
      <c r="K257" s="2">
        <f t="shared" si="28"/>
        <v>0</v>
      </c>
      <c r="L257" s="32"/>
      <c r="M257" s="32"/>
      <c r="N257" s="32"/>
      <c r="O257" s="48" t="str">
        <f t="shared" si="32"/>
        <v/>
      </c>
      <c r="P257" s="32"/>
      <c r="Q257" s="32"/>
      <c r="R257" s="48" t="str">
        <f t="shared" si="29"/>
        <v/>
      </c>
      <c r="S257" s="46">
        <f>EstatísticasIndiviU19[[#This Row],[2PA]]+EstatísticasIndiviU19[[#This Row],[3PA]]</f>
        <v>0</v>
      </c>
      <c r="T257" s="46">
        <f>EstatísticasIndiviU19[[#This Row],[2PM]]+EstatísticasIndiviU19[[#This Row],[3PM]]</f>
        <v>0</v>
      </c>
      <c r="U257" s="32"/>
      <c r="V257" s="32"/>
      <c r="W257" s="48" t="str">
        <f t="shared" si="33"/>
        <v/>
      </c>
      <c r="X257" s="48" t="str">
        <f>IF(EstatísticasIndiviU19[[#This Row],[LLM]]+EstatísticasIndiviU19[[#This Row],[FGA]]&gt;0,EstatísticasIndiviU19[[#This Row],[LLM]]/EstatísticasIndiviU19[[#This Row],[FGA]],"")</f>
        <v/>
      </c>
      <c r="Y257" s="32"/>
      <c r="Z257" s="32"/>
      <c r="AA257" s="32"/>
      <c r="AB257" s="48" t="e">
        <f>EstatísticasIndiviU19[[#This Row],[ER]]/(EstatísticasIndiviU19[[#This Row],[FGA]]+(0.44*EstatísticasIndiviU19[[#This Row],[LLA]])+EstatísticasIndiviU19[[#This Row],[ER]])</f>
        <v>#DIV/0!</v>
      </c>
      <c r="AC257" s="47" t="str">
        <f>IF(EstatísticasIndiviU19[[#This Row],[AS]]+EstatísticasIndiviU19[[#This Row],[ER]]&gt;0,EstatísticasIndiviU19[[#This Row],[AS]]/EstatísticasIndiviU19[[#This Row],[ER]],"")</f>
        <v/>
      </c>
      <c r="AD257" s="43"/>
      <c r="AE257" s="43"/>
      <c r="AF257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57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57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5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57" s="35"/>
    </row>
    <row r="258" spans="1:36" x14ac:dyDescent="0.3">
      <c r="A258" s="32" t="s">
        <v>214</v>
      </c>
      <c r="B258" s="32" t="s">
        <v>176</v>
      </c>
      <c r="C258" s="32" t="s">
        <v>92</v>
      </c>
      <c r="D258" s="32">
        <v>2</v>
      </c>
      <c r="E258" s="38">
        <v>44839</v>
      </c>
      <c r="F258" s="32">
        <v>16</v>
      </c>
      <c r="G258" s="32"/>
      <c r="H258" s="2">
        <f t="shared" si="27"/>
        <v>0</v>
      </c>
      <c r="I258" s="32"/>
      <c r="J258" s="32"/>
      <c r="K258" s="2">
        <f t="shared" si="28"/>
        <v>0</v>
      </c>
      <c r="L258" s="32"/>
      <c r="M258" s="32"/>
      <c r="N258" s="32"/>
      <c r="O258" s="48" t="str">
        <f t="shared" si="32"/>
        <v/>
      </c>
      <c r="P258" s="32"/>
      <c r="Q258" s="32"/>
      <c r="R258" s="48" t="str">
        <f t="shared" si="29"/>
        <v/>
      </c>
      <c r="S258" s="46">
        <f>EstatísticasIndiviU19[[#This Row],[2PA]]+EstatísticasIndiviU19[[#This Row],[3PA]]</f>
        <v>0</v>
      </c>
      <c r="T258" s="46">
        <f>EstatísticasIndiviU19[[#This Row],[2PM]]+EstatísticasIndiviU19[[#This Row],[3PM]]</f>
        <v>0</v>
      </c>
      <c r="U258" s="32"/>
      <c r="V258" s="32"/>
      <c r="W258" s="48" t="str">
        <f t="shared" si="33"/>
        <v/>
      </c>
      <c r="X258" s="48" t="str">
        <f>IF(EstatísticasIndiviU19[[#This Row],[LLM]]+EstatísticasIndiviU19[[#This Row],[FGA]]&gt;0,EstatísticasIndiviU19[[#This Row],[LLM]]/EstatísticasIndiviU19[[#This Row],[FGA]],"")</f>
        <v/>
      </c>
      <c r="Y258" s="32"/>
      <c r="Z258" s="32"/>
      <c r="AA258" s="32"/>
      <c r="AB258" s="48" t="e">
        <f>EstatísticasIndiviU19[[#This Row],[ER]]/(EstatísticasIndiviU19[[#This Row],[FGA]]+(0.44*EstatísticasIndiviU19[[#This Row],[LLA]])+EstatísticasIndiviU19[[#This Row],[ER]])</f>
        <v>#DIV/0!</v>
      </c>
      <c r="AC258" s="47" t="str">
        <f>IF(EstatísticasIndiviU19[[#This Row],[AS]]+EstatísticasIndiviU19[[#This Row],[ER]]&gt;0,EstatísticasIndiviU19[[#This Row],[AS]]/EstatísticasIndiviU19[[#This Row],[ER]],"")</f>
        <v/>
      </c>
      <c r="AD258" s="43"/>
      <c r="AE258" s="43"/>
      <c r="AF258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58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58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5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58" s="35"/>
    </row>
    <row r="259" spans="1:36" x14ac:dyDescent="0.3">
      <c r="A259" s="32" t="s">
        <v>218</v>
      </c>
      <c r="B259" s="32" t="s">
        <v>176</v>
      </c>
      <c r="C259" s="32" t="s">
        <v>92</v>
      </c>
      <c r="D259" s="32">
        <v>2</v>
      </c>
      <c r="E259" s="38">
        <v>44839</v>
      </c>
      <c r="F259" s="32">
        <v>16</v>
      </c>
      <c r="G259" s="32" t="s">
        <v>126</v>
      </c>
      <c r="H259" s="2">
        <f t="shared" si="27"/>
        <v>0</v>
      </c>
      <c r="I259" s="32">
        <v>0</v>
      </c>
      <c r="J259" s="32">
        <v>0</v>
      </c>
      <c r="K259" s="2">
        <f t="shared" si="28"/>
        <v>0</v>
      </c>
      <c r="L259" s="32">
        <v>0</v>
      </c>
      <c r="M259" s="32">
        <v>0</v>
      </c>
      <c r="N259" s="32">
        <v>0</v>
      </c>
      <c r="O259" s="48" t="str">
        <f t="shared" si="32"/>
        <v/>
      </c>
      <c r="P259" s="32">
        <v>0</v>
      </c>
      <c r="Q259" s="32">
        <v>0</v>
      </c>
      <c r="R259" s="48" t="str">
        <f t="shared" si="29"/>
        <v/>
      </c>
      <c r="S259" s="46">
        <f>EstatísticasIndiviU19[[#This Row],[2PA]]+EstatísticasIndiviU19[[#This Row],[3PA]]</f>
        <v>0</v>
      </c>
      <c r="T259" s="46">
        <f>EstatísticasIndiviU19[[#This Row],[2PM]]+EstatísticasIndiviU19[[#This Row],[3PM]]</f>
        <v>0</v>
      </c>
      <c r="U259" s="32">
        <v>0</v>
      </c>
      <c r="V259" s="32">
        <v>0</v>
      </c>
      <c r="W259" s="48" t="str">
        <f t="shared" si="33"/>
        <v/>
      </c>
      <c r="X259" s="48" t="str">
        <f>IF(EstatísticasIndiviU19[[#This Row],[LLM]]+EstatísticasIndiviU19[[#This Row],[FGA]]&gt;0,EstatísticasIndiviU19[[#This Row],[LLM]]/EstatísticasIndiviU19[[#This Row],[FGA]],"")</f>
        <v/>
      </c>
      <c r="Y259" s="32">
        <v>0</v>
      </c>
      <c r="Z259" s="32">
        <v>0</v>
      </c>
      <c r="AA259" s="32">
        <v>1</v>
      </c>
      <c r="AB259" s="48">
        <f>EstatísticasIndiviU19[[#This Row],[ER]]/(EstatísticasIndiviU19[[#This Row],[FGA]]+(0.44*EstatísticasIndiviU19[[#This Row],[LLA]])+EstatísticasIndiviU19[[#This Row],[ER]])</f>
        <v>1</v>
      </c>
      <c r="AC259" s="47">
        <f>IF(EstatísticasIndiviU19[[#This Row],[AS]]+EstatísticasIndiviU19[[#This Row],[ER]]&gt;0,EstatísticasIndiviU19[[#This Row],[AS]]/EstatísticasIndiviU19[[#This Row],[ER]],"")</f>
        <v>0</v>
      </c>
      <c r="AD259" s="43">
        <v>0</v>
      </c>
      <c r="AE259" s="43">
        <v>0</v>
      </c>
      <c r="AF259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59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59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5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259" s="35"/>
    </row>
    <row r="260" spans="1:36" x14ac:dyDescent="0.3">
      <c r="A260" s="32" t="s">
        <v>199</v>
      </c>
      <c r="B260" s="32" t="s">
        <v>176</v>
      </c>
      <c r="C260" s="32" t="s">
        <v>92</v>
      </c>
      <c r="D260" s="32">
        <v>3</v>
      </c>
      <c r="E260" s="38">
        <v>44888</v>
      </c>
      <c r="F260" s="32">
        <v>17</v>
      </c>
      <c r="G260" s="32" t="s">
        <v>126</v>
      </c>
      <c r="H260" s="2">
        <f t="shared" si="27"/>
        <v>16</v>
      </c>
      <c r="I260" s="32">
        <v>4</v>
      </c>
      <c r="J260" s="32">
        <v>1</v>
      </c>
      <c r="K260" s="2">
        <f t="shared" si="28"/>
        <v>5</v>
      </c>
      <c r="L260" s="32">
        <v>1</v>
      </c>
      <c r="M260" s="32">
        <v>3</v>
      </c>
      <c r="N260" s="32">
        <v>0</v>
      </c>
      <c r="O260" s="48">
        <f t="shared" ref="O260:O275" si="34">IF(N260+M260&gt;0,N260/M260,"")</f>
        <v>0</v>
      </c>
      <c r="P260" s="32">
        <v>11</v>
      </c>
      <c r="Q260" s="32">
        <v>5</v>
      </c>
      <c r="R260" s="48">
        <f t="shared" si="29"/>
        <v>0.45454545454545453</v>
      </c>
      <c r="S260" s="46">
        <f>EstatísticasIndiviU19[[#This Row],[2PA]]+EstatísticasIndiviU19[[#This Row],[3PA]]</f>
        <v>14</v>
      </c>
      <c r="T260" s="46">
        <f>EstatísticasIndiviU19[[#This Row],[2PM]]+EstatísticasIndiviU19[[#This Row],[3PM]]</f>
        <v>5</v>
      </c>
      <c r="U260" s="32">
        <v>8</v>
      </c>
      <c r="V260" s="32">
        <v>6</v>
      </c>
      <c r="W260" s="48">
        <f t="shared" ref="W260:W275" si="35">IF(V260+U260&gt;0,V260/U260,"")</f>
        <v>0.75</v>
      </c>
      <c r="X260" s="48">
        <f>IF(EstatísticasIndiviU19[[#This Row],[LLM]]+EstatísticasIndiviU19[[#This Row],[FGA]]&gt;0,EstatísticasIndiviU19[[#This Row],[LLM]]/EstatísticasIndiviU19[[#This Row],[FGA]],"")</f>
        <v>0.42857142857142855</v>
      </c>
      <c r="Y260" s="32">
        <v>2</v>
      </c>
      <c r="Z260" s="32">
        <v>0</v>
      </c>
      <c r="AA260" s="32">
        <v>5</v>
      </c>
      <c r="AB260" s="48">
        <f>EstatísticasIndiviU19[[#This Row],[ER]]/(EstatísticasIndiviU19[[#This Row],[FGA]]+(0.44*EstatísticasIndiviU19[[#This Row],[LLA]])+EstatísticasIndiviU19[[#This Row],[ER]])</f>
        <v>0.22202486678507993</v>
      </c>
      <c r="AC260" s="47">
        <f>IF(EstatísticasIndiviU19[[#This Row],[AS]]+EstatísticasIndiviU19[[#This Row],[ER]]&gt;0,EstatísticasIndiviU19[[#This Row],[AS]]/EstatísticasIndiviU19[[#This Row],[ER]],"")</f>
        <v>0.2</v>
      </c>
      <c r="AD260" s="43"/>
      <c r="AE260" s="43"/>
      <c r="AF260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0.35714285714285715</v>
      </c>
      <c r="AG260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0.45662100456621008</v>
      </c>
      <c r="AH260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0.35714285714285715</v>
      </c>
      <c r="AI26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8</v>
      </c>
      <c r="AJ260" s="35"/>
    </row>
    <row r="261" spans="1:36" x14ac:dyDescent="0.3">
      <c r="A261" s="32" t="s">
        <v>200</v>
      </c>
      <c r="B261" s="32" t="s">
        <v>176</v>
      </c>
      <c r="C261" s="32" t="s">
        <v>92</v>
      </c>
      <c r="D261" s="32">
        <v>3</v>
      </c>
      <c r="E261" s="38">
        <v>44888</v>
      </c>
      <c r="F261" s="32">
        <v>17</v>
      </c>
      <c r="G261" s="32" t="s">
        <v>126</v>
      </c>
      <c r="H261" s="2">
        <f t="shared" si="27"/>
        <v>2</v>
      </c>
      <c r="I261" s="32">
        <v>3</v>
      </c>
      <c r="J261" s="32">
        <v>0</v>
      </c>
      <c r="K261" s="2">
        <f t="shared" si="28"/>
        <v>3</v>
      </c>
      <c r="L261" s="32">
        <v>1</v>
      </c>
      <c r="M261" s="32">
        <v>5</v>
      </c>
      <c r="N261" s="32">
        <v>0</v>
      </c>
      <c r="O261" s="48">
        <f t="shared" si="34"/>
        <v>0</v>
      </c>
      <c r="P261" s="32">
        <v>2</v>
      </c>
      <c r="Q261" s="32">
        <v>1</v>
      </c>
      <c r="R261" s="48">
        <f t="shared" si="29"/>
        <v>0.5</v>
      </c>
      <c r="S261" s="46">
        <f>EstatísticasIndiviU19[[#This Row],[2PA]]+EstatísticasIndiviU19[[#This Row],[3PA]]</f>
        <v>7</v>
      </c>
      <c r="T261" s="46">
        <f>EstatísticasIndiviU19[[#This Row],[2PM]]+EstatísticasIndiviU19[[#This Row],[3PM]]</f>
        <v>1</v>
      </c>
      <c r="U261" s="32">
        <v>0</v>
      </c>
      <c r="V261" s="32">
        <v>0</v>
      </c>
      <c r="W261" s="48" t="str">
        <f t="shared" si="35"/>
        <v/>
      </c>
      <c r="X261" s="48">
        <f>IF(EstatísticasIndiviU19[[#This Row],[LLM]]+EstatísticasIndiviU19[[#This Row],[FGA]]&gt;0,EstatísticasIndiviU19[[#This Row],[LLM]]/EstatísticasIndiviU19[[#This Row],[FGA]],"")</f>
        <v>0</v>
      </c>
      <c r="Y261" s="32">
        <v>3</v>
      </c>
      <c r="Z261" s="32">
        <v>0</v>
      </c>
      <c r="AA261" s="32">
        <v>3</v>
      </c>
      <c r="AB261" s="48">
        <f>EstatísticasIndiviU19[[#This Row],[ER]]/(EstatísticasIndiviU19[[#This Row],[FGA]]+(0.44*EstatísticasIndiviU19[[#This Row],[LLA]])+EstatísticasIndiviU19[[#This Row],[ER]])</f>
        <v>0.3</v>
      </c>
      <c r="AC261" s="47">
        <f>IF(EstatísticasIndiviU19[[#This Row],[AS]]+EstatísticasIndiviU19[[#This Row],[ER]]&gt;0,EstatísticasIndiviU19[[#This Row],[AS]]/EstatísticasIndiviU19[[#This Row],[ER]],"")</f>
        <v>0.33333333333333331</v>
      </c>
      <c r="AD261" s="43"/>
      <c r="AE261" s="43"/>
      <c r="AF261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0.14285714285714285</v>
      </c>
      <c r="AG261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0.14285714285714285</v>
      </c>
      <c r="AH261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0.14285714285714285</v>
      </c>
      <c r="AI26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61" s="35"/>
    </row>
    <row r="262" spans="1:36" x14ac:dyDescent="0.3">
      <c r="A262" s="32" t="s">
        <v>207</v>
      </c>
      <c r="B262" s="32" t="s">
        <v>176</v>
      </c>
      <c r="C262" s="32" t="s">
        <v>92</v>
      </c>
      <c r="D262" s="32">
        <v>3</v>
      </c>
      <c r="E262" s="38">
        <v>44888</v>
      </c>
      <c r="F262" s="32">
        <v>17</v>
      </c>
      <c r="G262" s="32" t="s">
        <v>126</v>
      </c>
      <c r="H262" s="2">
        <f t="shared" si="27"/>
        <v>4</v>
      </c>
      <c r="I262" s="32">
        <v>4</v>
      </c>
      <c r="J262" s="32">
        <v>3</v>
      </c>
      <c r="K262" s="2">
        <f t="shared" si="28"/>
        <v>7</v>
      </c>
      <c r="L262" s="32">
        <v>0</v>
      </c>
      <c r="M262" s="32">
        <v>0</v>
      </c>
      <c r="N262" s="32">
        <v>0</v>
      </c>
      <c r="O262" s="48" t="str">
        <f t="shared" si="34"/>
        <v/>
      </c>
      <c r="P262" s="32">
        <v>5</v>
      </c>
      <c r="Q262" s="32">
        <v>2</v>
      </c>
      <c r="R262" s="48">
        <f t="shared" si="29"/>
        <v>0.4</v>
      </c>
      <c r="S262" s="46">
        <f>EstatísticasIndiviU19[[#This Row],[2PA]]+EstatísticasIndiviU19[[#This Row],[3PA]]</f>
        <v>5</v>
      </c>
      <c r="T262" s="46">
        <f>EstatísticasIndiviU19[[#This Row],[2PM]]+EstatísticasIndiviU19[[#This Row],[3PM]]</f>
        <v>2</v>
      </c>
      <c r="U262" s="32">
        <v>0</v>
      </c>
      <c r="V262" s="32">
        <v>0</v>
      </c>
      <c r="W262" s="48" t="str">
        <f t="shared" si="35"/>
        <v/>
      </c>
      <c r="X262" s="48">
        <f>IF(EstatísticasIndiviU19[[#This Row],[LLM]]+EstatísticasIndiviU19[[#This Row],[FGA]]&gt;0,EstatísticasIndiviU19[[#This Row],[LLM]]/EstatísticasIndiviU19[[#This Row],[FGA]],"")</f>
        <v>0</v>
      </c>
      <c r="Y262" s="32">
        <v>1</v>
      </c>
      <c r="Z262" s="32">
        <v>0</v>
      </c>
      <c r="AA262" s="32">
        <v>2</v>
      </c>
      <c r="AB262" s="48">
        <f>EstatísticasIndiviU19[[#This Row],[ER]]/(EstatísticasIndiviU19[[#This Row],[FGA]]+(0.44*EstatísticasIndiviU19[[#This Row],[LLA]])+EstatísticasIndiviU19[[#This Row],[ER]])</f>
        <v>0.2857142857142857</v>
      </c>
      <c r="AC262" s="47">
        <f>IF(EstatísticasIndiviU19[[#This Row],[AS]]+EstatísticasIndiviU19[[#This Row],[ER]]&gt;0,EstatísticasIndiviU19[[#This Row],[AS]]/EstatísticasIndiviU19[[#This Row],[ER]],"")</f>
        <v>0</v>
      </c>
      <c r="AD262" s="43"/>
      <c r="AE262" s="43"/>
      <c r="AF262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0.4</v>
      </c>
      <c r="AG262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</v>
      </c>
      <c r="AH262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0.4</v>
      </c>
      <c r="AI26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7</v>
      </c>
      <c r="AJ262" s="35"/>
    </row>
    <row r="263" spans="1:36" x14ac:dyDescent="0.3">
      <c r="A263" s="32" t="s">
        <v>202</v>
      </c>
      <c r="B263" s="32" t="s">
        <v>176</v>
      </c>
      <c r="C263" s="32" t="s">
        <v>92</v>
      </c>
      <c r="D263" s="32">
        <v>3</v>
      </c>
      <c r="E263" s="38">
        <v>44888</v>
      </c>
      <c r="F263" s="32">
        <v>17</v>
      </c>
      <c r="G263" s="32" t="s">
        <v>126</v>
      </c>
      <c r="H263" s="2">
        <f t="shared" si="27"/>
        <v>1</v>
      </c>
      <c r="I263" s="32">
        <v>1</v>
      </c>
      <c r="J263" s="32">
        <v>0</v>
      </c>
      <c r="K263" s="2">
        <f t="shared" si="28"/>
        <v>1</v>
      </c>
      <c r="L263" s="32">
        <v>0</v>
      </c>
      <c r="M263" s="32">
        <v>1</v>
      </c>
      <c r="N263" s="32">
        <v>0</v>
      </c>
      <c r="O263" s="48">
        <f t="shared" si="34"/>
        <v>0</v>
      </c>
      <c r="P263" s="32">
        <v>0</v>
      </c>
      <c r="Q263" s="32">
        <v>0</v>
      </c>
      <c r="R263" s="48" t="str">
        <f t="shared" si="29"/>
        <v/>
      </c>
      <c r="S263" s="46">
        <f>EstatísticasIndiviU19[[#This Row],[2PA]]+EstatísticasIndiviU19[[#This Row],[3PA]]</f>
        <v>1</v>
      </c>
      <c r="T263" s="46">
        <f>EstatísticasIndiviU19[[#This Row],[2PM]]+EstatísticasIndiviU19[[#This Row],[3PM]]</f>
        <v>0</v>
      </c>
      <c r="U263" s="32">
        <v>2</v>
      </c>
      <c r="V263" s="32">
        <v>1</v>
      </c>
      <c r="W263" s="48">
        <f t="shared" si="35"/>
        <v>0.5</v>
      </c>
      <c r="X263" s="48">
        <f>IF(EstatísticasIndiviU19[[#This Row],[LLM]]+EstatísticasIndiviU19[[#This Row],[FGA]]&gt;0,EstatísticasIndiviU19[[#This Row],[LLM]]/EstatísticasIndiviU19[[#This Row],[FGA]],"")</f>
        <v>1</v>
      </c>
      <c r="Y263" s="32">
        <v>0</v>
      </c>
      <c r="Z263" s="32">
        <v>0</v>
      </c>
      <c r="AA263" s="32">
        <v>1</v>
      </c>
      <c r="AB263" s="48">
        <f>EstatísticasIndiviU19[[#This Row],[ER]]/(EstatísticasIndiviU19[[#This Row],[FGA]]+(0.44*EstatísticasIndiviU19[[#This Row],[LLA]])+EstatísticasIndiviU19[[#This Row],[ER]])</f>
        <v>0.34722222222222221</v>
      </c>
      <c r="AC263" s="47">
        <f>IF(EstatísticasIndiviU19[[#This Row],[AS]]+EstatísticasIndiviU19[[#This Row],[ER]]&gt;0,EstatísticasIndiviU19[[#This Row],[AS]]/EstatísticasIndiviU19[[#This Row],[ER]],"")</f>
        <v>0</v>
      </c>
      <c r="AD263" s="43"/>
      <c r="AE263" s="43"/>
      <c r="AF263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263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0.26595744680851063</v>
      </c>
      <c r="AH263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26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263" s="35"/>
    </row>
    <row r="264" spans="1:36" x14ac:dyDescent="0.3">
      <c r="A264" s="32" t="s">
        <v>203</v>
      </c>
      <c r="B264" s="32" t="s">
        <v>176</v>
      </c>
      <c r="C264" s="32" t="s">
        <v>92</v>
      </c>
      <c r="D264" s="32">
        <v>3</v>
      </c>
      <c r="E264" s="38">
        <v>44888</v>
      </c>
      <c r="F264" s="32">
        <v>17</v>
      </c>
      <c r="G264" s="32" t="s">
        <v>126</v>
      </c>
      <c r="H264" s="2">
        <f t="shared" si="27"/>
        <v>2</v>
      </c>
      <c r="I264" s="32">
        <v>1</v>
      </c>
      <c r="J264" s="32">
        <v>0</v>
      </c>
      <c r="K264" s="2">
        <f t="shared" si="28"/>
        <v>1</v>
      </c>
      <c r="L264" s="32">
        <v>4</v>
      </c>
      <c r="M264" s="32">
        <v>0</v>
      </c>
      <c r="N264" s="32">
        <v>0</v>
      </c>
      <c r="O264" s="48" t="str">
        <f t="shared" si="34"/>
        <v/>
      </c>
      <c r="P264" s="32">
        <v>2</v>
      </c>
      <c r="Q264" s="32">
        <v>1</v>
      </c>
      <c r="R264" s="48">
        <f t="shared" si="29"/>
        <v>0.5</v>
      </c>
      <c r="S264" s="46">
        <f>EstatísticasIndiviU19[[#This Row],[2PA]]+EstatísticasIndiviU19[[#This Row],[3PA]]</f>
        <v>2</v>
      </c>
      <c r="T264" s="46">
        <f>EstatísticasIndiviU19[[#This Row],[2PM]]+EstatísticasIndiviU19[[#This Row],[3PM]]</f>
        <v>1</v>
      </c>
      <c r="U264" s="32">
        <v>0</v>
      </c>
      <c r="V264" s="32">
        <v>0</v>
      </c>
      <c r="W264" s="48" t="str">
        <f t="shared" si="35"/>
        <v/>
      </c>
      <c r="X264" s="48">
        <f>IF(EstatísticasIndiviU19[[#This Row],[LLM]]+EstatísticasIndiviU19[[#This Row],[FGA]]&gt;0,EstatísticasIndiviU19[[#This Row],[LLM]]/EstatísticasIndiviU19[[#This Row],[FGA]],"")</f>
        <v>0</v>
      </c>
      <c r="Y264" s="32">
        <v>0</v>
      </c>
      <c r="Z264" s="32">
        <v>0</v>
      </c>
      <c r="AA264" s="32">
        <v>3</v>
      </c>
      <c r="AB264" s="48">
        <f>EstatísticasIndiviU19[[#This Row],[ER]]/(EstatísticasIndiviU19[[#This Row],[FGA]]+(0.44*EstatísticasIndiviU19[[#This Row],[LLA]])+EstatísticasIndiviU19[[#This Row],[ER]])</f>
        <v>0.6</v>
      </c>
      <c r="AC264" s="47">
        <f>IF(EstatísticasIndiviU19[[#This Row],[AS]]+EstatísticasIndiviU19[[#This Row],[ER]]&gt;0,EstatísticasIndiviU19[[#This Row],[AS]]/EstatísticasIndiviU19[[#This Row],[ER]],"")</f>
        <v>1.3333333333333333</v>
      </c>
      <c r="AD264" s="43"/>
      <c r="AE264" s="43"/>
      <c r="AF264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264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</v>
      </c>
      <c r="AH264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26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3</v>
      </c>
      <c r="AJ264" s="35"/>
    </row>
    <row r="265" spans="1:36" x14ac:dyDescent="0.3">
      <c r="A265" s="32" t="s">
        <v>204</v>
      </c>
      <c r="B265" s="32" t="s">
        <v>176</v>
      </c>
      <c r="C265" s="32" t="s">
        <v>92</v>
      </c>
      <c r="D265" s="32">
        <v>3</v>
      </c>
      <c r="E265" s="38">
        <v>44888</v>
      </c>
      <c r="F265" s="32">
        <v>17</v>
      </c>
      <c r="G265" s="32" t="s">
        <v>126</v>
      </c>
      <c r="H265" s="2">
        <f t="shared" si="27"/>
        <v>10</v>
      </c>
      <c r="I265" s="32">
        <v>1</v>
      </c>
      <c r="J265" s="32">
        <v>0</v>
      </c>
      <c r="K265" s="2">
        <f t="shared" si="28"/>
        <v>1</v>
      </c>
      <c r="L265" s="32">
        <v>0</v>
      </c>
      <c r="M265" s="32">
        <v>5</v>
      </c>
      <c r="N265" s="32">
        <v>0</v>
      </c>
      <c r="O265" s="48">
        <f t="shared" si="34"/>
        <v>0</v>
      </c>
      <c r="P265" s="32">
        <v>6</v>
      </c>
      <c r="Q265" s="32">
        <v>4</v>
      </c>
      <c r="R265" s="48">
        <f t="shared" si="29"/>
        <v>0.66666666666666663</v>
      </c>
      <c r="S265" s="46">
        <f>EstatísticasIndiviU19[[#This Row],[2PA]]+EstatísticasIndiviU19[[#This Row],[3PA]]</f>
        <v>11</v>
      </c>
      <c r="T265" s="46">
        <f>EstatísticasIndiviU19[[#This Row],[2PM]]+EstatísticasIndiviU19[[#This Row],[3PM]]</f>
        <v>4</v>
      </c>
      <c r="U265" s="32">
        <v>2</v>
      </c>
      <c r="V265" s="32">
        <v>2</v>
      </c>
      <c r="W265" s="48">
        <f t="shared" si="35"/>
        <v>1</v>
      </c>
      <c r="X265" s="48">
        <f>IF(EstatísticasIndiviU19[[#This Row],[LLM]]+EstatísticasIndiviU19[[#This Row],[FGA]]&gt;0,EstatísticasIndiviU19[[#This Row],[LLM]]/EstatísticasIndiviU19[[#This Row],[FGA]],"")</f>
        <v>0.18181818181818182</v>
      </c>
      <c r="Y265" s="32">
        <v>1</v>
      </c>
      <c r="Z265" s="32">
        <v>0</v>
      </c>
      <c r="AA265" s="32">
        <v>4</v>
      </c>
      <c r="AB265" s="48">
        <f>EstatísticasIndiviU19[[#This Row],[ER]]/(EstatísticasIndiviU19[[#This Row],[FGA]]+(0.44*EstatísticasIndiviU19[[#This Row],[LLA]])+EstatísticasIndiviU19[[#This Row],[ER]])</f>
        <v>0.25188916876574308</v>
      </c>
      <c r="AC265" s="47">
        <f>IF(EstatísticasIndiviU19[[#This Row],[AS]]+EstatísticasIndiviU19[[#This Row],[ER]]&gt;0,EstatísticasIndiviU19[[#This Row],[AS]]/EstatísticasIndiviU19[[#This Row],[ER]],"")</f>
        <v>0</v>
      </c>
      <c r="AD265" s="43"/>
      <c r="AE265" s="43"/>
      <c r="AF265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0.36363636363636365</v>
      </c>
      <c r="AG265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0.42087542087542085</v>
      </c>
      <c r="AH265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0.36363636363636365</v>
      </c>
      <c r="AI26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265" s="35"/>
    </row>
    <row r="266" spans="1:36" x14ac:dyDescent="0.3">
      <c r="A266" s="32" t="s">
        <v>205</v>
      </c>
      <c r="B266" s="32" t="s">
        <v>176</v>
      </c>
      <c r="C266" s="32" t="s">
        <v>92</v>
      </c>
      <c r="D266" s="32">
        <v>3</v>
      </c>
      <c r="E266" s="38">
        <v>44888</v>
      </c>
      <c r="F266" s="32">
        <v>17</v>
      </c>
      <c r="G266" s="32" t="s">
        <v>126</v>
      </c>
      <c r="H266" s="2">
        <f t="shared" si="27"/>
        <v>0</v>
      </c>
      <c r="I266" s="32">
        <v>0</v>
      </c>
      <c r="J266" s="32">
        <v>0</v>
      </c>
      <c r="K266" s="2">
        <f t="shared" si="28"/>
        <v>0</v>
      </c>
      <c r="L266" s="32">
        <v>1</v>
      </c>
      <c r="M266" s="32">
        <v>0</v>
      </c>
      <c r="N266" s="32">
        <v>0</v>
      </c>
      <c r="O266" s="48" t="str">
        <f t="shared" si="34"/>
        <v/>
      </c>
      <c r="P266" s="32">
        <v>0</v>
      </c>
      <c r="Q266" s="32">
        <v>0</v>
      </c>
      <c r="R266" s="48" t="str">
        <f t="shared" si="29"/>
        <v/>
      </c>
      <c r="S266" s="46">
        <f>EstatísticasIndiviU19[[#This Row],[2PA]]+EstatísticasIndiviU19[[#This Row],[3PA]]</f>
        <v>0</v>
      </c>
      <c r="T266" s="46">
        <f>EstatísticasIndiviU19[[#This Row],[2PM]]+EstatísticasIndiviU19[[#This Row],[3PM]]</f>
        <v>0</v>
      </c>
      <c r="U266" s="32">
        <v>0</v>
      </c>
      <c r="V266" s="32">
        <v>0</v>
      </c>
      <c r="W266" s="48" t="str">
        <f t="shared" si="35"/>
        <v/>
      </c>
      <c r="X266" s="48" t="str">
        <f>IF(EstatísticasIndiviU19[[#This Row],[LLM]]+EstatísticasIndiviU19[[#This Row],[FGA]]&gt;0,EstatísticasIndiviU19[[#This Row],[LLM]]/EstatísticasIndiviU19[[#This Row],[FGA]],"")</f>
        <v/>
      </c>
      <c r="Y266" s="32">
        <v>0</v>
      </c>
      <c r="Z266" s="32">
        <v>0</v>
      </c>
      <c r="AA266" s="32">
        <v>0</v>
      </c>
      <c r="AB266" s="48" t="e">
        <f>EstatísticasIndiviU19[[#This Row],[ER]]/(EstatísticasIndiviU19[[#This Row],[FGA]]+(0.44*EstatísticasIndiviU19[[#This Row],[LLA]])+EstatísticasIndiviU19[[#This Row],[ER]])</f>
        <v>#DIV/0!</v>
      </c>
      <c r="AC266" s="47" t="e">
        <f>IF(EstatísticasIndiviU19[[#This Row],[AS]]+EstatísticasIndiviU19[[#This Row],[ER]]&gt;0,EstatísticasIndiviU19[[#This Row],[AS]]/EstatísticasIndiviU19[[#This Row],[ER]],"")</f>
        <v>#DIV/0!</v>
      </c>
      <c r="AD266" s="43"/>
      <c r="AE266" s="43"/>
      <c r="AF266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66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66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66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</v>
      </c>
      <c r="AJ266" s="35"/>
    </row>
    <row r="267" spans="1:36" x14ac:dyDescent="0.3">
      <c r="A267" s="32" t="s">
        <v>216</v>
      </c>
      <c r="B267" s="32" t="s">
        <v>176</v>
      </c>
      <c r="C267" s="32" t="s">
        <v>92</v>
      </c>
      <c r="D267" s="32">
        <v>3</v>
      </c>
      <c r="E267" s="38">
        <v>44888</v>
      </c>
      <c r="F267" s="32">
        <v>17</v>
      </c>
      <c r="G267" s="32" t="s">
        <v>126</v>
      </c>
      <c r="H267" s="2">
        <f t="shared" si="27"/>
        <v>2</v>
      </c>
      <c r="I267" s="32">
        <v>4</v>
      </c>
      <c r="J267" s="32">
        <v>0</v>
      </c>
      <c r="K267" s="2">
        <f t="shared" si="28"/>
        <v>4</v>
      </c>
      <c r="L267" s="32">
        <v>1</v>
      </c>
      <c r="M267" s="32">
        <v>0</v>
      </c>
      <c r="N267" s="32">
        <v>0</v>
      </c>
      <c r="O267" s="48" t="str">
        <f t="shared" si="34"/>
        <v/>
      </c>
      <c r="P267" s="32">
        <v>2</v>
      </c>
      <c r="Q267" s="32">
        <v>1</v>
      </c>
      <c r="R267" s="48">
        <f t="shared" si="29"/>
        <v>0.5</v>
      </c>
      <c r="S267" s="46">
        <f>EstatísticasIndiviU19[[#This Row],[2PA]]+EstatísticasIndiviU19[[#This Row],[3PA]]</f>
        <v>2</v>
      </c>
      <c r="T267" s="46">
        <f>EstatísticasIndiviU19[[#This Row],[2PM]]+EstatísticasIndiviU19[[#This Row],[3PM]]</f>
        <v>1</v>
      </c>
      <c r="U267" s="32">
        <v>0</v>
      </c>
      <c r="V267" s="32">
        <v>0</v>
      </c>
      <c r="W267" s="48" t="str">
        <f t="shared" si="35"/>
        <v/>
      </c>
      <c r="X267" s="48">
        <f>IF(EstatísticasIndiviU19[[#This Row],[LLM]]+EstatísticasIndiviU19[[#This Row],[FGA]]&gt;0,EstatísticasIndiviU19[[#This Row],[LLM]]/EstatísticasIndiviU19[[#This Row],[FGA]],"")</f>
        <v>0</v>
      </c>
      <c r="Y267" s="32">
        <v>0</v>
      </c>
      <c r="Z267" s="32">
        <v>0</v>
      </c>
      <c r="AA267" s="32">
        <v>0</v>
      </c>
      <c r="AB267" s="48">
        <f>EstatísticasIndiviU19[[#This Row],[ER]]/(EstatísticasIndiviU19[[#This Row],[FGA]]+(0.44*EstatísticasIndiviU19[[#This Row],[LLA]])+EstatísticasIndiviU19[[#This Row],[ER]])</f>
        <v>0</v>
      </c>
      <c r="AC267" s="47" t="e">
        <f>IF(EstatísticasIndiviU19[[#This Row],[AS]]+EstatísticasIndiviU19[[#This Row],[ER]]&gt;0,EstatísticasIndiviU19[[#This Row],[AS]]/EstatísticasIndiviU19[[#This Row],[ER]],"")</f>
        <v>#DIV/0!</v>
      </c>
      <c r="AD267" s="43"/>
      <c r="AE267" s="43"/>
      <c r="AF267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267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0.5</v>
      </c>
      <c r="AH267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267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6</v>
      </c>
      <c r="AJ267" s="35"/>
    </row>
    <row r="268" spans="1:36" x14ac:dyDescent="0.3">
      <c r="A268" s="32" t="s">
        <v>217</v>
      </c>
      <c r="B268" s="32" t="s">
        <v>176</v>
      </c>
      <c r="C268" s="32" t="s">
        <v>92</v>
      </c>
      <c r="D268" s="32">
        <v>3</v>
      </c>
      <c r="E268" s="38">
        <v>44888</v>
      </c>
      <c r="F268" s="32">
        <v>17</v>
      </c>
      <c r="G268" s="32"/>
      <c r="H268" s="2">
        <f t="shared" si="27"/>
        <v>0</v>
      </c>
      <c r="I268" s="32"/>
      <c r="J268" s="32"/>
      <c r="K268" s="2">
        <f t="shared" si="28"/>
        <v>0</v>
      </c>
      <c r="L268" s="32"/>
      <c r="M268" s="32"/>
      <c r="N268" s="32"/>
      <c r="O268" s="48" t="str">
        <f t="shared" si="34"/>
        <v/>
      </c>
      <c r="P268" s="32"/>
      <c r="Q268" s="32"/>
      <c r="R268" s="48" t="str">
        <f t="shared" si="29"/>
        <v/>
      </c>
      <c r="S268" s="46">
        <f>EstatísticasIndiviU19[[#This Row],[2PA]]+EstatísticasIndiviU19[[#This Row],[3PA]]</f>
        <v>0</v>
      </c>
      <c r="T268" s="46">
        <f>EstatísticasIndiviU19[[#This Row],[2PM]]+EstatísticasIndiviU19[[#This Row],[3PM]]</f>
        <v>0</v>
      </c>
      <c r="U268" s="32"/>
      <c r="V268" s="32"/>
      <c r="W268" s="48" t="str">
        <f t="shared" si="35"/>
        <v/>
      </c>
      <c r="X268" s="48" t="str">
        <f>IF(EstatísticasIndiviU19[[#This Row],[LLM]]+EstatísticasIndiviU19[[#This Row],[FGA]]&gt;0,EstatísticasIndiviU19[[#This Row],[LLM]]/EstatísticasIndiviU19[[#This Row],[FGA]],"")</f>
        <v/>
      </c>
      <c r="Y268" s="32"/>
      <c r="Z268" s="32"/>
      <c r="AA268" s="32"/>
      <c r="AB268" s="48" t="e">
        <f>EstatísticasIndiviU19[[#This Row],[ER]]/(EstatísticasIndiviU19[[#This Row],[FGA]]+(0.44*EstatísticasIndiviU19[[#This Row],[LLA]])+EstatísticasIndiviU19[[#This Row],[ER]])</f>
        <v>#DIV/0!</v>
      </c>
      <c r="AC268" s="47" t="str">
        <f>IF(EstatísticasIndiviU19[[#This Row],[AS]]+EstatísticasIndiviU19[[#This Row],[ER]]&gt;0,EstatísticasIndiviU19[[#This Row],[AS]]/EstatísticasIndiviU19[[#This Row],[ER]],"")</f>
        <v/>
      </c>
      <c r="AD268" s="43"/>
      <c r="AE268" s="43"/>
      <c r="AF268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68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68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68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68" s="35"/>
    </row>
    <row r="269" spans="1:36" x14ac:dyDescent="0.3">
      <c r="A269" s="32" t="s">
        <v>208</v>
      </c>
      <c r="B269" s="32" t="s">
        <v>176</v>
      </c>
      <c r="C269" s="32" t="s">
        <v>92</v>
      </c>
      <c r="D269" s="32">
        <v>3</v>
      </c>
      <c r="E269" s="38">
        <v>44888</v>
      </c>
      <c r="F269" s="32">
        <v>17</v>
      </c>
      <c r="G269" s="32" t="s">
        <v>126</v>
      </c>
      <c r="H269" s="2">
        <f t="shared" si="27"/>
        <v>1</v>
      </c>
      <c r="I269" s="32">
        <v>0</v>
      </c>
      <c r="J269" s="32">
        <v>0</v>
      </c>
      <c r="K269" s="2">
        <f t="shared" si="28"/>
        <v>0</v>
      </c>
      <c r="L269" s="32">
        <v>0</v>
      </c>
      <c r="M269" s="32">
        <v>0</v>
      </c>
      <c r="N269" s="32">
        <v>0</v>
      </c>
      <c r="O269" s="48" t="str">
        <f t="shared" si="34"/>
        <v/>
      </c>
      <c r="P269" s="32">
        <v>1</v>
      </c>
      <c r="Q269" s="32">
        <v>0</v>
      </c>
      <c r="R269" s="48">
        <f t="shared" si="29"/>
        <v>0</v>
      </c>
      <c r="S269" s="46">
        <f>EstatísticasIndiviU19[[#This Row],[2PA]]+EstatísticasIndiviU19[[#This Row],[3PA]]</f>
        <v>1</v>
      </c>
      <c r="T269" s="46">
        <f>EstatísticasIndiviU19[[#This Row],[2PM]]+EstatísticasIndiviU19[[#This Row],[3PM]]</f>
        <v>0</v>
      </c>
      <c r="U269" s="32">
        <v>2</v>
      </c>
      <c r="V269" s="32">
        <v>1</v>
      </c>
      <c r="W269" s="48">
        <f t="shared" si="35"/>
        <v>0.5</v>
      </c>
      <c r="X269" s="48">
        <f>IF(EstatísticasIndiviU19[[#This Row],[LLM]]+EstatísticasIndiviU19[[#This Row],[FGA]]&gt;0,EstatísticasIndiviU19[[#This Row],[LLM]]/EstatísticasIndiviU19[[#This Row],[FGA]],"")</f>
        <v>1</v>
      </c>
      <c r="Y269" s="32">
        <v>0</v>
      </c>
      <c r="Z269" s="32">
        <v>0</v>
      </c>
      <c r="AA269" s="32">
        <v>0</v>
      </c>
      <c r="AB269" s="48">
        <f>EstatísticasIndiviU19[[#This Row],[ER]]/(EstatísticasIndiviU19[[#This Row],[FGA]]+(0.44*EstatísticasIndiviU19[[#This Row],[LLA]])+EstatísticasIndiviU19[[#This Row],[ER]])</f>
        <v>0</v>
      </c>
      <c r="AC269" s="47" t="str">
        <f>IF(EstatísticasIndiviU19[[#This Row],[AS]]+EstatísticasIndiviU19[[#This Row],[ER]]&gt;0,EstatísticasIndiviU19[[#This Row],[AS]]/EstatísticasIndiviU19[[#This Row],[ER]],"")</f>
        <v/>
      </c>
      <c r="AD269" s="43"/>
      <c r="AE269" s="43"/>
      <c r="AF269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</v>
      </c>
      <c r="AG269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0.26595744680851063</v>
      </c>
      <c r="AH269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</v>
      </c>
      <c r="AI269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-1</v>
      </c>
      <c r="AJ269" s="35"/>
    </row>
    <row r="270" spans="1:36" x14ac:dyDescent="0.3">
      <c r="A270" s="32" t="s">
        <v>209</v>
      </c>
      <c r="B270" s="32" t="s">
        <v>176</v>
      </c>
      <c r="C270" s="32" t="s">
        <v>92</v>
      </c>
      <c r="D270" s="32">
        <v>3</v>
      </c>
      <c r="E270" s="38">
        <v>44888</v>
      </c>
      <c r="F270" s="32">
        <v>17</v>
      </c>
      <c r="G270" s="32" t="s">
        <v>126</v>
      </c>
      <c r="H270" s="2">
        <f t="shared" si="27"/>
        <v>3</v>
      </c>
      <c r="I270" s="32">
        <v>4</v>
      </c>
      <c r="J270" s="32">
        <v>2</v>
      </c>
      <c r="K270" s="2">
        <f t="shared" si="28"/>
        <v>6</v>
      </c>
      <c r="L270" s="32">
        <v>0</v>
      </c>
      <c r="M270" s="32">
        <v>5</v>
      </c>
      <c r="N270" s="32">
        <v>1</v>
      </c>
      <c r="O270" s="48">
        <f t="shared" si="34"/>
        <v>0.2</v>
      </c>
      <c r="P270" s="32">
        <v>0</v>
      </c>
      <c r="Q270" s="32">
        <v>0</v>
      </c>
      <c r="R270" s="48" t="str">
        <f t="shared" si="29"/>
        <v/>
      </c>
      <c r="S270" s="46">
        <f>EstatísticasIndiviU19[[#This Row],[2PA]]+EstatísticasIndiviU19[[#This Row],[3PA]]</f>
        <v>5</v>
      </c>
      <c r="T270" s="46">
        <f>EstatísticasIndiviU19[[#This Row],[2PM]]+EstatísticasIndiviU19[[#This Row],[3PM]]</f>
        <v>1</v>
      </c>
      <c r="U270" s="32">
        <v>0</v>
      </c>
      <c r="V270" s="32">
        <v>0</v>
      </c>
      <c r="W270" s="48" t="str">
        <f t="shared" si="35"/>
        <v/>
      </c>
      <c r="X270" s="48">
        <f>IF(EstatísticasIndiviU19[[#This Row],[LLM]]+EstatísticasIndiviU19[[#This Row],[FGA]]&gt;0,EstatísticasIndiviU19[[#This Row],[LLM]]/EstatísticasIndiviU19[[#This Row],[FGA]],"")</f>
        <v>0</v>
      </c>
      <c r="Y270" s="32">
        <v>0</v>
      </c>
      <c r="Z270" s="32">
        <v>0</v>
      </c>
      <c r="AA270" s="32">
        <v>1</v>
      </c>
      <c r="AB270" s="48">
        <f>EstatísticasIndiviU19[[#This Row],[ER]]/(EstatísticasIndiviU19[[#This Row],[FGA]]+(0.44*EstatísticasIndiviU19[[#This Row],[LLA]])+EstatísticasIndiviU19[[#This Row],[ER]])</f>
        <v>0.16666666666666666</v>
      </c>
      <c r="AC270" s="47">
        <f>IF(EstatísticasIndiviU19[[#This Row],[AS]]+EstatísticasIndiviU19[[#This Row],[ER]]&gt;0,EstatísticasIndiviU19[[#This Row],[AS]]/EstatísticasIndiviU19[[#This Row],[ER]],"")</f>
        <v>0</v>
      </c>
      <c r="AD270" s="43"/>
      <c r="AE270" s="43"/>
      <c r="AF270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0.2</v>
      </c>
      <c r="AG270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0.3</v>
      </c>
      <c r="AH270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0.3</v>
      </c>
      <c r="AI270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4</v>
      </c>
      <c r="AJ270" s="35"/>
    </row>
    <row r="271" spans="1:36" x14ac:dyDescent="0.3">
      <c r="A271" s="32" t="s">
        <v>219</v>
      </c>
      <c r="B271" s="32" t="s">
        <v>176</v>
      </c>
      <c r="C271" s="32" t="s">
        <v>92</v>
      </c>
      <c r="D271" s="32">
        <v>3</v>
      </c>
      <c r="E271" s="38">
        <v>44888</v>
      </c>
      <c r="F271" s="32">
        <v>17</v>
      </c>
      <c r="G271" s="32"/>
      <c r="H271" s="2">
        <f t="shared" si="27"/>
        <v>0</v>
      </c>
      <c r="I271" s="32"/>
      <c r="J271" s="32"/>
      <c r="K271" s="2">
        <f t="shared" si="28"/>
        <v>0</v>
      </c>
      <c r="L271" s="32"/>
      <c r="M271" s="32"/>
      <c r="N271" s="32"/>
      <c r="O271" s="48" t="str">
        <f t="shared" si="34"/>
        <v/>
      </c>
      <c r="P271" s="32"/>
      <c r="Q271" s="32"/>
      <c r="R271" s="48" t="str">
        <f t="shared" si="29"/>
        <v/>
      </c>
      <c r="S271" s="46">
        <f>EstatísticasIndiviU19[[#This Row],[2PA]]+EstatísticasIndiviU19[[#This Row],[3PA]]</f>
        <v>0</v>
      </c>
      <c r="T271" s="46">
        <f>EstatísticasIndiviU19[[#This Row],[2PM]]+EstatísticasIndiviU19[[#This Row],[3PM]]</f>
        <v>0</v>
      </c>
      <c r="U271" s="32"/>
      <c r="V271" s="32"/>
      <c r="W271" s="48" t="str">
        <f t="shared" si="35"/>
        <v/>
      </c>
      <c r="X271" s="48" t="str">
        <f>IF(EstatísticasIndiviU19[[#This Row],[LLM]]+EstatísticasIndiviU19[[#This Row],[FGA]]&gt;0,EstatísticasIndiviU19[[#This Row],[LLM]]/EstatísticasIndiviU19[[#This Row],[FGA]],"")</f>
        <v/>
      </c>
      <c r="Y271" s="32"/>
      <c r="Z271" s="32"/>
      <c r="AA271" s="32"/>
      <c r="AB271" s="48" t="e">
        <f>EstatísticasIndiviU19[[#This Row],[ER]]/(EstatísticasIndiviU19[[#This Row],[FGA]]+(0.44*EstatísticasIndiviU19[[#This Row],[LLA]])+EstatísticasIndiviU19[[#This Row],[ER]])</f>
        <v>#DIV/0!</v>
      </c>
      <c r="AC271" s="47" t="str">
        <f>IF(EstatísticasIndiviU19[[#This Row],[AS]]+EstatísticasIndiviU19[[#This Row],[ER]]&gt;0,EstatísticasIndiviU19[[#This Row],[AS]]/EstatísticasIndiviU19[[#This Row],[ER]],"")</f>
        <v/>
      </c>
      <c r="AD271" s="43"/>
      <c r="AE271" s="43"/>
      <c r="AF271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71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71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71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71" s="35"/>
    </row>
    <row r="272" spans="1:36" x14ac:dyDescent="0.3">
      <c r="A272" s="32" t="s">
        <v>211</v>
      </c>
      <c r="B272" s="32" t="s">
        <v>176</v>
      </c>
      <c r="C272" s="32" t="s">
        <v>92</v>
      </c>
      <c r="D272" s="32">
        <v>3</v>
      </c>
      <c r="E272" s="38">
        <v>44888</v>
      </c>
      <c r="F272" s="32">
        <v>17</v>
      </c>
      <c r="G272" s="32"/>
      <c r="H272" s="2">
        <f t="shared" si="27"/>
        <v>0</v>
      </c>
      <c r="I272" s="32"/>
      <c r="J272" s="32"/>
      <c r="K272" s="2">
        <f t="shared" si="28"/>
        <v>0</v>
      </c>
      <c r="L272" s="32"/>
      <c r="M272" s="32"/>
      <c r="N272" s="32"/>
      <c r="O272" s="48" t="str">
        <f t="shared" si="34"/>
        <v/>
      </c>
      <c r="P272" s="32"/>
      <c r="Q272" s="32"/>
      <c r="R272" s="48" t="str">
        <f t="shared" si="29"/>
        <v/>
      </c>
      <c r="S272" s="46">
        <f>EstatísticasIndiviU19[[#This Row],[2PA]]+EstatísticasIndiviU19[[#This Row],[3PA]]</f>
        <v>0</v>
      </c>
      <c r="T272" s="46">
        <f>EstatísticasIndiviU19[[#This Row],[2PM]]+EstatísticasIndiviU19[[#This Row],[3PM]]</f>
        <v>0</v>
      </c>
      <c r="U272" s="32"/>
      <c r="V272" s="32"/>
      <c r="W272" s="48" t="str">
        <f t="shared" si="35"/>
        <v/>
      </c>
      <c r="X272" s="48" t="str">
        <f>IF(EstatísticasIndiviU19[[#This Row],[LLM]]+EstatísticasIndiviU19[[#This Row],[FGA]]&gt;0,EstatísticasIndiviU19[[#This Row],[LLM]]/EstatísticasIndiviU19[[#This Row],[FGA]],"")</f>
        <v/>
      </c>
      <c r="Y272" s="32"/>
      <c r="Z272" s="32"/>
      <c r="AA272" s="32"/>
      <c r="AB272" s="48" t="e">
        <f>EstatísticasIndiviU19[[#This Row],[ER]]/(EstatísticasIndiviU19[[#This Row],[FGA]]+(0.44*EstatísticasIndiviU19[[#This Row],[LLA]])+EstatísticasIndiviU19[[#This Row],[ER]])</f>
        <v>#DIV/0!</v>
      </c>
      <c r="AC272" s="47" t="str">
        <f>IF(EstatísticasIndiviU19[[#This Row],[AS]]+EstatísticasIndiviU19[[#This Row],[ER]]&gt;0,EstatísticasIndiviU19[[#This Row],[AS]]/EstatísticasIndiviU19[[#This Row],[ER]],"")</f>
        <v/>
      </c>
      <c r="AD272" s="43"/>
      <c r="AE272" s="43"/>
      <c r="AF272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72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72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72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72" s="35"/>
    </row>
    <row r="273" spans="1:36" x14ac:dyDescent="0.3">
      <c r="A273" s="32" t="s">
        <v>213</v>
      </c>
      <c r="B273" s="32" t="s">
        <v>176</v>
      </c>
      <c r="C273" s="32" t="s">
        <v>92</v>
      </c>
      <c r="D273" s="32">
        <v>3</v>
      </c>
      <c r="E273" s="38">
        <v>44888</v>
      </c>
      <c r="F273" s="32">
        <v>17</v>
      </c>
      <c r="G273" s="32" t="s">
        <v>126</v>
      </c>
      <c r="H273" s="2">
        <f t="shared" si="27"/>
        <v>12</v>
      </c>
      <c r="I273" s="32">
        <v>4</v>
      </c>
      <c r="J273" s="32">
        <v>0</v>
      </c>
      <c r="K273" s="2">
        <f t="shared" si="28"/>
        <v>4</v>
      </c>
      <c r="L273" s="32">
        <v>2</v>
      </c>
      <c r="M273" s="32">
        <v>3</v>
      </c>
      <c r="N273" s="32">
        <v>0</v>
      </c>
      <c r="O273" s="48">
        <f t="shared" si="34"/>
        <v>0</v>
      </c>
      <c r="P273" s="32">
        <v>3</v>
      </c>
      <c r="Q273" s="32">
        <v>3</v>
      </c>
      <c r="R273" s="48">
        <f t="shared" si="29"/>
        <v>1</v>
      </c>
      <c r="S273" s="46">
        <f>EstatísticasIndiviU19[[#This Row],[2PA]]+EstatísticasIndiviU19[[#This Row],[3PA]]</f>
        <v>6</v>
      </c>
      <c r="T273" s="46">
        <f>EstatísticasIndiviU19[[#This Row],[2PM]]+EstatísticasIndiviU19[[#This Row],[3PM]]</f>
        <v>3</v>
      </c>
      <c r="U273" s="32">
        <v>6</v>
      </c>
      <c r="V273" s="32">
        <v>6</v>
      </c>
      <c r="W273" s="48">
        <f t="shared" si="35"/>
        <v>1</v>
      </c>
      <c r="X273" s="48">
        <f>IF(EstatísticasIndiviU19[[#This Row],[LLM]]+EstatísticasIndiviU19[[#This Row],[FGA]]&gt;0,EstatísticasIndiviU19[[#This Row],[LLM]]/EstatísticasIndiviU19[[#This Row],[FGA]],"")</f>
        <v>1</v>
      </c>
      <c r="Y273" s="32">
        <v>1</v>
      </c>
      <c r="Z273" s="32">
        <v>0</v>
      </c>
      <c r="AA273" s="32">
        <v>5</v>
      </c>
      <c r="AB273" s="48">
        <f>EstatísticasIndiviU19[[#This Row],[ER]]/(EstatísticasIndiviU19[[#This Row],[FGA]]+(0.44*EstatísticasIndiviU19[[#This Row],[LLA]])+EstatísticasIndiviU19[[#This Row],[ER]])</f>
        <v>0.36656891495601174</v>
      </c>
      <c r="AC273" s="47">
        <f>IF(EstatísticasIndiviU19[[#This Row],[AS]]+EstatísticasIndiviU19[[#This Row],[ER]]&gt;0,EstatísticasIndiviU19[[#This Row],[AS]]/EstatísticasIndiviU19[[#This Row],[ER]],"")</f>
        <v>0.4</v>
      </c>
      <c r="AD273" s="43"/>
      <c r="AE273" s="43"/>
      <c r="AF273" s="48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>0.5</v>
      </c>
      <c r="AG273" s="48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>0.69444444444444442</v>
      </c>
      <c r="AH273" s="48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>0.5</v>
      </c>
      <c r="AI273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11</v>
      </c>
      <c r="AJ273" s="35"/>
    </row>
    <row r="274" spans="1:36" x14ac:dyDescent="0.3">
      <c r="A274" s="32" t="s">
        <v>214</v>
      </c>
      <c r="B274" s="32" t="s">
        <v>176</v>
      </c>
      <c r="C274" s="32" t="s">
        <v>92</v>
      </c>
      <c r="D274" s="32">
        <v>3</v>
      </c>
      <c r="E274" s="38">
        <v>44888</v>
      </c>
      <c r="F274" s="32">
        <v>17</v>
      </c>
      <c r="G274" s="32" t="s">
        <v>126</v>
      </c>
      <c r="H274" s="2">
        <f t="shared" ref="H274:H275" si="36">(Q274*2)+(N274*3)+(V274)</f>
        <v>0</v>
      </c>
      <c r="I274" s="32">
        <v>0</v>
      </c>
      <c r="J274" s="32">
        <v>0</v>
      </c>
      <c r="K274" s="2">
        <f t="shared" si="28"/>
        <v>0</v>
      </c>
      <c r="L274" s="32">
        <v>0</v>
      </c>
      <c r="M274" s="32">
        <v>0</v>
      </c>
      <c r="N274" s="32">
        <v>0</v>
      </c>
      <c r="O274" s="48" t="str">
        <f t="shared" si="34"/>
        <v/>
      </c>
      <c r="P274" s="32">
        <v>0</v>
      </c>
      <c r="Q274" s="32">
        <v>0</v>
      </c>
      <c r="R274" s="48" t="str">
        <f t="shared" si="29"/>
        <v/>
      </c>
      <c r="S274" s="46">
        <f>EstatísticasIndiviU19[[#This Row],[2PA]]+EstatísticasIndiviU19[[#This Row],[3PA]]</f>
        <v>0</v>
      </c>
      <c r="T274" s="46">
        <f>EstatísticasIndiviU19[[#This Row],[2PM]]+EstatísticasIndiviU19[[#This Row],[3PM]]</f>
        <v>0</v>
      </c>
      <c r="U274" s="32">
        <v>0</v>
      </c>
      <c r="V274" s="32">
        <v>0</v>
      </c>
      <c r="W274" s="48" t="str">
        <f t="shared" si="35"/>
        <v/>
      </c>
      <c r="X274" s="48" t="str">
        <f>IF(EstatísticasIndiviU19[[#This Row],[LLM]]+EstatísticasIndiviU19[[#This Row],[FGA]]&gt;0,EstatísticasIndiviU19[[#This Row],[LLM]]/EstatísticasIndiviU19[[#This Row],[FGA]],"")</f>
        <v/>
      </c>
      <c r="Y274" s="32">
        <v>0</v>
      </c>
      <c r="Z274" s="32">
        <v>0</v>
      </c>
      <c r="AA274" s="32">
        <v>0</v>
      </c>
      <c r="AB274" s="48" t="e">
        <f>EstatísticasIndiviU19[[#This Row],[ER]]/(EstatísticasIndiviU19[[#This Row],[FGA]]+(0.44*EstatísticasIndiviU19[[#This Row],[LLA]])+EstatísticasIndiviU19[[#This Row],[ER]])</f>
        <v>#DIV/0!</v>
      </c>
      <c r="AC274" s="47" t="str">
        <f>IF(EstatísticasIndiviU19[[#This Row],[AS]]+EstatísticasIndiviU19[[#This Row],[ER]]&gt;0,EstatísticasIndiviU19[[#This Row],[AS]]/EstatísticasIndiviU19[[#This Row],[ER]],"")</f>
        <v/>
      </c>
      <c r="AD274" s="43"/>
      <c r="AE274" s="43"/>
      <c r="AF274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74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74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74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74" s="35"/>
    </row>
    <row r="275" spans="1:36" x14ac:dyDescent="0.3">
      <c r="A275" s="32" t="s">
        <v>218</v>
      </c>
      <c r="B275" s="32" t="s">
        <v>176</v>
      </c>
      <c r="C275" s="32" t="s">
        <v>92</v>
      </c>
      <c r="D275" s="32">
        <v>3</v>
      </c>
      <c r="E275" s="38">
        <v>44888</v>
      </c>
      <c r="F275" s="32">
        <v>17</v>
      </c>
      <c r="G275" s="32"/>
      <c r="H275" s="2">
        <f t="shared" si="36"/>
        <v>0</v>
      </c>
      <c r="I275" s="32"/>
      <c r="J275" s="32"/>
      <c r="K275" s="2">
        <f t="shared" si="28"/>
        <v>0</v>
      </c>
      <c r="L275" s="32"/>
      <c r="M275" s="32"/>
      <c r="N275" s="32"/>
      <c r="O275" s="48" t="str">
        <f t="shared" si="34"/>
        <v/>
      </c>
      <c r="P275" s="32"/>
      <c r="Q275" s="32"/>
      <c r="R275" s="48" t="str">
        <f t="shared" si="29"/>
        <v/>
      </c>
      <c r="S275" s="46">
        <f>EstatísticasIndiviU19[[#This Row],[2PA]]+EstatísticasIndiviU19[[#This Row],[3PA]]</f>
        <v>0</v>
      </c>
      <c r="T275" s="46">
        <f>EstatísticasIndiviU19[[#This Row],[2PM]]+EstatísticasIndiviU19[[#This Row],[3PM]]</f>
        <v>0</v>
      </c>
      <c r="U275" s="32"/>
      <c r="V275" s="32"/>
      <c r="W275" s="48" t="str">
        <f t="shared" si="35"/>
        <v/>
      </c>
      <c r="X275" s="48" t="str">
        <f>IF(EstatísticasIndiviU19[[#This Row],[LLM]]+EstatísticasIndiviU19[[#This Row],[FGA]]&gt;0,EstatísticasIndiviU19[[#This Row],[LLM]]/EstatísticasIndiviU19[[#This Row],[FGA]],"")</f>
        <v/>
      </c>
      <c r="Y275" s="32"/>
      <c r="Z275" s="32"/>
      <c r="AA275" s="32"/>
      <c r="AB275" s="48" t="e">
        <f>EstatísticasIndiviU19[[#This Row],[ER]]/(EstatísticasIndiviU19[[#This Row],[FGA]]+(0.44*EstatísticasIndiviU19[[#This Row],[LLA]])+EstatísticasIndiviU19[[#This Row],[ER]])</f>
        <v>#DIV/0!</v>
      </c>
      <c r="AC275" s="47" t="str">
        <f>IF(EstatísticasIndiviU19[[#This Row],[AS]]+EstatísticasIndiviU19[[#This Row],[ER]]&gt;0,EstatísticasIndiviU19[[#This Row],[AS]]/EstatísticasIndiviU19[[#This Row],[ER]],"")</f>
        <v/>
      </c>
      <c r="AD275" s="43"/>
      <c r="AE275" s="43"/>
      <c r="AF275" s="48" t="str">
        <f>IF(EstatísticasIndiviU19[[#This Row],[2PM]]+EstatísticasIndiviU19[[#This Row],[2PA]]+EstatísticasIndiviU19[[#This Row],[3PM]]+EstatísticasIndiviU19[[#This Row],[3PA]]&gt;0,(EstatísticasIndiviU19[[#This Row],[2PM]]+EstatísticasIndiviU19[[#This Row],[3PM]])/(EstatísticasIndiviU19[[#This Row],[2PA]]+EstatísticasIndiviU19[[#This Row],[3PA]]),"")</f>
        <v/>
      </c>
      <c r="AG275" s="48" t="str">
        <f>IF(EstatísticasIndiviU19[[#This Row],[2PM]]+EstatísticasIndiviU19[[#This Row],[2PA]]+EstatísticasIndiviU19[[#This Row],[3PM]]+EstatísticasIndiviU19[[#This Row],[3PA]]&gt;0,EstatísticasIndiviU19[[#This Row],[PTS]]/((2*(EstatísticasIndiviU19[[#This Row],[3PA]]+EstatísticasIndiviU19[[#This Row],[2PA]])+(0.88*EstatísticasIndiviU19[[#This Row],[LLA]]))),"")</f>
        <v/>
      </c>
      <c r="AH275" s="48" t="str">
        <f>IF(EstatísticasIndiviU19[[#This Row],[2PM]]+EstatísticasIndiviU19[[#This Row],[2PA]]+EstatísticasIndiviU19[[#This Row],[3PM]]+EstatísticasIndiviU19[[#This Row],[3PA]]&gt;0,((EstatísticasIndiviU19[[#This Row],[3PM]]+EstatísticasIndiviU19[[#This Row],[2PM]])+0.5*EstatísticasIndiviU19[[#This Row],[3PM]])/(EstatísticasIndiviU19[[#This Row],[3PA]]+EstatísticasIndiviU19[[#This Row],[2PA]]),"")</f>
        <v/>
      </c>
      <c r="AI275" s="52">
        <f>(EstatísticasIndiviU19[[#This Row],[PTS]]+EstatísticasIndiviU19[[#This Row],[RT]]+EstatísticasIndiviU19[[#This Row],[AS]]+EstatísticasIndiviU19[[#This Row],[BR]]+EstatísticasIndiviU19[[#This Row],[TO]])-((EstatísticasIndiviU19[[#This Row],[3PA]]+EstatísticasIndiviU19[[#This Row],[2PA]])-(EstatísticasIndiviU19[[#This Row],[2PM]]+EstatísticasIndiviU19[[#This Row],[3PM]]))-(EstatísticasIndiviU19[[#This Row],[LLA]]-EstatísticasIndiviU19[[#This Row],[LLM]])-EstatísticasIndiviU19[[#This Row],[ER]]</f>
        <v>0</v>
      </c>
      <c r="AJ275" s="35"/>
    </row>
  </sheetData>
  <phoneticPr fontId="6" type="noConversion"/>
  <dataValidations count="1">
    <dataValidation allowBlank="1" showInputMessage="1" showErrorMessage="1" promptTitle="Inalterável" prompt="Inalterável" sqref="D1:F1" xr:uid="{6EBECD49-AFD4-4C7F-BD67-917C117B5C3F}"/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219 H198:H213 AC212" unlocked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 de Dados U17</vt:lpstr>
      <vt:lpstr>Estatísticas Gerais U17</vt:lpstr>
      <vt:lpstr>Estatísticas por Adversário U17</vt:lpstr>
      <vt:lpstr>Estatísticas Individuais U17</vt:lpstr>
      <vt:lpstr>Gráficos X NITEROI</vt:lpstr>
      <vt:lpstr>Estatísticas Gerais U19</vt:lpstr>
      <vt:lpstr>Estatísticas Por Adversário U19</vt:lpstr>
      <vt:lpstr>Estatísticas Individuais U19</vt:lpstr>
      <vt:lpstr>Base de Dados U19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Andrade</dc:creator>
  <cp:lastModifiedBy>Hugo Andrade</cp:lastModifiedBy>
  <dcterms:created xsi:type="dcterms:W3CDTF">2022-07-28T22:00:55Z</dcterms:created>
  <dcterms:modified xsi:type="dcterms:W3CDTF">2023-11-08T16:06:56Z</dcterms:modified>
</cp:coreProperties>
</file>