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Hector\personal\"/>
    </mc:Choice>
  </mc:AlternateContent>
  <bookViews>
    <workbookView xWindow="0" yWindow="0" windowWidth="24000" windowHeight="11025" activeTab="2"/>
  </bookViews>
  <sheets>
    <sheet name="RESUMEN" sheetId="1" r:id="rId1"/>
    <sheet name="BIF" sheetId="2" r:id="rId2"/>
    <sheet name="GNB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8" i="3" l="1"/>
  <c r="M64" i="3"/>
  <c r="C60" i="3"/>
  <c r="L58" i="3"/>
  <c r="J58" i="3"/>
  <c r="E58" i="3"/>
  <c r="J59" i="3" s="1"/>
  <c r="C58" i="3"/>
  <c r="F64" i="3" s="1"/>
  <c r="C53" i="3"/>
  <c r="B53" i="3"/>
  <c r="C52" i="3"/>
  <c r="B52" i="3"/>
  <c r="C51" i="3"/>
  <c r="B51" i="3"/>
  <c r="C50" i="3"/>
  <c r="B50" i="3"/>
  <c r="C49" i="3"/>
  <c r="B49" i="3"/>
  <c r="C48" i="3"/>
  <c r="B48" i="3"/>
  <c r="C47" i="3"/>
  <c r="B47" i="3"/>
  <c r="C46" i="3"/>
  <c r="B46" i="3"/>
  <c r="C45" i="3"/>
  <c r="B45" i="3"/>
  <c r="C44" i="3"/>
  <c r="B44" i="3"/>
  <c r="C43" i="3"/>
  <c r="B43" i="3"/>
  <c r="C42" i="3"/>
  <c r="B42" i="3"/>
  <c r="C41" i="3"/>
  <c r="B41" i="3"/>
  <c r="C40" i="3"/>
  <c r="B40" i="3"/>
  <c r="C39" i="3"/>
  <c r="B39" i="3"/>
  <c r="C38" i="3"/>
  <c r="B38" i="3"/>
  <c r="C37" i="3"/>
  <c r="B37" i="3"/>
  <c r="C36" i="3"/>
  <c r="B36" i="3"/>
  <c r="C35" i="3"/>
  <c r="B35" i="3"/>
  <c r="C34" i="3"/>
  <c r="B34" i="3"/>
  <c r="C33" i="3"/>
  <c r="B33" i="3"/>
  <c r="C32" i="3"/>
  <c r="B32" i="3"/>
  <c r="C31" i="3"/>
  <c r="B31" i="3"/>
  <c r="C30" i="3"/>
  <c r="B30" i="3"/>
  <c r="C29" i="3"/>
  <c r="B29" i="3"/>
  <c r="C28" i="3"/>
  <c r="B28" i="3"/>
  <c r="C27" i="3"/>
  <c r="B27" i="3"/>
  <c r="C26" i="3"/>
  <c r="B26" i="3"/>
  <c r="C25" i="3"/>
  <c r="B25" i="3"/>
  <c r="C24" i="3"/>
  <c r="B24" i="3"/>
  <c r="C23" i="3"/>
  <c r="B23" i="3"/>
  <c r="C22" i="3"/>
  <c r="B22" i="3"/>
  <c r="C21" i="3"/>
  <c r="B21" i="3"/>
  <c r="C20" i="3"/>
  <c r="B20" i="3"/>
  <c r="C19" i="3"/>
  <c r="B19" i="3"/>
  <c r="C18" i="3"/>
  <c r="B18" i="3"/>
  <c r="C17" i="3"/>
  <c r="B17" i="3"/>
  <c r="C16" i="3"/>
  <c r="B16" i="3"/>
  <c r="C15" i="3"/>
  <c r="B15" i="3"/>
  <c r="C14" i="3"/>
  <c r="B14" i="3"/>
  <c r="C13" i="3"/>
  <c r="B13" i="3"/>
  <c r="C12" i="3"/>
  <c r="B12" i="3"/>
  <c r="C11" i="3"/>
  <c r="B11" i="3"/>
  <c r="C10" i="3"/>
  <c r="B10" i="3"/>
  <c r="C9" i="3"/>
  <c r="B9" i="3"/>
  <c r="C8" i="3"/>
  <c r="B8" i="3"/>
  <c r="C7" i="3"/>
  <c r="B7" i="3"/>
  <c r="C6" i="3"/>
  <c r="B6" i="3"/>
  <c r="C5" i="3"/>
  <c r="B5" i="3"/>
  <c r="J4" i="3"/>
  <c r="C59" i="3" s="1"/>
  <c r="C4" i="3"/>
  <c r="G48" i="2"/>
  <c r="J93" i="2"/>
  <c r="K91" i="2"/>
  <c r="L90" i="2" s="1"/>
  <c r="J90" i="2"/>
  <c r="K90" i="2" s="1"/>
  <c r="H84" i="2"/>
  <c r="N81" i="2"/>
  <c r="M81" i="2"/>
  <c r="N80" i="2"/>
  <c r="M80" i="2"/>
  <c r="O77" i="2"/>
  <c r="N77" i="2"/>
  <c r="M77" i="2"/>
  <c r="O76" i="2"/>
  <c r="N76" i="2"/>
  <c r="M76" i="2"/>
  <c r="O72" i="2"/>
  <c r="N72" i="2"/>
  <c r="M72" i="2"/>
  <c r="O68" i="2"/>
  <c r="O64" i="2"/>
  <c r="O61" i="2"/>
  <c r="K58" i="2"/>
  <c r="C50" i="2"/>
  <c r="K48" i="2"/>
  <c r="C48" i="2"/>
  <c r="H89" i="2" s="1"/>
  <c r="C43" i="2"/>
  <c r="B43" i="2"/>
  <c r="C42" i="2"/>
  <c r="B42" i="2"/>
  <c r="C41" i="2"/>
  <c r="B41" i="2"/>
  <c r="C40" i="2"/>
  <c r="B40" i="2"/>
  <c r="C39" i="2"/>
  <c r="B39" i="2"/>
  <c r="C38" i="2"/>
  <c r="B38" i="2"/>
  <c r="C37" i="2"/>
  <c r="B37" i="2"/>
  <c r="C36" i="2"/>
  <c r="B36" i="2"/>
  <c r="C35" i="2"/>
  <c r="B35" i="2"/>
  <c r="C34" i="2"/>
  <c r="B34" i="2"/>
  <c r="C33" i="2"/>
  <c r="B33" i="2"/>
  <c r="C32" i="2"/>
  <c r="B32" i="2"/>
  <c r="C31" i="2"/>
  <c r="B31" i="2"/>
  <c r="C30" i="2"/>
  <c r="B30" i="2"/>
  <c r="C29" i="2"/>
  <c r="B29" i="2"/>
  <c r="C28" i="2"/>
  <c r="B28" i="2"/>
  <c r="C27" i="2"/>
  <c r="B27" i="2"/>
  <c r="C26" i="2"/>
  <c r="B26" i="2"/>
  <c r="C25" i="2"/>
  <c r="B25" i="2"/>
  <c r="C24" i="2"/>
  <c r="B24" i="2"/>
  <c r="C23" i="2"/>
  <c r="B23" i="2"/>
  <c r="C22" i="2"/>
  <c r="B22" i="2"/>
  <c r="C21" i="2"/>
  <c r="B21" i="2"/>
  <c r="C20" i="2"/>
  <c r="B20" i="2"/>
  <c r="C19" i="2"/>
  <c r="B19" i="2"/>
  <c r="C18" i="2"/>
  <c r="B18" i="2"/>
  <c r="C17" i="2"/>
  <c r="B17" i="2"/>
  <c r="C16" i="2"/>
  <c r="B16" i="2"/>
  <c r="C15" i="2"/>
  <c r="B15" i="2"/>
  <c r="C14" i="2"/>
  <c r="B14" i="2"/>
  <c r="C13" i="2"/>
  <c r="B13" i="2"/>
  <c r="C12" i="2"/>
  <c r="B12" i="2"/>
  <c r="C11" i="2"/>
  <c r="B11" i="2"/>
  <c r="C10" i="2"/>
  <c r="B10" i="2"/>
  <c r="C9" i="2"/>
  <c r="B9" i="2"/>
  <c r="C8" i="2"/>
  <c r="B8" i="2"/>
  <c r="C7" i="2"/>
  <c r="B7" i="2"/>
  <c r="C6" i="2"/>
  <c r="B6" i="2"/>
  <c r="C5" i="2"/>
  <c r="B5" i="2"/>
  <c r="K4" i="2"/>
  <c r="C49" i="2" s="1"/>
  <c r="C4" i="2"/>
  <c r="D65" i="3" l="1"/>
  <c r="E56" i="3"/>
  <c r="D50" i="3"/>
  <c r="D46" i="3"/>
  <c r="D42" i="3"/>
  <c r="D38" i="3"/>
  <c r="D34" i="3"/>
  <c r="D30" i="3"/>
  <c r="D26" i="3"/>
  <c r="D22" i="3"/>
  <c r="D18" i="3"/>
  <c r="D14" i="3"/>
  <c r="D10" i="3"/>
  <c r="D6" i="3"/>
  <c r="D51" i="3"/>
  <c r="D47" i="3"/>
  <c r="D43" i="3"/>
  <c r="D39" i="3"/>
  <c r="D35" i="3"/>
  <c r="D31" i="3"/>
  <c r="D27" i="3"/>
  <c r="D23" i="3"/>
  <c r="D19" i="3"/>
  <c r="D15" i="3"/>
  <c r="D11" i="3"/>
  <c r="D7" i="3"/>
  <c r="D52" i="3"/>
  <c r="D48" i="3"/>
  <c r="D44" i="3"/>
  <c r="D40" i="3"/>
  <c r="D36" i="3"/>
  <c r="D32" i="3"/>
  <c r="D28" i="3"/>
  <c r="D24" i="3"/>
  <c r="D20" i="3"/>
  <c r="D16" i="3"/>
  <c r="D12" i="3"/>
  <c r="D8" i="3"/>
  <c r="D9" i="3"/>
  <c r="D13" i="3"/>
  <c r="D29" i="3"/>
  <c r="D45" i="3"/>
  <c r="D25" i="3"/>
  <c r="D41" i="3"/>
  <c r="D17" i="3"/>
  <c r="D33" i="3"/>
  <c r="D49" i="3"/>
  <c r="D4" i="3"/>
  <c r="D5" i="3"/>
  <c r="D21" i="3"/>
  <c r="D37" i="3"/>
  <c r="D53" i="3"/>
  <c r="E46" i="2"/>
  <c r="D40" i="2"/>
  <c r="D36" i="2"/>
  <c r="D32" i="2"/>
  <c r="D28" i="2"/>
  <c r="D24" i="2"/>
  <c r="D20" i="2"/>
  <c r="D16" i="2"/>
  <c r="D12" i="2"/>
  <c r="D8" i="2"/>
  <c r="D43" i="2"/>
  <c r="D39" i="2"/>
  <c r="D15" i="2"/>
  <c r="D41" i="2"/>
  <c r="D37" i="2"/>
  <c r="D33" i="2"/>
  <c r="D29" i="2"/>
  <c r="D25" i="2"/>
  <c r="D21" i="2"/>
  <c r="D17" i="2"/>
  <c r="D13" i="2"/>
  <c r="D9" i="2"/>
  <c r="D5" i="2"/>
  <c r="D4" i="2"/>
  <c r="D31" i="2"/>
  <c r="D23" i="2"/>
  <c r="D42" i="2"/>
  <c r="D38" i="2"/>
  <c r="D34" i="2"/>
  <c r="D30" i="2"/>
  <c r="D26" i="2"/>
  <c r="D22" i="2"/>
  <c r="D18" i="2"/>
  <c r="D14" i="2"/>
  <c r="D10" i="2"/>
  <c r="D6" i="2"/>
  <c r="D35" i="2"/>
  <c r="D27" i="2"/>
  <c r="D19" i="2"/>
  <c r="D11" i="2"/>
  <c r="D7" i="2"/>
  <c r="F54" i="2"/>
  <c r="D54" i="3" l="1"/>
  <c r="D56" i="3" s="1"/>
  <c r="D55" i="2"/>
  <c r="D44" i="2"/>
  <c r="D46" i="2" s="1"/>
  <c r="E364" i="3" l="1"/>
  <c r="E363" i="3"/>
  <c r="E362" i="3"/>
  <c r="E361" i="3"/>
  <c r="E360" i="3"/>
  <c r="E359" i="3"/>
  <c r="E358" i="3"/>
  <c r="E357" i="3"/>
  <c r="E356" i="3"/>
  <c r="E355" i="3"/>
  <c r="E354" i="3"/>
  <c r="E353" i="3"/>
  <c r="E352" i="3"/>
  <c r="E351" i="3"/>
  <c r="E350" i="3"/>
  <c r="E349" i="3"/>
  <c r="E348" i="3"/>
  <c r="E347" i="3"/>
  <c r="E346" i="3"/>
  <c r="E345" i="3"/>
  <c r="E344" i="3"/>
  <c r="E343" i="3"/>
  <c r="E342" i="3"/>
  <c r="E341" i="3"/>
  <c r="E340" i="3"/>
  <c r="E339" i="3"/>
  <c r="E338" i="3"/>
  <c r="E337" i="3"/>
  <c r="E336" i="3"/>
  <c r="E335" i="3"/>
  <c r="E334" i="3"/>
  <c r="E333" i="3"/>
  <c r="E332" i="3"/>
  <c r="E331" i="3"/>
  <c r="E330" i="3"/>
  <c r="E329" i="3"/>
  <c r="E328" i="3"/>
  <c r="E327" i="3"/>
  <c r="E326" i="3"/>
  <c r="E325" i="3"/>
  <c r="E324" i="3"/>
  <c r="E323" i="3"/>
  <c r="E322" i="3"/>
  <c r="E321" i="3"/>
  <c r="E320" i="3"/>
  <c r="E319" i="3"/>
  <c r="E318" i="3"/>
  <c r="E317" i="3"/>
  <c r="E316" i="3"/>
  <c r="E315" i="3"/>
  <c r="E314" i="3"/>
  <c r="E313" i="3"/>
  <c r="E312" i="3"/>
  <c r="E311" i="3"/>
  <c r="E310" i="3"/>
  <c r="E309" i="3"/>
  <c r="E308" i="3"/>
  <c r="E307" i="3"/>
  <c r="E306" i="3"/>
  <c r="E305" i="3"/>
  <c r="E304" i="3"/>
  <c r="E303" i="3"/>
  <c r="E302" i="3"/>
  <c r="E301" i="3"/>
  <c r="E300" i="3"/>
  <c r="E299" i="3"/>
  <c r="E298" i="3"/>
  <c r="E297" i="3"/>
  <c r="E296" i="3"/>
  <c r="E295" i="3"/>
  <c r="E294" i="3"/>
  <c r="E293" i="3"/>
  <c r="E292" i="3"/>
  <c r="E291" i="3"/>
  <c r="E290" i="3"/>
  <c r="E289" i="3"/>
  <c r="E288" i="3"/>
  <c r="E287" i="3"/>
  <c r="E286" i="3"/>
  <c r="E285" i="3"/>
  <c r="E284" i="3"/>
  <c r="E283" i="3"/>
  <c r="E282" i="3"/>
  <c r="E281" i="3"/>
  <c r="E280" i="3"/>
  <c r="E279" i="3"/>
  <c r="E275" i="3"/>
  <c r="E271" i="3"/>
  <c r="E267" i="3"/>
  <c r="E263" i="3"/>
  <c r="E259" i="3"/>
  <c r="E255" i="3"/>
  <c r="E251" i="3"/>
  <c r="E247" i="3"/>
  <c r="E243" i="3"/>
  <c r="E239" i="3"/>
  <c r="E235" i="3"/>
  <c r="E231" i="3"/>
  <c r="E228" i="3"/>
  <c r="E226" i="3"/>
  <c r="E224" i="3"/>
  <c r="E221" i="3"/>
  <c r="E220" i="3"/>
  <c r="E219" i="3"/>
  <c r="E218" i="3"/>
  <c r="E217" i="3"/>
  <c r="E216" i="3"/>
  <c r="E215" i="3"/>
  <c r="E214" i="3"/>
  <c r="E213" i="3"/>
  <c r="E212" i="3"/>
  <c r="E211" i="3"/>
  <c r="E210" i="3"/>
  <c r="E209" i="3"/>
  <c r="E208" i="3"/>
  <c r="E207" i="3"/>
  <c r="E206" i="3"/>
  <c r="E205" i="3"/>
  <c r="E204" i="3"/>
  <c r="E203" i="3"/>
  <c r="E202" i="3"/>
  <c r="E201" i="3"/>
  <c r="E200" i="3"/>
  <c r="E199" i="3"/>
  <c r="E198" i="3"/>
  <c r="E197" i="3"/>
  <c r="E196" i="3"/>
  <c r="E195" i="3"/>
  <c r="E194" i="3"/>
  <c r="E193" i="3"/>
  <c r="E192" i="3"/>
  <c r="E191" i="3"/>
  <c r="E190" i="3"/>
  <c r="E189" i="3"/>
  <c r="E188" i="3"/>
  <c r="E187" i="3"/>
  <c r="E186" i="3"/>
  <c r="E185" i="3"/>
  <c r="E184" i="3"/>
  <c r="E183" i="3"/>
  <c r="E182" i="3"/>
  <c r="E181" i="3"/>
  <c r="E180" i="3"/>
  <c r="E179" i="3"/>
  <c r="E178" i="3"/>
  <c r="E177" i="3"/>
  <c r="E176" i="3"/>
  <c r="E175" i="3"/>
  <c r="E174" i="3"/>
  <c r="E173" i="3"/>
  <c r="E172" i="3"/>
  <c r="E171" i="3"/>
  <c r="E170" i="3"/>
  <c r="E169" i="3"/>
  <c r="E168" i="3"/>
  <c r="E167" i="3"/>
  <c r="E166" i="3"/>
  <c r="E165" i="3"/>
  <c r="E164" i="3"/>
  <c r="E163" i="3"/>
  <c r="E162" i="3"/>
  <c r="E161" i="3"/>
  <c r="E278" i="3"/>
  <c r="E274" i="3"/>
  <c r="E270" i="3"/>
  <c r="E266" i="3"/>
  <c r="E262" i="3"/>
  <c r="E258" i="3"/>
  <c r="E254" i="3"/>
  <c r="E250" i="3"/>
  <c r="E246" i="3"/>
  <c r="E242" i="3"/>
  <c r="E238" i="3"/>
  <c r="E234" i="3"/>
  <c r="E230" i="3"/>
  <c r="E222" i="3"/>
  <c r="E277" i="3"/>
  <c r="E273" i="3"/>
  <c r="E269" i="3"/>
  <c r="E265" i="3"/>
  <c r="E261" i="3"/>
  <c r="E257" i="3"/>
  <c r="E253" i="3"/>
  <c r="E249" i="3"/>
  <c r="E245" i="3"/>
  <c r="E241" i="3"/>
  <c r="E237" i="3"/>
  <c r="E233" i="3"/>
  <c r="E229" i="3"/>
  <c r="E227" i="3"/>
  <c r="E225" i="3"/>
  <c r="E223" i="3"/>
  <c r="E272" i="3"/>
  <c r="E256" i="3"/>
  <c r="E240" i="3"/>
  <c r="E260" i="3"/>
  <c r="E268" i="3"/>
  <c r="E252" i="3"/>
  <c r="E236" i="3"/>
  <c r="E160" i="3"/>
  <c r="E159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276" i="3"/>
  <c r="E244" i="3"/>
  <c r="E264" i="3"/>
  <c r="E248" i="3"/>
  <c r="E232" i="3"/>
  <c r="E71" i="3"/>
  <c r="E70" i="3"/>
  <c r="E69" i="3"/>
  <c r="E65" i="3"/>
  <c r="C65" i="3" s="1"/>
  <c r="F65" i="3" s="1"/>
  <c r="E68" i="3"/>
  <c r="E66" i="3"/>
  <c r="E67" i="3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6" i="2"/>
  <c r="E202" i="2"/>
  <c r="E198" i="2"/>
  <c r="E194" i="2"/>
  <c r="E190" i="2"/>
  <c r="E186" i="2"/>
  <c r="E182" i="2"/>
  <c r="E178" i="2"/>
  <c r="E174" i="2"/>
  <c r="E170" i="2"/>
  <c r="E166" i="2"/>
  <c r="E162" i="2"/>
  <c r="E158" i="2"/>
  <c r="E154" i="2"/>
  <c r="E93" i="2"/>
  <c r="E92" i="2"/>
  <c r="E90" i="2"/>
  <c r="E209" i="2"/>
  <c r="E205" i="2"/>
  <c r="E201" i="2"/>
  <c r="E197" i="2"/>
  <c r="E193" i="2"/>
  <c r="E189" i="2"/>
  <c r="E185" i="2"/>
  <c r="E181" i="2"/>
  <c r="E177" i="2"/>
  <c r="E173" i="2"/>
  <c r="E169" i="2"/>
  <c r="E165" i="2"/>
  <c r="E161" i="2"/>
  <c r="E157" i="2"/>
  <c r="E91" i="2"/>
  <c r="E89" i="2"/>
  <c r="E88" i="2"/>
  <c r="E87" i="2"/>
  <c r="E86" i="2"/>
  <c r="E85" i="2"/>
  <c r="E208" i="2"/>
  <c r="E204" i="2"/>
  <c r="E200" i="2"/>
  <c r="E196" i="2"/>
  <c r="E192" i="2"/>
  <c r="E188" i="2"/>
  <c r="E184" i="2"/>
  <c r="E180" i="2"/>
  <c r="E176" i="2"/>
  <c r="E172" i="2"/>
  <c r="E168" i="2"/>
  <c r="E164" i="2"/>
  <c r="E160" i="2"/>
  <c r="E156" i="2"/>
  <c r="E203" i="2"/>
  <c r="E187" i="2"/>
  <c r="E171" i="2"/>
  <c r="E155" i="2"/>
  <c r="E150" i="2"/>
  <c r="E146" i="2"/>
  <c r="E142" i="2"/>
  <c r="E138" i="2"/>
  <c r="E134" i="2"/>
  <c r="E130" i="2"/>
  <c r="E126" i="2"/>
  <c r="E122" i="2"/>
  <c r="E118" i="2"/>
  <c r="E114" i="2"/>
  <c r="E110" i="2"/>
  <c r="E106" i="2"/>
  <c r="E102" i="2"/>
  <c r="E98" i="2"/>
  <c r="E94" i="2"/>
  <c r="E84" i="2"/>
  <c r="E82" i="2"/>
  <c r="E76" i="2"/>
  <c r="E75" i="2"/>
  <c r="E74" i="2"/>
  <c r="E73" i="2"/>
  <c r="E68" i="2"/>
  <c r="E67" i="2"/>
  <c r="E66" i="2"/>
  <c r="E65" i="2"/>
  <c r="E191" i="2"/>
  <c r="E131" i="2"/>
  <c r="E115" i="2"/>
  <c r="E103" i="2"/>
  <c r="E71" i="2"/>
  <c r="E56" i="2"/>
  <c r="E199" i="2"/>
  <c r="E183" i="2"/>
  <c r="E167" i="2"/>
  <c r="E153" i="2"/>
  <c r="E149" i="2"/>
  <c r="E145" i="2"/>
  <c r="E141" i="2"/>
  <c r="E137" i="2"/>
  <c r="E133" i="2"/>
  <c r="E129" i="2"/>
  <c r="E125" i="2"/>
  <c r="E121" i="2"/>
  <c r="E117" i="2"/>
  <c r="E113" i="2"/>
  <c r="E109" i="2"/>
  <c r="E105" i="2"/>
  <c r="E101" i="2"/>
  <c r="E97" i="2"/>
  <c r="E81" i="2"/>
  <c r="E77" i="2"/>
  <c r="E64" i="2"/>
  <c r="E63" i="2"/>
  <c r="E62" i="2"/>
  <c r="E207" i="2"/>
  <c r="E175" i="2"/>
  <c r="E151" i="2"/>
  <c r="E143" i="2"/>
  <c r="E135" i="2"/>
  <c r="E123" i="2"/>
  <c r="E111" i="2"/>
  <c r="E99" i="2"/>
  <c r="E72" i="2"/>
  <c r="E70" i="2"/>
  <c r="E58" i="2"/>
  <c r="E195" i="2"/>
  <c r="E179" i="2"/>
  <c r="E163" i="2"/>
  <c r="E152" i="2"/>
  <c r="E148" i="2"/>
  <c r="E144" i="2"/>
  <c r="E140" i="2"/>
  <c r="E136" i="2"/>
  <c r="E132" i="2"/>
  <c r="E128" i="2"/>
  <c r="E124" i="2"/>
  <c r="E120" i="2"/>
  <c r="E116" i="2"/>
  <c r="E112" i="2"/>
  <c r="E108" i="2"/>
  <c r="E104" i="2"/>
  <c r="E100" i="2"/>
  <c r="E96" i="2"/>
  <c r="E83" i="2"/>
  <c r="E80" i="2"/>
  <c r="E79" i="2"/>
  <c r="E78" i="2"/>
  <c r="E61" i="2"/>
  <c r="E60" i="2"/>
  <c r="E59" i="2"/>
  <c r="E159" i="2"/>
  <c r="E147" i="2"/>
  <c r="E139" i="2"/>
  <c r="E127" i="2"/>
  <c r="E119" i="2"/>
  <c r="E107" i="2"/>
  <c r="E95" i="2"/>
  <c r="E69" i="2"/>
  <c r="E57" i="2"/>
  <c r="E55" i="2"/>
  <c r="C55" i="2" s="1"/>
  <c r="F55" i="2" s="1"/>
  <c r="D66" i="3" l="1"/>
  <c r="C66" i="3" s="1"/>
  <c r="F66" i="3" s="1"/>
  <c r="D56" i="2"/>
  <c r="C56" i="2" s="1"/>
  <c r="F56" i="2" s="1"/>
  <c r="D67" i="3" l="1"/>
  <c r="C67" i="3" s="1"/>
  <c r="F67" i="3"/>
  <c r="D57" i="2"/>
  <c r="C57" i="2" s="1"/>
  <c r="F57" i="2" s="1"/>
  <c r="D68" i="3" l="1"/>
  <c r="C68" i="3" s="1"/>
  <c r="F68" i="3" s="1"/>
  <c r="D58" i="2"/>
  <c r="C58" i="2" s="1"/>
  <c r="F58" i="2" s="1"/>
  <c r="D69" i="3" l="1"/>
  <c r="C69" i="3" s="1"/>
  <c r="F69" i="3" s="1"/>
  <c r="D59" i="2"/>
  <c r="C59" i="2" s="1"/>
  <c r="F59" i="2" s="1"/>
  <c r="D70" i="3" l="1"/>
  <c r="C70" i="3" s="1"/>
  <c r="F70" i="3" s="1"/>
  <c r="D60" i="2"/>
  <c r="C60" i="2" s="1"/>
  <c r="F60" i="2" s="1"/>
  <c r="D71" i="3" l="1"/>
  <c r="C71" i="3" s="1"/>
  <c r="F71" i="3" s="1"/>
  <c r="D61" i="2"/>
  <c r="C61" i="2" s="1"/>
  <c r="F61" i="2" s="1"/>
  <c r="D72" i="3" l="1"/>
  <c r="C72" i="3" s="1"/>
  <c r="F72" i="3" s="1"/>
  <c r="D62" i="2"/>
  <c r="C62" i="2" s="1"/>
  <c r="F62" i="2" s="1"/>
  <c r="D73" i="3" l="1"/>
  <c r="C73" i="3" s="1"/>
  <c r="F73" i="3" s="1"/>
  <c r="D63" i="2"/>
  <c r="C63" i="2" s="1"/>
  <c r="F63" i="2" s="1"/>
  <c r="D74" i="3" l="1"/>
  <c r="C74" i="3" s="1"/>
  <c r="F74" i="3" s="1"/>
  <c r="D64" i="2"/>
  <c r="C64" i="2" s="1"/>
  <c r="F64" i="2" s="1"/>
  <c r="D75" i="3" l="1"/>
  <c r="C75" i="3" s="1"/>
  <c r="F75" i="3" s="1"/>
  <c r="D65" i="2"/>
  <c r="C65" i="2" s="1"/>
  <c r="F65" i="2" s="1"/>
  <c r="D76" i="3" l="1"/>
  <c r="C76" i="3" s="1"/>
  <c r="F76" i="3" s="1"/>
  <c r="D66" i="2"/>
  <c r="C66" i="2" s="1"/>
  <c r="F66" i="2" s="1"/>
  <c r="D77" i="3" l="1"/>
  <c r="C77" i="3" s="1"/>
  <c r="F77" i="3" s="1"/>
  <c r="D67" i="2"/>
  <c r="C67" i="2" s="1"/>
  <c r="F67" i="2" s="1"/>
  <c r="D78" i="3" l="1"/>
  <c r="C78" i="3" s="1"/>
  <c r="F78" i="3" s="1"/>
  <c r="D68" i="2"/>
  <c r="C68" i="2" s="1"/>
  <c r="F68" i="2" s="1"/>
  <c r="D79" i="3" l="1"/>
  <c r="C79" i="3" s="1"/>
  <c r="F79" i="3" s="1"/>
  <c r="D69" i="2"/>
  <c r="C69" i="2" s="1"/>
  <c r="F69" i="2" s="1"/>
  <c r="D80" i="3" l="1"/>
  <c r="C80" i="3" s="1"/>
  <c r="F80" i="3" s="1"/>
  <c r="D70" i="2"/>
  <c r="C70" i="2" s="1"/>
  <c r="F70" i="2" s="1"/>
  <c r="D81" i="3" l="1"/>
  <c r="C81" i="3" s="1"/>
  <c r="F81" i="3" s="1"/>
  <c r="D71" i="2"/>
  <c r="C71" i="2" s="1"/>
  <c r="F71" i="2" s="1"/>
  <c r="D82" i="3" l="1"/>
  <c r="C82" i="3" s="1"/>
  <c r="F82" i="3" s="1"/>
  <c r="D72" i="2"/>
  <c r="C72" i="2" s="1"/>
  <c r="F72" i="2" s="1"/>
  <c r="D83" i="3" l="1"/>
  <c r="C83" i="3" s="1"/>
  <c r="F83" i="3" s="1"/>
  <c r="D73" i="2"/>
  <c r="C73" i="2" s="1"/>
  <c r="F73" i="2" s="1"/>
  <c r="D84" i="3" l="1"/>
  <c r="C84" i="3" s="1"/>
  <c r="F84" i="3" s="1"/>
  <c r="D74" i="2"/>
  <c r="C74" i="2" s="1"/>
  <c r="F74" i="2" s="1"/>
  <c r="D85" i="3" l="1"/>
  <c r="C85" i="3" s="1"/>
  <c r="F85" i="3" s="1"/>
  <c r="D75" i="2"/>
  <c r="C75" i="2" s="1"/>
  <c r="F75" i="2" s="1"/>
  <c r="D86" i="3" l="1"/>
  <c r="C86" i="3" s="1"/>
  <c r="F86" i="3" s="1"/>
  <c r="D76" i="2"/>
  <c r="C76" i="2" s="1"/>
  <c r="F76" i="2" s="1"/>
  <c r="D87" i="3" l="1"/>
  <c r="C87" i="3" s="1"/>
  <c r="F87" i="3" s="1"/>
  <c r="D77" i="2"/>
  <c r="C77" i="2" s="1"/>
  <c r="F77" i="2" s="1"/>
  <c r="D88" i="3" l="1"/>
  <c r="C88" i="3" s="1"/>
  <c r="F88" i="3" s="1"/>
  <c r="D78" i="2"/>
  <c r="C78" i="2" s="1"/>
  <c r="F78" i="2" s="1"/>
  <c r="D89" i="3" l="1"/>
  <c r="C89" i="3" s="1"/>
  <c r="F89" i="3" s="1"/>
  <c r="D79" i="2"/>
  <c r="C79" i="2" s="1"/>
  <c r="F79" i="2" s="1"/>
  <c r="D90" i="3" l="1"/>
  <c r="C90" i="3" s="1"/>
  <c r="F90" i="3" s="1"/>
  <c r="D80" i="2"/>
  <c r="C80" i="2" s="1"/>
  <c r="F80" i="2" s="1"/>
  <c r="D91" i="3" l="1"/>
  <c r="C91" i="3" s="1"/>
  <c r="F91" i="3" s="1"/>
  <c r="D81" i="2"/>
  <c r="C81" i="2" s="1"/>
  <c r="F81" i="2" s="1"/>
  <c r="D92" i="3" l="1"/>
  <c r="C92" i="3" s="1"/>
  <c r="F92" i="3" s="1"/>
  <c r="D82" i="2"/>
  <c r="C82" i="2" s="1"/>
  <c r="F82" i="2" s="1"/>
  <c r="D93" i="3" l="1"/>
  <c r="C93" i="3" s="1"/>
  <c r="F93" i="3" s="1"/>
  <c r="D83" i="2"/>
  <c r="C83" i="2" s="1"/>
  <c r="F83" i="2" s="1"/>
  <c r="D94" i="3" l="1"/>
  <c r="C94" i="3" s="1"/>
  <c r="F94" i="3" s="1"/>
  <c r="D84" i="2"/>
  <c r="C84" i="2" s="1"/>
  <c r="F84" i="2" s="1"/>
  <c r="D95" i="3" l="1"/>
  <c r="C95" i="3" s="1"/>
  <c r="F95" i="3" s="1"/>
  <c r="D85" i="2"/>
  <c r="C85" i="2" s="1"/>
  <c r="F85" i="2" s="1"/>
  <c r="D96" i="3" l="1"/>
  <c r="C96" i="3" s="1"/>
  <c r="F96" i="3" s="1"/>
  <c r="D86" i="2"/>
  <c r="C86" i="2" s="1"/>
  <c r="F86" i="2" s="1"/>
  <c r="D97" i="3" l="1"/>
  <c r="C97" i="3" s="1"/>
  <c r="F97" i="3" s="1"/>
  <c r="D87" i="2"/>
  <c r="C87" i="2" s="1"/>
  <c r="F87" i="2" s="1"/>
  <c r="D98" i="3" l="1"/>
  <c r="C98" i="3" s="1"/>
  <c r="F98" i="3" s="1"/>
  <c r="D88" i="2"/>
  <c r="C88" i="2" s="1"/>
  <c r="F88" i="2" s="1"/>
  <c r="D99" i="3" l="1"/>
  <c r="C99" i="3" s="1"/>
  <c r="F99" i="3" s="1"/>
  <c r="D89" i="2"/>
  <c r="C89" i="2" s="1"/>
  <c r="F89" i="2" s="1"/>
  <c r="D100" i="3" l="1"/>
  <c r="C100" i="3" s="1"/>
  <c r="F100" i="3" s="1"/>
  <c r="D90" i="2"/>
  <c r="C90" i="2" s="1"/>
  <c r="F90" i="2" s="1"/>
  <c r="D101" i="3" l="1"/>
  <c r="C101" i="3" s="1"/>
  <c r="F101" i="3" s="1"/>
  <c r="D91" i="2"/>
  <c r="C91" i="2" s="1"/>
  <c r="F91" i="2" s="1"/>
  <c r="D102" i="3" l="1"/>
  <c r="C102" i="3" s="1"/>
  <c r="F102" i="3" s="1"/>
  <c r="D92" i="2"/>
  <c r="C92" i="2" s="1"/>
  <c r="F92" i="2" s="1"/>
  <c r="D103" i="3" l="1"/>
  <c r="C103" i="3" s="1"/>
  <c r="F103" i="3" s="1"/>
  <c r="D93" i="2"/>
  <c r="C93" i="2" s="1"/>
  <c r="F93" i="2" s="1"/>
  <c r="D104" i="3" l="1"/>
  <c r="C104" i="3" s="1"/>
  <c r="F104" i="3" s="1"/>
  <c r="D94" i="2"/>
  <c r="C94" i="2" s="1"/>
  <c r="F94" i="2" s="1"/>
  <c r="D105" i="3" l="1"/>
  <c r="C105" i="3" s="1"/>
  <c r="F105" i="3" s="1"/>
  <c r="D95" i="2"/>
  <c r="C95" i="2" s="1"/>
  <c r="F95" i="2" s="1"/>
  <c r="D106" i="3" l="1"/>
  <c r="C106" i="3" s="1"/>
  <c r="F106" i="3" s="1"/>
  <c r="D96" i="2"/>
  <c r="C96" i="2" s="1"/>
  <c r="F96" i="2" s="1"/>
  <c r="D107" i="3" l="1"/>
  <c r="C107" i="3" s="1"/>
  <c r="F107" i="3" s="1"/>
  <c r="D97" i="2"/>
  <c r="C97" i="2" s="1"/>
  <c r="F97" i="2" s="1"/>
  <c r="D108" i="3" l="1"/>
  <c r="C108" i="3" s="1"/>
  <c r="F108" i="3" s="1"/>
  <c r="D98" i="2"/>
  <c r="C98" i="2" s="1"/>
  <c r="F98" i="2" s="1"/>
  <c r="D109" i="3" l="1"/>
  <c r="C109" i="3" s="1"/>
  <c r="F109" i="3" s="1"/>
  <c r="D99" i="2"/>
  <c r="C99" i="2" s="1"/>
  <c r="F99" i="2" s="1"/>
  <c r="D110" i="3" l="1"/>
  <c r="C110" i="3" s="1"/>
  <c r="F110" i="3" s="1"/>
  <c r="D100" i="2"/>
  <c r="C100" i="2" s="1"/>
  <c r="F100" i="2" s="1"/>
  <c r="D111" i="3" l="1"/>
  <c r="C111" i="3" s="1"/>
  <c r="F111" i="3" s="1"/>
  <c r="D101" i="2"/>
  <c r="C101" i="2" s="1"/>
  <c r="F101" i="2" s="1"/>
  <c r="D112" i="3" l="1"/>
  <c r="C112" i="3" s="1"/>
  <c r="F112" i="3" s="1"/>
  <c r="D102" i="2"/>
  <c r="C102" i="2" s="1"/>
  <c r="F102" i="2" s="1"/>
  <c r="D113" i="3" l="1"/>
  <c r="C113" i="3" s="1"/>
  <c r="F113" i="3" s="1"/>
  <c r="D103" i="2"/>
  <c r="C103" i="2" s="1"/>
  <c r="F103" i="2" s="1"/>
  <c r="D114" i="3" l="1"/>
  <c r="C114" i="3" s="1"/>
  <c r="F114" i="3" s="1"/>
  <c r="D104" i="2"/>
  <c r="C104" i="2" s="1"/>
  <c r="F104" i="2" s="1"/>
  <c r="D115" i="3" l="1"/>
  <c r="C115" i="3" s="1"/>
  <c r="F115" i="3" s="1"/>
  <c r="D105" i="2"/>
  <c r="C105" i="2" s="1"/>
  <c r="F105" i="2" s="1"/>
  <c r="D116" i="3" l="1"/>
  <c r="C116" i="3" s="1"/>
  <c r="F116" i="3" s="1"/>
  <c r="D106" i="2"/>
  <c r="C106" i="2" s="1"/>
  <c r="F106" i="2" s="1"/>
  <c r="D117" i="3" l="1"/>
  <c r="C117" i="3" s="1"/>
  <c r="F117" i="3" s="1"/>
  <c r="D107" i="2"/>
  <c r="C107" i="2" s="1"/>
  <c r="F107" i="2" s="1"/>
  <c r="D118" i="3" l="1"/>
  <c r="C118" i="3" s="1"/>
  <c r="F118" i="3" s="1"/>
  <c r="D108" i="2"/>
  <c r="C108" i="2" s="1"/>
  <c r="F108" i="2" s="1"/>
  <c r="D119" i="3" l="1"/>
  <c r="C119" i="3" s="1"/>
  <c r="F119" i="3" s="1"/>
  <c r="D109" i="2"/>
  <c r="C109" i="2" s="1"/>
  <c r="F109" i="2" s="1"/>
  <c r="D120" i="3" l="1"/>
  <c r="C120" i="3" s="1"/>
  <c r="F120" i="3" s="1"/>
  <c r="D110" i="2"/>
  <c r="C110" i="2" s="1"/>
  <c r="F110" i="2" s="1"/>
  <c r="D121" i="3" l="1"/>
  <c r="C121" i="3" s="1"/>
  <c r="F121" i="3" s="1"/>
  <c r="D111" i="2"/>
  <c r="C111" i="2" s="1"/>
  <c r="F111" i="2" s="1"/>
  <c r="D122" i="3" l="1"/>
  <c r="C122" i="3" s="1"/>
  <c r="F122" i="3" s="1"/>
  <c r="D112" i="2"/>
  <c r="C112" i="2" s="1"/>
  <c r="F112" i="2" s="1"/>
  <c r="D123" i="3" l="1"/>
  <c r="C123" i="3" s="1"/>
  <c r="F123" i="3" s="1"/>
  <c r="D113" i="2"/>
  <c r="C113" i="2" s="1"/>
  <c r="F113" i="2" s="1"/>
  <c r="D124" i="3" l="1"/>
  <c r="C124" i="3" s="1"/>
  <c r="F124" i="3" s="1"/>
  <c r="D114" i="2"/>
  <c r="C114" i="2" s="1"/>
  <c r="F114" i="2" s="1"/>
  <c r="D125" i="3" l="1"/>
  <c r="C125" i="3" s="1"/>
  <c r="F125" i="3" s="1"/>
  <c r="D115" i="2"/>
  <c r="C115" i="2" s="1"/>
  <c r="F115" i="2" s="1"/>
  <c r="D126" i="3" l="1"/>
  <c r="C126" i="3" s="1"/>
  <c r="F126" i="3" s="1"/>
  <c r="D116" i="2"/>
  <c r="C116" i="2" s="1"/>
  <c r="F116" i="2" s="1"/>
  <c r="D127" i="3" l="1"/>
  <c r="C127" i="3" s="1"/>
  <c r="F127" i="3" s="1"/>
  <c r="D117" i="2"/>
  <c r="C117" i="2" s="1"/>
  <c r="F117" i="2" s="1"/>
  <c r="D128" i="3" l="1"/>
  <c r="C128" i="3" s="1"/>
  <c r="F128" i="3" s="1"/>
  <c r="D118" i="2"/>
  <c r="C118" i="2" s="1"/>
  <c r="F118" i="2" s="1"/>
  <c r="D129" i="3" l="1"/>
  <c r="C129" i="3" s="1"/>
  <c r="F129" i="3" s="1"/>
  <c r="D119" i="2"/>
  <c r="C119" i="2" s="1"/>
  <c r="F119" i="2" s="1"/>
  <c r="D130" i="3" l="1"/>
  <c r="C130" i="3" s="1"/>
  <c r="F130" i="3" s="1"/>
  <c r="D120" i="2"/>
  <c r="C120" i="2" s="1"/>
  <c r="F120" i="2" s="1"/>
  <c r="D131" i="3" l="1"/>
  <c r="C131" i="3" s="1"/>
  <c r="F131" i="3" s="1"/>
  <c r="D121" i="2"/>
  <c r="C121" i="2" s="1"/>
  <c r="F121" i="2" s="1"/>
  <c r="D132" i="3" l="1"/>
  <c r="C132" i="3" s="1"/>
  <c r="F132" i="3" s="1"/>
  <c r="D122" i="2"/>
  <c r="C122" i="2" s="1"/>
  <c r="F122" i="2" s="1"/>
  <c r="D133" i="3" l="1"/>
  <c r="C133" i="3" s="1"/>
  <c r="F133" i="3" s="1"/>
  <c r="D123" i="2"/>
  <c r="C123" i="2" s="1"/>
  <c r="F123" i="2" s="1"/>
  <c r="D134" i="3" l="1"/>
  <c r="C134" i="3" s="1"/>
  <c r="F134" i="3" s="1"/>
  <c r="D124" i="2"/>
  <c r="C124" i="2" s="1"/>
  <c r="F124" i="2" s="1"/>
  <c r="D135" i="3" l="1"/>
  <c r="C135" i="3" s="1"/>
  <c r="F135" i="3" s="1"/>
  <c r="D125" i="2"/>
  <c r="C125" i="2" s="1"/>
  <c r="F125" i="2" s="1"/>
  <c r="D136" i="3" l="1"/>
  <c r="C136" i="3" s="1"/>
  <c r="F136" i="3" s="1"/>
  <c r="D126" i="2"/>
  <c r="C126" i="2" s="1"/>
  <c r="F126" i="2" s="1"/>
  <c r="D137" i="3" l="1"/>
  <c r="C137" i="3" s="1"/>
  <c r="F137" i="3" s="1"/>
  <c r="D127" i="2"/>
  <c r="C127" i="2" s="1"/>
  <c r="F127" i="2" s="1"/>
  <c r="D138" i="3" l="1"/>
  <c r="C138" i="3" s="1"/>
  <c r="F138" i="3" s="1"/>
  <c r="D128" i="2"/>
  <c r="C128" i="2" s="1"/>
  <c r="F128" i="2" s="1"/>
  <c r="D139" i="3" l="1"/>
  <c r="C139" i="3" s="1"/>
  <c r="F139" i="3" s="1"/>
  <c r="D129" i="2"/>
  <c r="C129" i="2" s="1"/>
  <c r="F129" i="2" s="1"/>
  <c r="D140" i="3" l="1"/>
  <c r="C140" i="3" s="1"/>
  <c r="F140" i="3" s="1"/>
  <c r="D130" i="2"/>
  <c r="C130" i="2" s="1"/>
  <c r="F130" i="2" s="1"/>
  <c r="D141" i="3" l="1"/>
  <c r="C141" i="3" s="1"/>
  <c r="F141" i="3" s="1"/>
  <c r="D131" i="2"/>
  <c r="C131" i="2" s="1"/>
  <c r="F131" i="2" s="1"/>
  <c r="D142" i="3" l="1"/>
  <c r="C142" i="3" s="1"/>
  <c r="F142" i="3" s="1"/>
  <c r="D132" i="2"/>
  <c r="C132" i="2" s="1"/>
  <c r="F132" i="2" s="1"/>
  <c r="D143" i="3" l="1"/>
  <c r="C143" i="3" s="1"/>
  <c r="F143" i="3" s="1"/>
  <c r="D133" i="2"/>
  <c r="C133" i="2" s="1"/>
  <c r="F133" i="2" s="1"/>
  <c r="D144" i="3" l="1"/>
  <c r="C144" i="3" s="1"/>
  <c r="F144" i="3" s="1"/>
  <c r="D134" i="2"/>
  <c r="C134" i="2" s="1"/>
  <c r="F134" i="2" s="1"/>
  <c r="D145" i="3" l="1"/>
  <c r="C145" i="3" s="1"/>
  <c r="F145" i="3" s="1"/>
  <c r="D135" i="2"/>
  <c r="C135" i="2" s="1"/>
  <c r="F135" i="2" s="1"/>
  <c r="D146" i="3" l="1"/>
  <c r="C146" i="3" s="1"/>
  <c r="F146" i="3" s="1"/>
  <c r="D136" i="2"/>
  <c r="C136" i="2" s="1"/>
  <c r="F136" i="2" s="1"/>
  <c r="D147" i="3" l="1"/>
  <c r="C147" i="3" s="1"/>
  <c r="F147" i="3" s="1"/>
  <c r="D137" i="2"/>
  <c r="C137" i="2" s="1"/>
  <c r="F137" i="2" s="1"/>
  <c r="D148" i="3" l="1"/>
  <c r="C148" i="3" s="1"/>
  <c r="F148" i="3" s="1"/>
  <c r="D138" i="2"/>
  <c r="C138" i="2" s="1"/>
  <c r="F138" i="2" s="1"/>
  <c r="D149" i="3" l="1"/>
  <c r="C149" i="3" s="1"/>
  <c r="F149" i="3" s="1"/>
  <c r="D139" i="2"/>
  <c r="C139" i="2" s="1"/>
  <c r="F139" i="2" s="1"/>
  <c r="D150" i="3" l="1"/>
  <c r="C150" i="3" s="1"/>
  <c r="F150" i="3" s="1"/>
  <c r="D140" i="2"/>
  <c r="C140" i="2" s="1"/>
  <c r="F140" i="2" s="1"/>
  <c r="D151" i="3" l="1"/>
  <c r="C151" i="3" s="1"/>
  <c r="F151" i="3" s="1"/>
  <c r="D141" i="2"/>
  <c r="C141" i="2" s="1"/>
  <c r="F141" i="2" s="1"/>
  <c r="D152" i="3" l="1"/>
  <c r="C152" i="3" s="1"/>
  <c r="F152" i="3" s="1"/>
  <c r="D142" i="2"/>
  <c r="C142" i="2" s="1"/>
  <c r="F142" i="2" s="1"/>
  <c r="D153" i="3" l="1"/>
  <c r="C153" i="3" s="1"/>
  <c r="F153" i="3" s="1"/>
  <c r="D143" i="2"/>
  <c r="C143" i="2" s="1"/>
  <c r="F143" i="2" s="1"/>
  <c r="D154" i="3" l="1"/>
  <c r="C154" i="3" s="1"/>
  <c r="F154" i="3" s="1"/>
  <c r="D144" i="2"/>
  <c r="C144" i="2" s="1"/>
  <c r="F144" i="2" s="1"/>
  <c r="D155" i="3" l="1"/>
  <c r="C155" i="3" s="1"/>
  <c r="F155" i="3" s="1"/>
  <c r="D145" i="2"/>
  <c r="C145" i="2" s="1"/>
  <c r="F145" i="2" s="1"/>
  <c r="D156" i="3" l="1"/>
  <c r="C156" i="3" s="1"/>
  <c r="F156" i="3" s="1"/>
  <c r="D146" i="2"/>
  <c r="C146" i="2" s="1"/>
  <c r="F146" i="2" s="1"/>
  <c r="D157" i="3" l="1"/>
  <c r="C157" i="3" s="1"/>
  <c r="F157" i="3" s="1"/>
  <c r="D147" i="2"/>
  <c r="C147" i="2" s="1"/>
  <c r="F147" i="2" s="1"/>
  <c r="D158" i="3" l="1"/>
  <c r="C158" i="3" s="1"/>
  <c r="F158" i="3" s="1"/>
  <c r="D148" i="2"/>
  <c r="C148" i="2" s="1"/>
  <c r="F148" i="2" s="1"/>
  <c r="D159" i="3" l="1"/>
  <c r="C159" i="3" s="1"/>
  <c r="F159" i="3" s="1"/>
  <c r="D149" i="2"/>
  <c r="C149" i="2" s="1"/>
  <c r="F149" i="2" s="1"/>
  <c r="D160" i="3" l="1"/>
  <c r="C160" i="3" s="1"/>
  <c r="F160" i="3" s="1"/>
  <c r="D150" i="2"/>
  <c r="C150" i="2" s="1"/>
  <c r="F150" i="2" s="1"/>
  <c r="D161" i="3" l="1"/>
  <c r="C161" i="3" s="1"/>
  <c r="F161" i="3" s="1"/>
  <c r="D151" i="2"/>
  <c r="C151" i="2" s="1"/>
  <c r="F151" i="2" s="1"/>
  <c r="D162" i="3" l="1"/>
  <c r="C162" i="3" s="1"/>
  <c r="F162" i="3" s="1"/>
  <c r="D152" i="2"/>
  <c r="C152" i="2" s="1"/>
  <c r="F152" i="2" s="1"/>
  <c r="D163" i="3" l="1"/>
  <c r="C163" i="3" s="1"/>
  <c r="F163" i="3" s="1"/>
  <c r="D153" i="2"/>
  <c r="C153" i="2" s="1"/>
  <c r="F153" i="2" s="1"/>
  <c r="D164" i="3" l="1"/>
  <c r="C164" i="3" s="1"/>
  <c r="F164" i="3" s="1"/>
  <c r="D154" i="2"/>
  <c r="C154" i="2" s="1"/>
  <c r="F154" i="2" s="1"/>
  <c r="D165" i="3" l="1"/>
  <c r="C165" i="3" s="1"/>
  <c r="F165" i="3" s="1"/>
  <c r="D155" i="2"/>
  <c r="C155" i="2" s="1"/>
  <c r="F155" i="2" s="1"/>
  <c r="D166" i="3" l="1"/>
  <c r="C166" i="3" s="1"/>
  <c r="F166" i="3" s="1"/>
  <c r="D156" i="2"/>
  <c r="C156" i="2" s="1"/>
  <c r="F156" i="2" s="1"/>
  <c r="D167" i="3" l="1"/>
  <c r="C167" i="3" s="1"/>
  <c r="F167" i="3" s="1"/>
  <c r="D157" i="2"/>
  <c r="C157" i="2" s="1"/>
  <c r="F157" i="2" s="1"/>
  <c r="D168" i="3" l="1"/>
  <c r="C168" i="3" s="1"/>
  <c r="F168" i="3" s="1"/>
  <c r="D158" i="2"/>
  <c r="C158" i="2" s="1"/>
  <c r="F158" i="2" s="1"/>
  <c r="D169" i="3" l="1"/>
  <c r="C169" i="3" s="1"/>
  <c r="F169" i="3" s="1"/>
  <c r="D159" i="2"/>
  <c r="C159" i="2" s="1"/>
  <c r="F159" i="2" s="1"/>
  <c r="D170" i="3" l="1"/>
  <c r="C170" i="3" s="1"/>
  <c r="F170" i="3" s="1"/>
  <c r="D160" i="2"/>
  <c r="C160" i="2" s="1"/>
  <c r="F160" i="2" s="1"/>
  <c r="D171" i="3" l="1"/>
  <c r="C171" i="3" s="1"/>
  <c r="F171" i="3" s="1"/>
  <c r="D161" i="2"/>
  <c r="C161" i="2" s="1"/>
  <c r="F161" i="2" s="1"/>
  <c r="D172" i="3" l="1"/>
  <c r="C172" i="3" s="1"/>
  <c r="F172" i="3" s="1"/>
  <c r="D162" i="2"/>
  <c r="C162" i="2" s="1"/>
  <c r="F162" i="2" s="1"/>
  <c r="D173" i="3" l="1"/>
  <c r="C173" i="3" s="1"/>
  <c r="F173" i="3" s="1"/>
  <c r="D163" i="2"/>
  <c r="C163" i="2" s="1"/>
  <c r="F163" i="2" s="1"/>
  <c r="D174" i="3" l="1"/>
  <c r="C174" i="3" s="1"/>
  <c r="F174" i="3" s="1"/>
  <c r="D164" i="2"/>
  <c r="C164" i="2" s="1"/>
  <c r="F164" i="2" s="1"/>
  <c r="D175" i="3" l="1"/>
  <c r="C175" i="3" s="1"/>
  <c r="F175" i="3" s="1"/>
  <c r="D165" i="2"/>
  <c r="C165" i="2" s="1"/>
  <c r="F165" i="2" s="1"/>
  <c r="D176" i="3" l="1"/>
  <c r="C176" i="3" s="1"/>
  <c r="F176" i="3" s="1"/>
  <c r="D166" i="2"/>
  <c r="C166" i="2" s="1"/>
  <c r="F166" i="2" s="1"/>
  <c r="D177" i="3" l="1"/>
  <c r="C177" i="3" s="1"/>
  <c r="F177" i="3" s="1"/>
  <c r="D167" i="2"/>
  <c r="C167" i="2" s="1"/>
  <c r="F167" i="2" s="1"/>
  <c r="D178" i="3" l="1"/>
  <c r="C178" i="3" s="1"/>
  <c r="F178" i="3" s="1"/>
  <c r="D168" i="2"/>
  <c r="C168" i="2" s="1"/>
  <c r="F168" i="2" s="1"/>
  <c r="D179" i="3" l="1"/>
  <c r="C179" i="3" s="1"/>
  <c r="F179" i="3" s="1"/>
  <c r="D169" i="2"/>
  <c r="C169" i="2" s="1"/>
  <c r="F169" i="2" s="1"/>
  <c r="D180" i="3" l="1"/>
  <c r="C180" i="3" s="1"/>
  <c r="F180" i="3" s="1"/>
  <c r="D170" i="2"/>
  <c r="C170" i="2" s="1"/>
  <c r="F170" i="2" s="1"/>
  <c r="D181" i="3" l="1"/>
  <c r="C181" i="3" s="1"/>
  <c r="F181" i="3" s="1"/>
  <c r="D171" i="2"/>
  <c r="C171" i="2" s="1"/>
  <c r="F171" i="2" s="1"/>
  <c r="D182" i="3" l="1"/>
  <c r="C182" i="3" s="1"/>
  <c r="F182" i="3" s="1"/>
  <c r="D172" i="2"/>
  <c r="C172" i="2" s="1"/>
  <c r="F172" i="2" s="1"/>
  <c r="D183" i="3" l="1"/>
  <c r="C183" i="3" s="1"/>
  <c r="F183" i="3" s="1"/>
  <c r="D173" i="2"/>
  <c r="C173" i="2" s="1"/>
  <c r="F173" i="2" s="1"/>
  <c r="D184" i="3" l="1"/>
  <c r="C184" i="3" s="1"/>
  <c r="F184" i="3" s="1"/>
  <c r="D174" i="2"/>
  <c r="C174" i="2" s="1"/>
  <c r="F174" i="2" s="1"/>
  <c r="D185" i="3" l="1"/>
  <c r="C185" i="3" s="1"/>
  <c r="F185" i="3" s="1"/>
  <c r="D175" i="2"/>
  <c r="C175" i="2" s="1"/>
  <c r="F175" i="2" s="1"/>
  <c r="D186" i="3" l="1"/>
  <c r="C186" i="3" s="1"/>
  <c r="F186" i="3" s="1"/>
  <c r="D176" i="2"/>
  <c r="C176" i="2" s="1"/>
  <c r="F176" i="2" s="1"/>
  <c r="D187" i="3" l="1"/>
  <c r="C187" i="3" s="1"/>
  <c r="F187" i="3" s="1"/>
  <c r="D177" i="2"/>
  <c r="C177" i="2" s="1"/>
  <c r="F177" i="2" s="1"/>
  <c r="D188" i="3" l="1"/>
  <c r="C188" i="3" s="1"/>
  <c r="F188" i="3" s="1"/>
  <c r="D178" i="2"/>
  <c r="C178" i="2" s="1"/>
  <c r="F178" i="2" s="1"/>
  <c r="D189" i="3" l="1"/>
  <c r="C189" i="3" s="1"/>
  <c r="F189" i="3" s="1"/>
  <c r="D179" i="2"/>
  <c r="C179" i="2" s="1"/>
  <c r="F179" i="2" s="1"/>
  <c r="D190" i="3" l="1"/>
  <c r="C190" i="3" s="1"/>
  <c r="F190" i="3" s="1"/>
  <c r="D180" i="2"/>
  <c r="C180" i="2" s="1"/>
  <c r="F180" i="2" s="1"/>
  <c r="D191" i="3" l="1"/>
  <c r="C191" i="3" s="1"/>
  <c r="F191" i="3" s="1"/>
  <c r="D181" i="2"/>
  <c r="C181" i="2" s="1"/>
  <c r="F181" i="2" s="1"/>
  <c r="D192" i="3" l="1"/>
  <c r="C192" i="3" s="1"/>
  <c r="F192" i="3" s="1"/>
  <c r="D182" i="2"/>
  <c r="C182" i="2" s="1"/>
  <c r="F182" i="2" s="1"/>
  <c r="D193" i="3" l="1"/>
  <c r="C193" i="3" s="1"/>
  <c r="F193" i="3" s="1"/>
  <c r="D183" i="2"/>
  <c r="C183" i="2" s="1"/>
  <c r="F183" i="2" s="1"/>
  <c r="D194" i="3" l="1"/>
  <c r="C194" i="3" s="1"/>
  <c r="F194" i="3" s="1"/>
  <c r="D184" i="2"/>
  <c r="C184" i="2" s="1"/>
  <c r="F184" i="2" s="1"/>
  <c r="D195" i="3" l="1"/>
  <c r="C195" i="3" s="1"/>
  <c r="F195" i="3" s="1"/>
  <c r="D185" i="2"/>
  <c r="C185" i="2" s="1"/>
  <c r="F185" i="2" s="1"/>
  <c r="D196" i="3" l="1"/>
  <c r="C196" i="3" s="1"/>
  <c r="F196" i="3" s="1"/>
  <c r="D186" i="2"/>
  <c r="C186" i="2" s="1"/>
  <c r="F186" i="2" s="1"/>
  <c r="D197" i="3" l="1"/>
  <c r="C197" i="3" s="1"/>
  <c r="F197" i="3"/>
  <c r="D187" i="2"/>
  <c r="C187" i="2" s="1"/>
  <c r="F187" i="2" s="1"/>
  <c r="D198" i="3" l="1"/>
  <c r="C198" i="3" s="1"/>
  <c r="F198" i="3" s="1"/>
  <c r="D188" i="2"/>
  <c r="C188" i="2" s="1"/>
  <c r="F188" i="2" s="1"/>
  <c r="D199" i="3" l="1"/>
  <c r="C199" i="3" s="1"/>
  <c r="F199" i="3" s="1"/>
  <c r="D189" i="2"/>
  <c r="C189" i="2" s="1"/>
  <c r="F189" i="2" s="1"/>
  <c r="D200" i="3" l="1"/>
  <c r="C200" i="3" s="1"/>
  <c r="F200" i="3" s="1"/>
  <c r="D190" i="2"/>
  <c r="C190" i="2" s="1"/>
  <c r="F190" i="2" s="1"/>
  <c r="D201" i="3" l="1"/>
  <c r="C201" i="3" s="1"/>
  <c r="F201" i="3" s="1"/>
  <c r="D191" i="2"/>
  <c r="C191" i="2" s="1"/>
  <c r="F191" i="2" s="1"/>
  <c r="D202" i="3" l="1"/>
  <c r="C202" i="3" s="1"/>
  <c r="F202" i="3" s="1"/>
  <c r="D192" i="2"/>
  <c r="C192" i="2" s="1"/>
  <c r="F192" i="2" s="1"/>
  <c r="D203" i="3" l="1"/>
  <c r="C203" i="3" s="1"/>
  <c r="F203" i="3" s="1"/>
  <c r="D193" i="2"/>
  <c r="C193" i="2" s="1"/>
  <c r="F193" i="2" s="1"/>
  <c r="D204" i="3" l="1"/>
  <c r="C204" i="3" s="1"/>
  <c r="F204" i="3" s="1"/>
  <c r="D194" i="2"/>
  <c r="C194" i="2" s="1"/>
  <c r="F194" i="2" s="1"/>
  <c r="D205" i="3" l="1"/>
  <c r="C205" i="3" s="1"/>
  <c r="F205" i="3" s="1"/>
  <c r="D195" i="2"/>
  <c r="C195" i="2" s="1"/>
  <c r="F195" i="2" s="1"/>
  <c r="D206" i="3" l="1"/>
  <c r="C206" i="3" s="1"/>
  <c r="F206" i="3" s="1"/>
  <c r="D196" i="2"/>
  <c r="C196" i="2" s="1"/>
  <c r="F196" i="2" s="1"/>
  <c r="D207" i="3" l="1"/>
  <c r="C207" i="3" s="1"/>
  <c r="F207" i="3" s="1"/>
  <c r="D197" i="2"/>
  <c r="C197" i="2" s="1"/>
  <c r="F197" i="2" s="1"/>
  <c r="D208" i="3" l="1"/>
  <c r="C208" i="3" s="1"/>
  <c r="F208" i="3" s="1"/>
  <c r="D198" i="2"/>
  <c r="C198" i="2" s="1"/>
  <c r="F198" i="2" s="1"/>
  <c r="D209" i="3" l="1"/>
  <c r="C209" i="3" s="1"/>
  <c r="F209" i="3" s="1"/>
  <c r="D199" i="2"/>
  <c r="C199" i="2" s="1"/>
  <c r="F199" i="2" s="1"/>
  <c r="D210" i="3" l="1"/>
  <c r="C210" i="3" s="1"/>
  <c r="F210" i="3" s="1"/>
  <c r="D200" i="2"/>
  <c r="C200" i="2" s="1"/>
  <c r="F200" i="2" s="1"/>
  <c r="D211" i="3" l="1"/>
  <c r="C211" i="3" s="1"/>
  <c r="F211" i="3" s="1"/>
  <c r="D201" i="2"/>
  <c r="C201" i="2" s="1"/>
  <c r="F201" i="2" s="1"/>
  <c r="D212" i="3" l="1"/>
  <c r="C212" i="3" s="1"/>
  <c r="F212" i="3" s="1"/>
  <c r="D202" i="2"/>
  <c r="C202" i="2" s="1"/>
  <c r="F202" i="2" s="1"/>
  <c r="D213" i="3" l="1"/>
  <c r="C213" i="3" s="1"/>
  <c r="F213" i="3" s="1"/>
  <c r="D203" i="2"/>
  <c r="C203" i="2" s="1"/>
  <c r="F203" i="2" s="1"/>
  <c r="D214" i="3" l="1"/>
  <c r="C214" i="3" s="1"/>
  <c r="F214" i="3" s="1"/>
  <c r="D204" i="2"/>
  <c r="C204" i="2" s="1"/>
  <c r="F204" i="2" s="1"/>
  <c r="D215" i="3" l="1"/>
  <c r="C215" i="3" s="1"/>
  <c r="F215" i="3" s="1"/>
  <c r="D205" i="2"/>
  <c r="C205" i="2" s="1"/>
  <c r="F205" i="2" s="1"/>
  <c r="D216" i="3" l="1"/>
  <c r="C216" i="3" s="1"/>
  <c r="F216" i="3" s="1"/>
  <c r="D206" i="2"/>
  <c r="C206" i="2" s="1"/>
  <c r="F206" i="2" s="1"/>
  <c r="D217" i="3" l="1"/>
  <c r="C217" i="3" s="1"/>
  <c r="F217" i="3"/>
  <c r="D207" i="2"/>
  <c r="C207" i="2" s="1"/>
  <c r="F207" i="2" s="1"/>
  <c r="D218" i="3" l="1"/>
  <c r="C218" i="3" s="1"/>
  <c r="F218" i="3" s="1"/>
  <c r="D208" i="2"/>
  <c r="C208" i="2" s="1"/>
  <c r="F208" i="2" s="1"/>
  <c r="D219" i="3" l="1"/>
  <c r="C219" i="3" s="1"/>
  <c r="F219" i="3" s="1"/>
  <c r="D209" i="2"/>
  <c r="C209" i="2" s="1"/>
  <c r="F209" i="2" s="1"/>
  <c r="D220" i="3" l="1"/>
  <c r="C220" i="3" s="1"/>
  <c r="F220" i="3" s="1"/>
  <c r="D210" i="2"/>
  <c r="C210" i="2" s="1"/>
  <c r="F210" i="2" s="1"/>
  <c r="D221" i="3" l="1"/>
  <c r="C221" i="3" s="1"/>
  <c r="F221" i="3" s="1"/>
  <c r="D211" i="2"/>
  <c r="C211" i="2" s="1"/>
  <c r="F211" i="2" s="1"/>
  <c r="D222" i="3" l="1"/>
  <c r="C222" i="3" s="1"/>
  <c r="F222" i="3" s="1"/>
  <c r="D212" i="2"/>
  <c r="C212" i="2" s="1"/>
  <c r="F212" i="2" s="1"/>
  <c r="D223" i="3" l="1"/>
  <c r="C223" i="3" s="1"/>
  <c r="F223" i="3" s="1"/>
  <c r="D213" i="2"/>
  <c r="C213" i="2" s="1"/>
  <c r="F213" i="2" s="1"/>
  <c r="D224" i="3" l="1"/>
  <c r="C224" i="3" s="1"/>
  <c r="F224" i="3" s="1"/>
  <c r="D214" i="2"/>
  <c r="C214" i="2" s="1"/>
  <c r="F214" i="2" s="1"/>
  <c r="D225" i="3" l="1"/>
  <c r="C225" i="3" s="1"/>
  <c r="F225" i="3" s="1"/>
  <c r="D215" i="2"/>
  <c r="C215" i="2" s="1"/>
  <c r="F215" i="2" s="1"/>
  <c r="D226" i="3" l="1"/>
  <c r="C226" i="3" s="1"/>
  <c r="F226" i="3" s="1"/>
  <c r="D216" i="2"/>
  <c r="C216" i="2" s="1"/>
  <c r="F216" i="2" s="1"/>
  <c r="D227" i="3" l="1"/>
  <c r="C227" i="3" s="1"/>
  <c r="F227" i="3" s="1"/>
  <c r="D217" i="2"/>
  <c r="C217" i="2" s="1"/>
  <c r="F217" i="2" s="1"/>
  <c r="D228" i="3" l="1"/>
  <c r="C228" i="3" s="1"/>
  <c r="F228" i="3" s="1"/>
  <c r="D218" i="2"/>
  <c r="C218" i="2" s="1"/>
  <c r="F218" i="2" s="1"/>
  <c r="D229" i="3" l="1"/>
  <c r="C229" i="3" s="1"/>
  <c r="F229" i="3" s="1"/>
  <c r="D219" i="2"/>
  <c r="C219" i="2" s="1"/>
  <c r="F219" i="2" s="1"/>
  <c r="D230" i="3" l="1"/>
  <c r="C230" i="3" s="1"/>
  <c r="F230" i="3" s="1"/>
  <c r="D220" i="2"/>
  <c r="C220" i="2" s="1"/>
  <c r="F220" i="2" s="1"/>
  <c r="D231" i="3" l="1"/>
  <c r="C231" i="3" s="1"/>
  <c r="F231" i="3" s="1"/>
  <c r="D221" i="2"/>
  <c r="C221" i="2" s="1"/>
  <c r="F221" i="2" s="1"/>
  <c r="D232" i="3" l="1"/>
  <c r="C232" i="3" s="1"/>
  <c r="F232" i="3" s="1"/>
  <c r="D222" i="2"/>
  <c r="C222" i="2" s="1"/>
  <c r="F222" i="2" s="1"/>
  <c r="D233" i="3" l="1"/>
  <c r="C233" i="3" s="1"/>
  <c r="F233" i="3" s="1"/>
  <c r="D223" i="2"/>
  <c r="C223" i="2" s="1"/>
  <c r="F223" i="2" s="1"/>
  <c r="D234" i="3" l="1"/>
  <c r="C234" i="3" s="1"/>
  <c r="F234" i="3" s="1"/>
  <c r="D224" i="2"/>
  <c r="C224" i="2" s="1"/>
  <c r="F224" i="2" s="1"/>
  <c r="D235" i="3" l="1"/>
  <c r="C235" i="3" s="1"/>
  <c r="F235" i="3" s="1"/>
  <c r="D225" i="2"/>
  <c r="C225" i="2" s="1"/>
  <c r="F225" i="2" s="1"/>
  <c r="D236" i="3" l="1"/>
  <c r="C236" i="3" s="1"/>
  <c r="F236" i="3" s="1"/>
  <c r="D226" i="2"/>
  <c r="C226" i="2" s="1"/>
  <c r="F226" i="2" s="1"/>
  <c r="D237" i="3" l="1"/>
  <c r="C237" i="3" s="1"/>
  <c r="F237" i="3" s="1"/>
  <c r="D227" i="2"/>
  <c r="C227" i="2" s="1"/>
  <c r="F227" i="2" s="1"/>
  <c r="D238" i="3" l="1"/>
  <c r="C238" i="3" s="1"/>
  <c r="F238" i="3" s="1"/>
  <c r="D228" i="2"/>
  <c r="C228" i="2" s="1"/>
  <c r="F228" i="2" s="1"/>
  <c r="D239" i="3" l="1"/>
  <c r="C239" i="3" s="1"/>
  <c r="F239" i="3" s="1"/>
  <c r="D229" i="2"/>
  <c r="C229" i="2" s="1"/>
  <c r="F229" i="2" s="1"/>
  <c r="D240" i="3" l="1"/>
  <c r="C240" i="3" s="1"/>
  <c r="F240" i="3" s="1"/>
  <c r="D230" i="2"/>
  <c r="C230" i="2" s="1"/>
  <c r="F230" i="2" s="1"/>
  <c r="D241" i="3" l="1"/>
  <c r="C241" i="3" s="1"/>
  <c r="F241" i="3" s="1"/>
  <c r="D231" i="2"/>
  <c r="C231" i="2" s="1"/>
  <c r="F231" i="2" s="1"/>
  <c r="D242" i="3" l="1"/>
  <c r="C242" i="3" s="1"/>
  <c r="F242" i="3" s="1"/>
  <c r="D232" i="2"/>
  <c r="C232" i="2" s="1"/>
  <c r="F232" i="2" s="1"/>
  <c r="D243" i="3" l="1"/>
  <c r="C243" i="3" s="1"/>
  <c r="F243" i="3" s="1"/>
  <c r="D233" i="2"/>
  <c r="C233" i="2" s="1"/>
  <c r="F233" i="2" s="1"/>
  <c r="D244" i="3" l="1"/>
  <c r="C244" i="3" s="1"/>
  <c r="F244" i="3" s="1"/>
  <c r="D234" i="2"/>
  <c r="C234" i="2" s="1"/>
  <c r="F234" i="2" s="1"/>
  <c r="D245" i="3" l="1"/>
  <c r="C245" i="3" s="1"/>
  <c r="F245" i="3" s="1"/>
  <c r="D235" i="2"/>
  <c r="C235" i="2" s="1"/>
  <c r="F235" i="2" s="1"/>
  <c r="D246" i="3" l="1"/>
  <c r="C246" i="3" s="1"/>
  <c r="F246" i="3" s="1"/>
  <c r="D236" i="2"/>
  <c r="C236" i="2" s="1"/>
  <c r="F236" i="2" s="1"/>
  <c r="D247" i="3" l="1"/>
  <c r="C247" i="3" s="1"/>
  <c r="F247" i="3"/>
  <c r="D237" i="2"/>
  <c r="C237" i="2" s="1"/>
  <c r="F237" i="2" s="1"/>
  <c r="D248" i="3" l="1"/>
  <c r="C248" i="3" s="1"/>
  <c r="F248" i="3" s="1"/>
  <c r="D238" i="2"/>
  <c r="C238" i="2" s="1"/>
  <c r="F238" i="2" s="1"/>
  <c r="D249" i="3" l="1"/>
  <c r="C249" i="3" s="1"/>
  <c r="F249" i="3" s="1"/>
  <c r="D239" i="2"/>
  <c r="C239" i="2" s="1"/>
  <c r="F239" i="2" s="1"/>
  <c r="D250" i="3" l="1"/>
  <c r="C250" i="3" s="1"/>
  <c r="F250" i="3" s="1"/>
  <c r="D240" i="2"/>
  <c r="C240" i="2" s="1"/>
  <c r="F240" i="2" s="1"/>
  <c r="D251" i="3" l="1"/>
  <c r="C251" i="3" s="1"/>
  <c r="F251" i="3" s="1"/>
  <c r="D241" i="2"/>
  <c r="C241" i="2" s="1"/>
  <c r="F241" i="2" s="1"/>
  <c r="D252" i="3" l="1"/>
  <c r="C252" i="3" s="1"/>
  <c r="F252" i="3" s="1"/>
  <c r="D242" i="2"/>
  <c r="C242" i="2" s="1"/>
  <c r="F242" i="2" s="1"/>
  <c r="D253" i="3" l="1"/>
  <c r="C253" i="3" s="1"/>
  <c r="F253" i="3" s="1"/>
  <c r="D243" i="2"/>
  <c r="C243" i="2" s="1"/>
  <c r="F243" i="2" s="1"/>
  <c r="D254" i="3" l="1"/>
  <c r="C254" i="3" s="1"/>
  <c r="F254" i="3" s="1"/>
  <c r="D244" i="2"/>
  <c r="C244" i="2" s="1"/>
  <c r="F244" i="2" s="1"/>
  <c r="D255" i="3" l="1"/>
  <c r="C255" i="3" s="1"/>
  <c r="F255" i="3" s="1"/>
  <c r="D245" i="2"/>
  <c r="C245" i="2" s="1"/>
  <c r="F245" i="2" s="1"/>
  <c r="D256" i="3" l="1"/>
  <c r="C256" i="3" s="1"/>
  <c r="F256" i="3" s="1"/>
  <c r="D246" i="2"/>
  <c r="C246" i="2" s="1"/>
  <c r="F246" i="2" s="1"/>
  <c r="D257" i="3" l="1"/>
  <c r="C257" i="3" s="1"/>
  <c r="F257" i="3" s="1"/>
  <c r="D247" i="2"/>
  <c r="C247" i="2" s="1"/>
  <c r="F247" i="2" s="1"/>
  <c r="D258" i="3" l="1"/>
  <c r="C258" i="3" s="1"/>
  <c r="F258" i="3" s="1"/>
  <c r="D248" i="2"/>
  <c r="C248" i="2" s="1"/>
  <c r="F248" i="2" s="1"/>
  <c r="D259" i="3" l="1"/>
  <c r="C259" i="3" s="1"/>
  <c r="F259" i="3" s="1"/>
  <c r="D249" i="2"/>
  <c r="C249" i="2" s="1"/>
  <c r="F249" i="2" s="1"/>
  <c r="D260" i="3" l="1"/>
  <c r="C260" i="3" s="1"/>
  <c r="F260" i="3" s="1"/>
  <c r="D250" i="2"/>
  <c r="C250" i="2" s="1"/>
  <c r="F250" i="2" s="1"/>
  <c r="D261" i="3" l="1"/>
  <c r="C261" i="3" s="1"/>
  <c r="F261" i="3" s="1"/>
  <c r="D251" i="2"/>
  <c r="C251" i="2" s="1"/>
  <c r="F251" i="2" s="1"/>
  <c r="D262" i="3" l="1"/>
  <c r="C262" i="3" s="1"/>
  <c r="F262" i="3" s="1"/>
  <c r="D252" i="2"/>
  <c r="C252" i="2" s="1"/>
  <c r="F252" i="2" s="1"/>
  <c r="D263" i="3" l="1"/>
  <c r="C263" i="3" s="1"/>
  <c r="F263" i="3" s="1"/>
  <c r="D253" i="2"/>
  <c r="C253" i="2" s="1"/>
  <c r="F253" i="2" s="1"/>
  <c r="D264" i="3" l="1"/>
  <c r="C264" i="3" s="1"/>
  <c r="F264" i="3" s="1"/>
  <c r="D254" i="2"/>
  <c r="C254" i="2" s="1"/>
  <c r="F254" i="2" s="1"/>
  <c r="D265" i="3" l="1"/>
  <c r="C265" i="3" s="1"/>
  <c r="F265" i="3" s="1"/>
  <c r="D255" i="2"/>
  <c r="C255" i="2" s="1"/>
  <c r="F255" i="2" s="1"/>
  <c r="D266" i="3" l="1"/>
  <c r="C266" i="3" s="1"/>
  <c r="F266" i="3" s="1"/>
  <c r="D256" i="2"/>
  <c r="C256" i="2" s="1"/>
  <c r="F256" i="2" s="1"/>
  <c r="D267" i="3" l="1"/>
  <c r="C267" i="3" s="1"/>
  <c r="F267" i="3" s="1"/>
  <c r="D257" i="2"/>
  <c r="C257" i="2" s="1"/>
  <c r="F257" i="2" s="1"/>
  <c r="D268" i="3" l="1"/>
  <c r="C268" i="3" s="1"/>
  <c r="F268" i="3" s="1"/>
  <c r="D258" i="2"/>
  <c r="C258" i="2" s="1"/>
  <c r="F258" i="2" s="1"/>
  <c r="D269" i="3" l="1"/>
  <c r="C269" i="3" s="1"/>
  <c r="F269" i="3" s="1"/>
  <c r="D259" i="2"/>
  <c r="C259" i="2" s="1"/>
  <c r="F259" i="2" s="1"/>
  <c r="D270" i="3" l="1"/>
  <c r="C270" i="3" s="1"/>
  <c r="F270" i="3" s="1"/>
  <c r="D260" i="2"/>
  <c r="C260" i="2" s="1"/>
  <c r="F260" i="2" s="1"/>
  <c r="D271" i="3" l="1"/>
  <c r="C271" i="3" s="1"/>
  <c r="F271" i="3" s="1"/>
  <c r="D261" i="2"/>
  <c r="C261" i="2" s="1"/>
  <c r="F261" i="2" s="1"/>
  <c r="D272" i="3" l="1"/>
  <c r="C272" i="3" s="1"/>
  <c r="F272" i="3" s="1"/>
  <c r="D262" i="2"/>
  <c r="C262" i="2" s="1"/>
  <c r="F262" i="2" s="1"/>
  <c r="D273" i="3" l="1"/>
  <c r="C273" i="3" s="1"/>
  <c r="F273" i="3" s="1"/>
  <c r="D263" i="2"/>
  <c r="C263" i="2" s="1"/>
  <c r="F263" i="2" s="1"/>
  <c r="D274" i="3" l="1"/>
  <c r="C274" i="3" s="1"/>
  <c r="F274" i="3" s="1"/>
  <c r="D264" i="2"/>
  <c r="C264" i="2" s="1"/>
  <c r="F264" i="2" s="1"/>
  <c r="D275" i="3" l="1"/>
  <c r="C275" i="3" s="1"/>
  <c r="F275" i="3" s="1"/>
  <c r="D265" i="2"/>
  <c r="C265" i="2" s="1"/>
  <c r="F265" i="2" s="1"/>
  <c r="D276" i="3" l="1"/>
  <c r="C276" i="3" s="1"/>
  <c r="F276" i="3" s="1"/>
  <c r="D266" i="2"/>
  <c r="C266" i="2" s="1"/>
  <c r="F266" i="2" s="1"/>
  <c r="D277" i="3" l="1"/>
  <c r="C277" i="3" s="1"/>
  <c r="F277" i="3" s="1"/>
  <c r="D267" i="2"/>
  <c r="C267" i="2" s="1"/>
  <c r="F267" i="2" s="1"/>
  <c r="D278" i="3" l="1"/>
  <c r="C278" i="3" s="1"/>
  <c r="F278" i="3" s="1"/>
  <c r="D268" i="2"/>
  <c r="C268" i="2" s="1"/>
  <c r="F268" i="2" s="1"/>
  <c r="D279" i="3" l="1"/>
  <c r="C279" i="3" s="1"/>
  <c r="F279" i="3" s="1"/>
  <c r="D269" i="2"/>
  <c r="C269" i="2" s="1"/>
  <c r="F269" i="2" s="1"/>
  <c r="D280" i="3" l="1"/>
  <c r="C280" i="3" s="1"/>
  <c r="F280" i="3"/>
  <c r="D270" i="2"/>
  <c r="C270" i="2" s="1"/>
  <c r="F270" i="2" s="1"/>
  <c r="D281" i="3" l="1"/>
  <c r="C281" i="3" s="1"/>
  <c r="F281" i="3" s="1"/>
  <c r="D271" i="2"/>
  <c r="C271" i="2" s="1"/>
  <c r="F271" i="2" s="1"/>
  <c r="D282" i="3" l="1"/>
  <c r="C282" i="3" s="1"/>
  <c r="F282" i="3" s="1"/>
  <c r="D272" i="2"/>
  <c r="C272" i="2" s="1"/>
  <c r="F272" i="2" s="1"/>
  <c r="D283" i="3" l="1"/>
  <c r="C283" i="3" s="1"/>
  <c r="F283" i="3" s="1"/>
  <c r="D273" i="2"/>
  <c r="C273" i="2" s="1"/>
  <c r="F273" i="2" s="1"/>
  <c r="D284" i="3" l="1"/>
  <c r="C284" i="3" s="1"/>
  <c r="F284" i="3" s="1"/>
  <c r="D274" i="2"/>
  <c r="C274" i="2" s="1"/>
  <c r="F274" i="2" s="1"/>
  <c r="D285" i="3" l="1"/>
  <c r="C285" i="3" s="1"/>
  <c r="F285" i="3" s="1"/>
  <c r="D275" i="2"/>
  <c r="C275" i="2" s="1"/>
  <c r="F275" i="2" s="1"/>
  <c r="D286" i="3" l="1"/>
  <c r="C286" i="3" s="1"/>
  <c r="F286" i="3" s="1"/>
  <c r="D276" i="2"/>
  <c r="C276" i="2" s="1"/>
  <c r="F276" i="2" s="1"/>
  <c r="D287" i="3" l="1"/>
  <c r="C287" i="3" s="1"/>
  <c r="F287" i="3" s="1"/>
  <c r="D277" i="2"/>
  <c r="C277" i="2" s="1"/>
  <c r="F277" i="2" s="1"/>
  <c r="D288" i="3" l="1"/>
  <c r="C288" i="3" s="1"/>
  <c r="F288" i="3" s="1"/>
  <c r="D278" i="2"/>
  <c r="C278" i="2" s="1"/>
  <c r="F278" i="2" s="1"/>
  <c r="D289" i="3" l="1"/>
  <c r="C289" i="3" s="1"/>
  <c r="F289" i="3" s="1"/>
  <c r="D279" i="2"/>
  <c r="C279" i="2" s="1"/>
  <c r="F279" i="2" s="1"/>
  <c r="D290" i="3" l="1"/>
  <c r="C290" i="3" s="1"/>
  <c r="F290" i="3" s="1"/>
  <c r="D280" i="2"/>
  <c r="C280" i="2" s="1"/>
  <c r="F280" i="2" s="1"/>
  <c r="D291" i="3" l="1"/>
  <c r="C291" i="3" s="1"/>
  <c r="F291" i="3" s="1"/>
  <c r="D281" i="2"/>
  <c r="C281" i="2" s="1"/>
  <c r="F281" i="2" s="1"/>
  <c r="D292" i="3" l="1"/>
  <c r="C292" i="3" s="1"/>
  <c r="F292" i="3" s="1"/>
  <c r="D282" i="2"/>
  <c r="C282" i="2" s="1"/>
  <c r="F282" i="2" s="1"/>
  <c r="D293" i="3" l="1"/>
  <c r="C293" i="3" s="1"/>
  <c r="F293" i="3" s="1"/>
  <c r="D283" i="2"/>
  <c r="C283" i="2" s="1"/>
  <c r="F283" i="2" s="1"/>
  <c r="D294" i="3" l="1"/>
  <c r="C294" i="3" s="1"/>
  <c r="F294" i="3" s="1"/>
  <c r="D284" i="2"/>
  <c r="C284" i="2" s="1"/>
  <c r="F284" i="2" s="1"/>
  <c r="D295" i="3" l="1"/>
  <c r="C295" i="3" s="1"/>
  <c r="F295" i="3" s="1"/>
  <c r="D285" i="2"/>
  <c r="C285" i="2" s="1"/>
  <c r="F285" i="2" s="1"/>
  <c r="D296" i="3" l="1"/>
  <c r="C296" i="3" s="1"/>
  <c r="F296" i="3" s="1"/>
  <c r="D286" i="2"/>
  <c r="C286" i="2" s="1"/>
  <c r="F286" i="2" s="1"/>
  <c r="D297" i="3" l="1"/>
  <c r="C297" i="3" s="1"/>
  <c r="F297" i="3" s="1"/>
  <c r="D287" i="2"/>
  <c r="C287" i="2" s="1"/>
  <c r="F287" i="2" s="1"/>
  <c r="D298" i="3" l="1"/>
  <c r="C298" i="3" s="1"/>
  <c r="F298" i="3" s="1"/>
  <c r="D288" i="2"/>
  <c r="C288" i="2" s="1"/>
  <c r="F288" i="2" s="1"/>
  <c r="D299" i="3" l="1"/>
  <c r="C299" i="3" s="1"/>
  <c r="F299" i="3" s="1"/>
  <c r="D289" i="2"/>
  <c r="C289" i="2" s="1"/>
  <c r="F289" i="2" s="1"/>
  <c r="D300" i="3" l="1"/>
  <c r="C300" i="3" s="1"/>
  <c r="F300" i="3" s="1"/>
  <c r="D290" i="2"/>
  <c r="C290" i="2" s="1"/>
  <c r="F290" i="2" s="1"/>
  <c r="D301" i="3" l="1"/>
  <c r="C301" i="3" s="1"/>
  <c r="F301" i="3" s="1"/>
  <c r="D291" i="2"/>
  <c r="C291" i="2" s="1"/>
  <c r="F291" i="2" s="1"/>
  <c r="D302" i="3" l="1"/>
  <c r="C302" i="3" s="1"/>
  <c r="F302" i="3" s="1"/>
  <c r="D292" i="2"/>
  <c r="C292" i="2" s="1"/>
  <c r="F292" i="2" s="1"/>
  <c r="D303" i="3" l="1"/>
  <c r="C303" i="3" s="1"/>
  <c r="F303" i="3" s="1"/>
  <c r="D293" i="2"/>
  <c r="C293" i="2" s="1"/>
  <c r="F293" i="2" s="1"/>
  <c r="D304" i="3" l="1"/>
  <c r="C304" i="3" s="1"/>
  <c r="F304" i="3" s="1"/>
  <c r="D294" i="2"/>
  <c r="C294" i="2" s="1"/>
  <c r="F294" i="2" s="1"/>
  <c r="D305" i="3" l="1"/>
  <c r="C305" i="3" s="1"/>
  <c r="F305" i="3" s="1"/>
  <c r="D306" i="3" l="1"/>
  <c r="C306" i="3" s="1"/>
  <c r="F306" i="3" s="1"/>
  <c r="D307" i="3" l="1"/>
  <c r="C307" i="3" s="1"/>
  <c r="F307" i="3" s="1"/>
  <c r="D308" i="3" l="1"/>
  <c r="C308" i="3" s="1"/>
  <c r="F308" i="3" s="1"/>
  <c r="D309" i="3" l="1"/>
  <c r="C309" i="3" s="1"/>
  <c r="F309" i="3" s="1"/>
  <c r="D310" i="3" l="1"/>
  <c r="C310" i="3" s="1"/>
  <c r="F310" i="3" s="1"/>
  <c r="D311" i="3" l="1"/>
  <c r="C311" i="3" s="1"/>
  <c r="F311" i="3" s="1"/>
  <c r="D312" i="3" l="1"/>
  <c r="C312" i="3" s="1"/>
  <c r="F312" i="3" s="1"/>
  <c r="D313" i="3" l="1"/>
  <c r="C313" i="3" s="1"/>
  <c r="F313" i="3" s="1"/>
  <c r="D314" i="3" l="1"/>
  <c r="C314" i="3" s="1"/>
  <c r="F314" i="3" s="1"/>
  <c r="D315" i="3" l="1"/>
  <c r="C315" i="3" s="1"/>
  <c r="F315" i="3" s="1"/>
  <c r="D316" i="3" l="1"/>
  <c r="C316" i="3" s="1"/>
  <c r="F316" i="3" s="1"/>
  <c r="D317" i="3" l="1"/>
  <c r="C317" i="3" s="1"/>
  <c r="F317" i="3" s="1"/>
  <c r="D318" i="3" l="1"/>
  <c r="C318" i="3" s="1"/>
  <c r="F318" i="3" s="1"/>
  <c r="D319" i="3" l="1"/>
  <c r="C319" i="3" s="1"/>
  <c r="F319" i="3" s="1"/>
  <c r="D320" i="3" l="1"/>
  <c r="C320" i="3" s="1"/>
  <c r="F320" i="3" s="1"/>
  <c r="D321" i="3" l="1"/>
  <c r="C321" i="3" s="1"/>
  <c r="F321" i="3" s="1"/>
  <c r="D322" i="3" l="1"/>
  <c r="C322" i="3" s="1"/>
  <c r="F322" i="3" s="1"/>
  <c r="D323" i="3" l="1"/>
  <c r="C323" i="3" s="1"/>
  <c r="F323" i="3" s="1"/>
  <c r="D324" i="3" l="1"/>
  <c r="C324" i="3" s="1"/>
  <c r="F324" i="3" s="1"/>
  <c r="D325" i="3" l="1"/>
  <c r="C325" i="3" s="1"/>
  <c r="F325" i="3" s="1"/>
  <c r="D326" i="3" l="1"/>
  <c r="C326" i="3" s="1"/>
  <c r="F326" i="3" s="1"/>
  <c r="D327" i="3" l="1"/>
  <c r="C327" i="3" s="1"/>
  <c r="F327" i="3" s="1"/>
  <c r="D328" i="3" l="1"/>
  <c r="C328" i="3" s="1"/>
  <c r="F328" i="3" s="1"/>
  <c r="D329" i="3" l="1"/>
  <c r="C329" i="3" s="1"/>
  <c r="F329" i="3" s="1"/>
  <c r="D330" i="3" l="1"/>
  <c r="C330" i="3" s="1"/>
  <c r="F330" i="3" s="1"/>
  <c r="D331" i="3" l="1"/>
  <c r="C331" i="3" s="1"/>
  <c r="F331" i="3" s="1"/>
  <c r="D332" i="3" l="1"/>
  <c r="C332" i="3" s="1"/>
  <c r="F332" i="3" s="1"/>
  <c r="D333" i="3" l="1"/>
  <c r="C333" i="3" s="1"/>
  <c r="F333" i="3" s="1"/>
  <c r="D334" i="3" l="1"/>
  <c r="C334" i="3" s="1"/>
  <c r="F334" i="3" s="1"/>
  <c r="D335" i="3" l="1"/>
  <c r="C335" i="3" s="1"/>
  <c r="F335" i="3" s="1"/>
  <c r="D336" i="3" l="1"/>
  <c r="C336" i="3" s="1"/>
  <c r="F336" i="3" s="1"/>
  <c r="D337" i="3" l="1"/>
  <c r="C337" i="3" s="1"/>
  <c r="F337" i="3" s="1"/>
  <c r="D338" i="3" l="1"/>
  <c r="C338" i="3" s="1"/>
  <c r="F338" i="3" s="1"/>
  <c r="D339" i="3" l="1"/>
  <c r="C339" i="3" s="1"/>
  <c r="F339" i="3" s="1"/>
  <c r="D340" i="3" l="1"/>
  <c r="C340" i="3" s="1"/>
  <c r="F340" i="3" s="1"/>
  <c r="D341" i="3" l="1"/>
  <c r="C341" i="3" s="1"/>
  <c r="F341" i="3" s="1"/>
  <c r="D342" i="3" l="1"/>
  <c r="C342" i="3" s="1"/>
  <c r="F342" i="3" s="1"/>
  <c r="D343" i="3" l="1"/>
  <c r="C343" i="3" s="1"/>
  <c r="F343" i="3" s="1"/>
  <c r="D344" i="3" l="1"/>
  <c r="C344" i="3" s="1"/>
  <c r="F344" i="3" s="1"/>
  <c r="D345" i="3" l="1"/>
  <c r="C345" i="3" s="1"/>
  <c r="F345" i="3" s="1"/>
  <c r="D346" i="3" l="1"/>
  <c r="C346" i="3" s="1"/>
  <c r="F346" i="3" s="1"/>
  <c r="D347" i="3" l="1"/>
  <c r="C347" i="3" s="1"/>
  <c r="F347" i="3" s="1"/>
  <c r="D348" i="3" l="1"/>
  <c r="C348" i="3" s="1"/>
  <c r="F348" i="3" s="1"/>
  <c r="D349" i="3" l="1"/>
  <c r="C349" i="3" s="1"/>
  <c r="F349" i="3" s="1"/>
  <c r="D350" i="3" l="1"/>
  <c r="C350" i="3" s="1"/>
  <c r="F350" i="3" s="1"/>
  <c r="D351" i="3" l="1"/>
  <c r="C351" i="3" s="1"/>
  <c r="F351" i="3" s="1"/>
  <c r="D352" i="3" l="1"/>
  <c r="C352" i="3" s="1"/>
  <c r="F352" i="3" s="1"/>
  <c r="D353" i="3" l="1"/>
  <c r="C353" i="3" s="1"/>
  <c r="F353" i="3" s="1"/>
  <c r="D354" i="3" l="1"/>
  <c r="C354" i="3" s="1"/>
  <c r="F354" i="3" s="1"/>
  <c r="D355" i="3" l="1"/>
  <c r="C355" i="3" s="1"/>
  <c r="F355" i="3" s="1"/>
  <c r="D356" i="3" l="1"/>
  <c r="C356" i="3" s="1"/>
  <c r="F356" i="3" s="1"/>
  <c r="D357" i="3" l="1"/>
  <c r="C357" i="3" s="1"/>
  <c r="F357" i="3" s="1"/>
  <c r="D358" i="3" l="1"/>
  <c r="C358" i="3" s="1"/>
  <c r="F358" i="3" s="1"/>
  <c r="D359" i="3" l="1"/>
  <c r="C359" i="3" s="1"/>
  <c r="F359" i="3" s="1"/>
  <c r="D360" i="3" l="1"/>
  <c r="C360" i="3" s="1"/>
  <c r="F360" i="3" s="1"/>
  <c r="D361" i="3" l="1"/>
  <c r="C361" i="3" s="1"/>
  <c r="F361" i="3" s="1"/>
  <c r="D362" i="3" l="1"/>
  <c r="C362" i="3" s="1"/>
  <c r="F362" i="3" s="1"/>
  <c r="D363" i="3" l="1"/>
  <c r="C363" i="3" s="1"/>
  <c r="F363" i="3" s="1"/>
  <c r="D364" i="3" l="1"/>
  <c r="C364" i="3" s="1"/>
  <c r="F364" i="3" s="1"/>
</calcChain>
</file>

<file path=xl/sharedStrings.xml><?xml version="1.0" encoding="utf-8"?>
<sst xmlns="http://schemas.openxmlformats.org/spreadsheetml/2006/main" count="113" uniqueCount="47">
  <si>
    <t>GNB</t>
  </si>
  <si>
    <t>BIF</t>
  </si>
  <si>
    <t>TABLA DE AMORTIZACION DE UNA ANUALIDAD CON ABONOS EXTRAORDINARIOS</t>
  </si>
  <si>
    <t>Periodo</t>
  </si>
  <si>
    <t>Valor</t>
  </si>
  <si>
    <t>Valor Presente</t>
  </si>
  <si>
    <t>VALOR EXTRAORDINARIO</t>
  </si>
  <si>
    <t>Tasa mensual</t>
  </si>
  <si>
    <t>CUOTA OBJETIVO</t>
  </si>
  <si>
    <t>Valor Abonos en periodo 0</t>
  </si>
  <si>
    <t>Valor Cuota Mensual</t>
  </si>
  <si>
    <t>Préstamo</t>
  </si>
  <si>
    <t>VALOR DE INMU</t>
  </si>
  <si>
    <t>CUOTA INICIAL</t>
  </si>
  <si>
    <t>MONTO AHORRADO</t>
  </si>
  <si>
    <t>TIPO DE CAMBIO</t>
  </si>
  <si>
    <t>FALTA AHORRAR</t>
  </si>
  <si>
    <t>Plazo</t>
  </si>
  <si>
    <t>años</t>
  </si>
  <si>
    <t>INICIAL FALTANTE</t>
  </si>
  <si>
    <t>Tipo</t>
  </si>
  <si>
    <t>Capital</t>
  </si>
  <si>
    <t>Intereses</t>
  </si>
  <si>
    <t>Cuota</t>
  </si>
  <si>
    <t>Saldo</t>
  </si>
  <si>
    <t>CUOTA INIC</t>
  </si>
  <si>
    <t>CUOTA MENSUAL</t>
  </si>
  <si>
    <t>AHORRAR</t>
  </si>
  <si>
    <t>C. incial</t>
  </si>
  <si>
    <t>gnv</t>
  </si>
  <si>
    <t>bif</t>
  </si>
  <si>
    <t>20 años</t>
  </si>
  <si>
    <t>bif+afp</t>
  </si>
  <si>
    <t>gnv+afp</t>
  </si>
  <si>
    <t>25 años</t>
  </si>
  <si>
    <t>1 opcion</t>
  </si>
  <si>
    <t xml:space="preserve">cuotas no dobles </t>
  </si>
  <si>
    <t>2 opcion</t>
  </si>
  <si>
    <t>10000 soles de cuota inicial</t>
  </si>
  <si>
    <t xml:space="preserve">TIEMPO </t>
  </si>
  <si>
    <t>TCEA</t>
  </si>
  <si>
    <t>A FAVOR</t>
  </si>
  <si>
    <t>EN CONTRA</t>
  </si>
  <si>
    <t>NO ESTA INCLUIDO EL MONTO DEL SEGURO</t>
  </si>
  <si>
    <t xml:space="preserve">SE VA A PAGAR 73.72 SOLES MENSUALES MAS </t>
  </si>
  <si>
    <t>ACTUALMENTE NO ESTA CUBRIENDO DESGRAVAMEN DE CHIO</t>
  </si>
  <si>
    <t>ES 5 ANOS MENOS DE PAGO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</si>
</sst>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8" formatCode="&quot;S/.&quot;\ #,##0.00;[Red]&quot;S/.&quot;\ \-#,##0.00"/>
    <numFmt numFmtId="44" formatCode="_ &quot;S/.&quot;\ * #,##0.00_ ;_ &quot;S/.&quot;\ * \-#,##0.00_ ;_ &quot;S/.&quot;\ * &quot;-&quot;??_ ;_ @_ "/>
    <numFmt numFmtId="165" formatCode="&quot;S/.&quot;\ #\ ##0;&quot;S/.&quot;\ \-#\ ##0"/>
    <numFmt numFmtId="166" formatCode="&quot;$&quot;\ #,##0.00;[Red]&quot;$&quot;\ \-#,##0.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7">
    <xf numFmtId="0" fontId="0" fillId="0" borderId="0" xfId="0"/>
    <xf numFmtId="0" fontId="2" fillId="2" borderId="0" xfId="0" applyFont="1" applyFill="1"/>
    <xf numFmtId="0" fontId="0" fillId="2" borderId="0" xfId="0" applyFill="1"/>
    <xf numFmtId="0" fontId="3" fillId="3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4" fillId="0" borderId="0" xfId="0" applyFont="1" applyAlignment="1">
      <alignment horizontal="center" wrapText="1"/>
    </xf>
    <xf numFmtId="0" fontId="4" fillId="0" borderId="5" xfId="0" applyFont="1" applyBorder="1" applyAlignment="1">
      <alignment horizontal="center" wrapText="1"/>
    </xf>
    <xf numFmtId="0" fontId="4" fillId="2" borderId="0" xfId="0" applyFont="1" applyFill="1" applyAlignment="1">
      <alignment horizontal="center" wrapText="1"/>
    </xf>
    <xf numFmtId="165" fontId="5" fillId="2" borderId="0" xfId="1" applyNumberFormat="1" applyFont="1" applyFill="1"/>
    <xf numFmtId="165" fontId="0" fillId="0" borderId="0" xfId="1" applyNumberFormat="1" applyFont="1"/>
    <xf numFmtId="165" fontId="0" fillId="0" borderId="0" xfId="0" applyNumberFormat="1"/>
    <xf numFmtId="0" fontId="5" fillId="0" borderId="0" xfId="0" applyFont="1"/>
    <xf numFmtId="0" fontId="5" fillId="4" borderId="0" xfId="0" applyFont="1" applyFill="1"/>
    <xf numFmtId="0" fontId="0" fillId="4" borderId="0" xfId="0" applyFill="1"/>
    <xf numFmtId="0" fontId="4" fillId="0" borderId="0" xfId="0" applyFont="1"/>
    <xf numFmtId="44" fontId="4" fillId="0" borderId="0" xfId="1" applyFont="1"/>
    <xf numFmtId="166" fontId="4" fillId="0" borderId="0" xfId="0" applyNumberFormat="1" applyFont="1"/>
    <xf numFmtId="0" fontId="4" fillId="2" borderId="0" xfId="0" applyFont="1" applyFill="1"/>
    <xf numFmtId="44" fontId="4" fillId="2" borderId="0" xfId="1" applyFont="1" applyFill="1"/>
    <xf numFmtId="166" fontId="4" fillId="2" borderId="0" xfId="0" applyNumberFormat="1" applyFont="1" applyFill="1"/>
    <xf numFmtId="8" fontId="4" fillId="2" borderId="0" xfId="1" applyNumberFormat="1" applyFont="1" applyFill="1"/>
    <xf numFmtId="0" fontId="4" fillId="5" borderId="0" xfId="0" applyFont="1" applyFill="1"/>
    <xf numFmtId="0" fontId="5" fillId="5" borderId="0" xfId="0" applyFont="1" applyFill="1"/>
    <xf numFmtId="0" fontId="0" fillId="5" borderId="0" xfId="0" applyFill="1"/>
    <xf numFmtId="10" fontId="4" fillId="2" borderId="0" xfId="0" applyNumberFormat="1" applyFont="1" applyFill="1"/>
    <xf numFmtId="10" fontId="0" fillId="2" borderId="0" xfId="0" applyNumberFormat="1" applyFill="1"/>
    <xf numFmtId="0" fontId="5" fillId="6" borderId="0" xfId="0" applyFont="1" applyFill="1"/>
    <xf numFmtId="0" fontId="0" fillId="6" borderId="0" xfId="0" applyFill="1"/>
    <xf numFmtId="0" fontId="3" fillId="0" borderId="0" xfId="0" applyFont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5" fillId="0" borderId="0" xfId="0" applyFont="1" applyFill="1"/>
    <xf numFmtId="0" fontId="4" fillId="0" borderId="0" xfId="0" applyFont="1" applyFill="1" applyAlignment="1">
      <alignment horizontal="center" vertical="center"/>
    </xf>
    <xf numFmtId="0" fontId="4" fillId="0" borderId="0" xfId="0" applyFont="1" applyFill="1"/>
    <xf numFmtId="0" fontId="0" fillId="0" borderId="9" xfId="0" applyBorder="1" applyAlignment="1">
      <alignment horizontal="center"/>
    </xf>
    <xf numFmtId="0" fontId="0" fillId="0" borderId="5" xfId="0" applyBorder="1"/>
    <xf numFmtId="44" fontId="0" fillId="0" borderId="10" xfId="1" applyFont="1" applyBorder="1"/>
    <xf numFmtId="166" fontId="0" fillId="0" borderId="5" xfId="0" applyNumberFormat="1" applyBorder="1"/>
    <xf numFmtId="166" fontId="0" fillId="0" borderId="10" xfId="0" applyNumberFormat="1" applyBorder="1"/>
    <xf numFmtId="0" fontId="5" fillId="7" borderId="0" xfId="0" applyFont="1" applyFill="1"/>
    <xf numFmtId="0" fontId="4" fillId="7" borderId="0" xfId="0" applyFont="1" applyFill="1" applyAlignment="1">
      <alignment horizontal="center" vertical="center"/>
    </xf>
    <xf numFmtId="0" fontId="4" fillId="7" borderId="0" xfId="0" applyFont="1" applyFill="1"/>
    <xf numFmtId="0" fontId="0" fillId="0" borderId="0" xfId="0" applyFill="1"/>
    <xf numFmtId="0" fontId="3" fillId="0" borderId="0" xfId="0" applyFont="1" applyFill="1" applyAlignment="1">
      <alignment horizontal="center"/>
    </xf>
    <xf numFmtId="0" fontId="4" fillId="2" borderId="0" xfId="0" applyFont="1" applyFill="1" applyBorder="1"/>
    <xf numFmtId="0" fontId="0" fillId="8" borderId="0" xfId="0" applyFill="1"/>
    <xf numFmtId="0" fontId="4" fillId="0" borderId="0" xfId="0" applyFont="1" applyFill="1" applyBorder="1"/>
    <xf numFmtId="8" fontId="0" fillId="0" borderId="0" xfId="0" applyNumberFormat="1"/>
    <xf numFmtId="0" fontId="0" fillId="0" borderId="11" xfId="0" applyBorder="1" applyAlignment="1">
      <alignment horizontal="center"/>
    </xf>
    <xf numFmtId="0" fontId="3" fillId="3" borderId="12" xfId="0" applyFont="1" applyFill="1" applyBorder="1" applyAlignment="1">
      <alignment horizontal="center"/>
    </xf>
    <xf numFmtId="8" fontId="4" fillId="2" borderId="0" xfId="0" applyNumberFormat="1" applyFont="1" applyFill="1"/>
    <xf numFmtId="0" fontId="3" fillId="7" borderId="0" xfId="0" applyFont="1" applyFill="1" applyAlignment="1">
      <alignment horizontal="center"/>
    </xf>
    <xf numFmtId="0" fontId="2" fillId="9" borderId="0" xfId="0" applyFont="1" applyFill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2"/>
  <sheetViews>
    <sheetView workbookViewId="0">
      <selection activeCell="N4" sqref="N4"/>
    </sheetView>
  </sheetViews>
  <sheetFormatPr baseColWidth="10" defaultRowHeight="15" x14ac:dyDescent="0.25"/>
  <cols>
    <col min="1" max="1" width="16.28515625" bestFit="1" customWidth="1"/>
  </cols>
  <sheetData>
    <row r="2" spans="1:6" x14ac:dyDescent="0.25">
      <c r="A2" s="1" t="s">
        <v>0</v>
      </c>
      <c r="E2" s="1" t="s">
        <v>41</v>
      </c>
    </row>
    <row r="3" spans="1:6" x14ac:dyDescent="0.25">
      <c r="A3" t="s">
        <v>39</v>
      </c>
      <c r="B3">
        <v>25</v>
      </c>
      <c r="F3" t="s">
        <v>46</v>
      </c>
    </row>
    <row r="4" spans="1:6" x14ac:dyDescent="0.25">
      <c r="A4" t="s">
        <v>26</v>
      </c>
      <c r="B4">
        <v>1619.28</v>
      </c>
    </row>
    <row r="5" spans="1:6" x14ac:dyDescent="0.25">
      <c r="A5" t="s">
        <v>40</v>
      </c>
      <c r="B5">
        <v>10.72</v>
      </c>
    </row>
    <row r="6" spans="1:6" x14ac:dyDescent="0.25">
      <c r="E6" s="1" t="s">
        <v>42</v>
      </c>
    </row>
    <row r="7" spans="1:6" x14ac:dyDescent="0.25">
      <c r="F7" t="s">
        <v>43</v>
      </c>
    </row>
    <row r="8" spans="1:6" x14ac:dyDescent="0.25">
      <c r="F8" t="s">
        <v>44</v>
      </c>
    </row>
    <row r="9" spans="1:6" x14ac:dyDescent="0.25">
      <c r="F9" t="s">
        <v>45</v>
      </c>
    </row>
    <row r="15" spans="1:6" x14ac:dyDescent="0.25">
      <c r="A15" s="56" t="s">
        <v>1</v>
      </c>
      <c r="E15" s="56" t="s">
        <v>41</v>
      </c>
    </row>
    <row r="16" spans="1:6" x14ac:dyDescent="0.25">
      <c r="A16" t="s">
        <v>39</v>
      </c>
      <c r="B16">
        <v>20</v>
      </c>
      <c r="F16" t="s">
        <v>46</v>
      </c>
    </row>
    <row r="17" spans="1:6" x14ac:dyDescent="0.25">
      <c r="A17" t="s">
        <v>26</v>
      </c>
      <c r="B17">
        <v>1693</v>
      </c>
    </row>
    <row r="18" spans="1:6" x14ac:dyDescent="0.25">
      <c r="A18" t="s">
        <v>40</v>
      </c>
      <c r="B18">
        <v>10.71</v>
      </c>
    </row>
    <row r="19" spans="1:6" x14ac:dyDescent="0.25">
      <c r="E19" s="56" t="s">
        <v>42</v>
      </c>
    </row>
    <row r="20" spans="1:6" x14ac:dyDescent="0.25">
      <c r="F20" t="s">
        <v>43</v>
      </c>
    </row>
    <row r="21" spans="1:6" x14ac:dyDescent="0.25">
      <c r="F21" t="s">
        <v>44</v>
      </c>
    </row>
    <row r="22" spans="1:6" x14ac:dyDescent="0.25">
      <c r="F22" t="s">
        <v>45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4"/>
  <sheetViews>
    <sheetView workbookViewId="0">
      <pane ySplit="630" topLeftCell="A52" activePane="bottomLeft"/>
      <selection activeCell="K1" sqref="K1"/>
      <selection pane="bottomLeft" activeCell="K4" sqref="K4"/>
    </sheetView>
  </sheetViews>
  <sheetFormatPr baseColWidth="10" defaultRowHeight="15" x14ac:dyDescent="0.25"/>
  <cols>
    <col min="1" max="1" width="3.85546875" customWidth="1"/>
    <col min="2" max="2" width="13.85546875" customWidth="1"/>
    <col min="3" max="3" width="15.42578125" bestFit="1" customWidth="1"/>
    <col min="4" max="4" width="16.140625" customWidth="1"/>
    <col min="5" max="5" width="14.42578125" customWidth="1"/>
    <col min="6" max="6" width="17.85546875" customWidth="1"/>
    <col min="7" max="7" width="11.42578125" customWidth="1"/>
    <col min="8" max="8" width="12" customWidth="1"/>
    <col min="9" max="9" width="9.28515625" customWidth="1"/>
    <col min="10" max="10" width="24.85546875" bestFit="1" customWidth="1"/>
    <col min="11" max="11" width="18" customWidth="1"/>
    <col min="12" max="256" width="9.140625" customWidth="1"/>
    <col min="257" max="257" width="3.85546875" customWidth="1"/>
    <col min="258" max="258" width="13.85546875" customWidth="1"/>
    <col min="259" max="259" width="15.42578125" bestFit="1" customWidth="1"/>
    <col min="260" max="260" width="16.140625" customWidth="1"/>
    <col min="261" max="261" width="14.42578125" customWidth="1"/>
    <col min="262" max="262" width="17.85546875" customWidth="1"/>
    <col min="263" max="263" width="11.42578125" customWidth="1"/>
    <col min="264" max="264" width="12" customWidth="1"/>
    <col min="265" max="265" width="9.28515625" customWidth="1"/>
    <col min="266" max="266" width="11.140625" customWidth="1"/>
    <col min="267" max="267" width="18" customWidth="1"/>
    <col min="268" max="512" width="9.140625" customWidth="1"/>
    <col min="513" max="513" width="3.85546875" customWidth="1"/>
    <col min="514" max="514" width="13.85546875" customWidth="1"/>
    <col min="515" max="515" width="15.42578125" bestFit="1" customWidth="1"/>
    <col min="516" max="516" width="16.140625" customWidth="1"/>
    <col min="517" max="517" width="14.42578125" customWidth="1"/>
    <col min="518" max="518" width="17.85546875" customWidth="1"/>
    <col min="519" max="519" width="11.42578125" customWidth="1"/>
    <col min="520" max="520" width="12" customWidth="1"/>
    <col min="521" max="521" width="9.28515625" customWidth="1"/>
    <col min="522" max="522" width="11.140625" customWidth="1"/>
    <col min="523" max="523" width="18" customWidth="1"/>
    <col min="524" max="768" width="9.140625" customWidth="1"/>
    <col min="769" max="769" width="3.85546875" customWidth="1"/>
    <col min="770" max="770" width="13.85546875" customWidth="1"/>
    <col min="771" max="771" width="15.42578125" bestFit="1" customWidth="1"/>
    <col min="772" max="772" width="16.140625" customWidth="1"/>
    <col min="773" max="773" width="14.42578125" customWidth="1"/>
    <col min="774" max="774" width="17.85546875" customWidth="1"/>
    <col min="775" max="775" width="11.42578125" customWidth="1"/>
    <col min="776" max="776" width="12" customWidth="1"/>
    <col min="777" max="777" width="9.28515625" customWidth="1"/>
    <col min="778" max="778" width="11.140625" customWidth="1"/>
    <col min="779" max="779" width="18" customWidth="1"/>
    <col min="780" max="1024" width="9.140625" customWidth="1"/>
    <col min="1025" max="1025" width="3.85546875" customWidth="1"/>
    <col min="1026" max="1026" width="13.85546875" customWidth="1"/>
    <col min="1027" max="1027" width="15.42578125" bestFit="1" customWidth="1"/>
    <col min="1028" max="1028" width="16.140625" customWidth="1"/>
    <col min="1029" max="1029" width="14.42578125" customWidth="1"/>
    <col min="1030" max="1030" width="17.85546875" customWidth="1"/>
    <col min="1031" max="1031" width="11.42578125" customWidth="1"/>
    <col min="1032" max="1032" width="12" customWidth="1"/>
    <col min="1033" max="1033" width="9.28515625" customWidth="1"/>
    <col min="1034" max="1034" width="11.140625" customWidth="1"/>
    <col min="1035" max="1035" width="18" customWidth="1"/>
    <col min="1036" max="1280" width="9.140625" customWidth="1"/>
    <col min="1281" max="1281" width="3.85546875" customWidth="1"/>
    <col min="1282" max="1282" width="13.85546875" customWidth="1"/>
    <col min="1283" max="1283" width="15.42578125" bestFit="1" customWidth="1"/>
    <col min="1284" max="1284" width="16.140625" customWidth="1"/>
    <col min="1285" max="1285" width="14.42578125" customWidth="1"/>
    <col min="1286" max="1286" width="17.85546875" customWidth="1"/>
    <col min="1287" max="1287" width="11.42578125" customWidth="1"/>
    <col min="1288" max="1288" width="12" customWidth="1"/>
    <col min="1289" max="1289" width="9.28515625" customWidth="1"/>
    <col min="1290" max="1290" width="11.140625" customWidth="1"/>
    <col min="1291" max="1291" width="18" customWidth="1"/>
    <col min="1292" max="1536" width="9.140625" customWidth="1"/>
    <col min="1537" max="1537" width="3.85546875" customWidth="1"/>
    <col min="1538" max="1538" width="13.85546875" customWidth="1"/>
    <col min="1539" max="1539" width="15.42578125" bestFit="1" customWidth="1"/>
    <col min="1540" max="1540" width="16.140625" customWidth="1"/>
    <col min="1541" max="1541" width="14.42578125" customWidth="1"/>
    <col min="1542" max="1542" width="17.85546875" customWidth="1"/>
    <col min="1543" max="1543" width="11.42578125" customWidth="1"/>
    <col min="1544" max="1544" width="12" customWidth="1"/>
    <col min="1545" max="1545" width="9.28515625" customWidth="1"/>
    <col min="1546" max="1546" width="11.140625" customWidth="1"/>
    <col min="1547" max="1547" width="18" customWidth="1"/>
    <col min="1548" max="1792" width="9.140625" customWidth="1"/>
    <col min="1793" max="1793" width="3.85546875" customWidth="1"/>
    <col min="1794" max="1794" width="13.85546875" customWidth="1"/>
    <col min="1795" max="1795" width="15.42578125" bestFit="1" customWidth="1"/>
    <col min="1796" max="1796" width="16.140625" customWidth="1"/>
    <col min="1797" max="1797" width="14.42578125" customWidth="1"/>
    <col min="1798" max="1798" width="17.85546875" customWidth="1"/>
    <col min="1799" max="1799" width="11.42578125" customWidth="1"/>
    <col min="1800" max="1800" width="12" customWidth="1"/>
    <col min="1801" max="1801" width="9.28515625" customWidth="1"/>
    <col min="1802" max="1802" width="11.140625" customWidth="1"/>
    <col min="1803" max="1803" width="18" customWidth="1"/>
    <col min="1804" max="2048" width="9.140625" customWidth="1"/>
    <col min="2049" max="2049" width="3.85546875" customWidth="1"/>
    <col min="2050" max="2050" width="13.85546875" customWidth="1"/>
    <col min="2051" max="2051" width="15.42578125" bestFit="1" customWidth="1"/>
    <col min="2052" max="2052" width="16.140625" customWidth="1"/>
    <col min="2053" max="2053" width="14.42578125" customWidth="1"/>
    <col min="2054" max="2054" width="17.85546875" customWidth="1"/>
    <col min="2055" max="2055" width="11.42578125" customWidth="1"/>
    <col min="2056" max="2056" width="12" customWidth="1"/>
    <col min="2057" max="2057" width="9.28515625" customWidth="1"/>
    <col min="2058" max="2058" width="11.140625" customWidth="1"/>
    <col min="2059" max="2059" width="18" customWidth="1"/>
    <col min="2060" max="2304" width="9.140625" customWidth="1"/>
    <col min="2305" max="2305" width="3.85546875" customWidth="1"/>
    <col min="2306" max="2306" width="13.85546875" customWidth="1"/>
    <col min="2307" max="2307" width="15.42578125" bestFit="1" customWidth="1"/>
    <col min="2308" max="2308" width="16.140625" customWidth="1"/>
    <col min="2309" max="2309" width="14.42578125" customWidth="1"/>
    <col min="2310" max="2310" width="17.85546875" customWidth="1"/>
    <col min="2311" max="2311" width="11.42578125" customWidth="1"/>
    <col min="2312" max="2312" width="12" customWidth="1"/>
    <col min="2313" max="2313" width="9.28515625" customWidth="1"/>
    <col min="2314" max="2314" width="11.140625" customWidth="1"/>
    <col min="2315" max="2315" width="18" customWidth="1"/>
    <col min="2316" max="2560" width="9.140625" customWidth="1"/>
    <col min="2561" max="2561" width="3.85546875" customWidth="1"/>
    <col min="2562" max="2562" width="13.85546875" customWidth="1"/>
    <col min="2563" max="2563" width="15.42578125" bestFit="1" customWidth="1"/>
    <col min="2564" max="2564" width="16.140625" customWidth="1"/>
    <col min="2565" max="2565" width="14.42578125" customWidth="1"/>
    <col min="2566" max="2566" width="17.85546875" customWidth="1"/>
    <col min="2567" max="2567" width="11.42578125" customWidth="1"/>
    <col min="2568" max="2568" width="12" customWidth="1"/>
    <col min="2569" max="2569" width="9.28515625" customWidth="1"/>
    <col min="2570" max="2570" width="11.140625" customWidth="1"/>
    <col min="2571" max="2571" width="18" customWidth="1"/>
    <col min="2572" max="2816" width="9.140625" customWidth="1"/>
    <col min="2817" max="2817" width="3.85546875" customWidth="1"/>
    <col min="2818" max="2818" width="13.85546875" customWidth="1"/>
    <col min="2819" max="2819" width="15.42578125" bestFit="1" customWidth="1"/>
    <col min="2820" max="2820" width="16.140625" customWidth="1"/>
    <col min="2821" max="2821" width="14.42578125" customWidth="1"/>
    <col min="2822" max="2822" width="17.85546875" customWidth="1"/>
    <col min="2823" max="2823" width="11.42578125" customWidth="1"/>
    <col min="2824" max="2824" width="12" customWidth="1"/>
    <col min="2825" max="2825" width="9.28515625" customWidth="1"/>
    <col min="2826" max="2826" width="11.140625" customWidth="1"/>
    <col min="2827" max="2827" width="18" customWidth="1"/>
    <col min="2828" max="3072" width="9.140625" customWidth="1"/>
    <col min="3073" max="3073" width="3.85546875" customWidth="1"/>
    <col min="3074" max="3074" width="13.85546875" customWidth="1"/>
    <col min="3075" max="3075" width="15.42578125" bestFit="1" customWidth="1"/>
    <col min="3076" max="3076" width="16.140625" customWidth="1"/>
    <col min="3077" max="3077" width="14.42578125" customWidth="1"/>
    <col min="3078" max="3078" width="17.85546875" customWidth="1"/>
    <col min="3079" max="3079" width="11.42578125" customWidth="1"/>
    <col min="3080" max="3080" width="12" customWidth="1"/>
    <col min="3081" max="3081" width="9.28515625" customWidth="1"/>
    <col min="3082" max="3082" width="11.140625" customWidth="1"/>
    <col min="3083" max="3083" width="18" customWidth="1"/>
    <col min="3084" max="3328" width="9.140625" customWidth="1"/>
    <col min="3329" max="3329" width="3.85546875" customWidth="1"/>
    <col min="3330" max="3330" width="13.85546875" customWidth="1"/>
    <col min="3331" max="3331" width="15.42578125" bestFit="1" customWidth="1"/>
    <col min="3332" max="3332" width="16.140625" customWidth="1"/>
    <col min="3333" max="3333" width="14.42578125" customWidth="1"/>
    <col min="3334" max="3334" width="17.85546875" customWidth="1"/>
    <col min="3335" max="3335" width="11.42578125" customWidth="1"/>
    <col min="3336" max="3336" width="12" customWidth="1"/>
    <col min="3337" max="3337" width="9.28515625" customWidth="1"/>
    <col min="3338" max="3338" width="11.140625" customWidth="1"/>
    <col min="3339" max="3339" width="18" customWidth="1"/>
    <col min="3340" max="3584" width="9.140625" customWidth="1"/>
    <col min="3585" max="3585" width="3.85546875" customWidth="1"/>
    <col min="3586" max="3586" width="13.85546875" customWidth="1"/>
    <col min="3587" max="3587" width="15.42578125" bestFit="1" customWidth="1"/>
    <col min="3588" max="3588" width="16.140625" customWidth="1"/>
    <col min="3589" max="3589" width="14.42578125" customWidth="1"/>
    <col min="3590" max="3590" width="17.85546875" customWidth="1"/>
    <col min="3591" max="3591" width="11.42578125" customWidth="1"/>
    <col min="3592" max="3592" width="12" customWidth="1"/>
    <col min="3593" max="3593" width="9.28515625" customWidth="1"/>
    <col min="3594" max="3594" width="11.140625" customWidth="1"/>
    <col min="3595" max="3595" width="18" customWidth="1"/>
    <col min="3596" max="3840" width="9.140625" customWidth="1"/>
    <col min="3841" max="3841" width="3.85546875" customWidth="1"/>
    <col min="3842" max="3842" width="13.85546875" customWidth="1"/>
    <col min="3843" max="3843" width="15.42578125" bestFit="1" customWidth="1"/>
    <col min="3844" max="3844" width="16.140625" customWidth="1"/>
    <col min="3845" max="3845" width="14.42578125" customWidth="1"/>
    <col min="3846" max="3846" width="17.85546875" customWidth="1"/>
    <col min="3847" max="3847" width="11.42578125" customWidth="1"/>
    <col min="3848" max="3848" width="12" customWidth="1"/>
    <col min="3849" max="3849" width="9.28515625" customWidth="1"/>
    <col min="3850" max="3850" width="11.140625" customWidth="1"/>
    <col min="3851" max="3851" width="18" customWidth="1"/>
    <col min="3852" max="4096" width="9.140625" customWidth="1"/>
    <col min="4097" max="4097" width="3.85546875" customWidth="1"/>
    <col min="4098" max="4098" width="13.85546875" customWidth="1"/>
    <col min="4099" max="4099" width="15.42578125" bestFit="1" customWidth="1"/>
    <col min="4100" max="4100" width="16.140625" customWidth="1"/>
    <col min="4101" max="4101" width="14.42578125" customWidth="1"/>
    <col min="4102" max="4102" width="17.85546875" customWidth="1"/>
    <col min="4103" max="4103" width="11.42578125" customWidth="1"/>
    <col min="4104" max="4104" width="12" customWidth="1"/>
    <col min="4105" max="4105" width="9.28515625" customWidth="1"/>
    <col min="4106" max="4106" width="11.140625" customWidth="1"/>
    <col min="4107" max="4107" width="18" customWidth="1"/>
    <col min="4108" max="4352" width="9.140625" customWidth="1"/>
    <col min="4353" max="4353" width="3.85546875" customWidth="1"/>
    <col min="4354" max="4354" width="13.85546875" customWidth="1"/>
    <col min="4355" max="4355" width="15.42578125" bestFit="1" customWidth="1"/>
    <col min="4356" max="4356" width="16.140625" customWidth="1"/>
    <col min="4357" max="4357" width="14.42578125" customWidth="1"/>
    <col min="4358" max="4358" width="17.85546875" customWidth="1"/>
    <col min="4359" max="4359" width="11.42578125" customWidth="1"/>
    <col min="4360" max="4360" width="12" customWidth="1"/>
    <col min="4361" max="4361" width="9.28515625" customWidth="1"/>
    <col min="4362" max="4362" width="11.140625" customWidth="1"/>
    <col min="4363" max="4363" width="18" customWidth="1"/>
    <col min="4364" max="4608" width="9.140625" customWidth="1"/>
    <col min="4609" max="4609" width="3.85546875" customWidth="1"/>
    <col min="4610" max="4610" width="13.85546875" customWidth="1"/>
    <col min="4611" max="4611" width="15.42578125" bestFit="1" customWidth="1"/>
    <col min="4612" max="4612" width="16.140625" customWidth="1"/>
    <col min="4613" max="4613" width="14.42578125" customWidth="1"/>
    <col min="4614" max="4614" width="17.85546875" customWidth="1"/>
    <col min="4615" max="4615" width="11.42578125" customWidth="1"/>
    <col min="4616" max="4616" width="12" customWidth="1"/>
    <col min="4617" max="4617" width="9.28515625" customWidth="1"/>
    <col min="4618" max="4618" width="11.140625" customWidth="1"/>
    <col min="4619" max="4619" width="18" customWidth="1"/>
    <col min="4620" max="4864" width="9.140625" customWidth="1"/>
    <col min="4865" max="4865" width="3.85546875" customWidth="1"/>
    <col min="4866" max="4866" width="13.85546875" customWidth="1"/>
    <col min="4867" max="4867" width="15.42578125" bestFit="1" customWidth="1"/>
    <col min="4868" max="4868" width="16.140625" customWidth="1"/>
    <col min="4869" max="4869" width="14.42578125" customWidth="1"/>
    <col min="4870" max="4870" width="17.85546875" customWidth="1"/>
    <col min="4871" max="4871" width="11.42578125" customWidth="1"/>
    <col min="4872" max="4872" width="12" customWidth="1"/>
    <col min="4873" max="4873" width="9.28515625" customWidth="1"/>
    <col min="4874" max="4874" width="11.140625" customWidth="1"/>
    <col min="4875" max="4875" width="18" customWidth="1"/>
    <col min="4876" max="5120" width="9.140625" customWidth="1"/>
    <col min="5121" max="5121" width="3.85546875" customWidth="1"/>
    <col min="5122" max="5122" width="13.85546875" customWidth="1"/>
    <col min="5123" max="5123" width="15.42578125" bestFit="1" customWidth="1"/>
    <col min="5124" max="5124" width="16.140625" customWidth="1"/>
    <col min="5125" max="5125" width="14.42578125" customWidth="1"/>
    <col min="5126" max="5126" width="17.85546875" customWidth="1"/>
    <col min="5127" max="5127" width="11.42578125" customWidth="1"/>
    <col min="5128" max="5128" width="12" customWidth="1"/>
    <col min="5129" max="5129" width="9.28515625" customWidth="1"/>
    <col min="5130" max="5130" width="11.140625" customWidth="1"/>
    <col min="5131" max="5131" width="18" customWidth="1"/>
    <col min="5132" max="5376" width="9.140625" customWidth="1"/>
    <col min="5377" max="5377" width="3.85546875" customWidth="1"/>
    <col min="5378" max="5378" width="13.85546875" customWidth="1"/>
    <col min="5379" max="5379" width="15.42578125" bestFit="1" customWidth="1"/>
    <col min="5380" max="5380" width="16.140625" customWidth="1"/>
    <col min="5381" max="5381" width="14.42578125" customWidth="1"/>
    <col min="5382" max="5382" width="17.85546875" customWidth="1"/>
    <col min="5383" max="5383" width="11.42578125" customWidth="1"/>
    <col min="5384" max="5384" width="12" customWidth="1"/>
    <col min="5385" max="5385" width="9.28515625" customWidth="1"/>
    <col min="5386" max="5386" width="11.140625" customWidth="1"/>
    <col min="5387" max="5387" width="18" customWidth="1"/>
    <col min="5388" max="5632" width="9.140625" customWidth="1"/>
    <col min="5633" max="5633" width="3.85546875" customWidth="1"/>
    <col min="5634" max="5634" width="13.85546875" customWidth="1"/>
    <col min="5635" max="5635" width="15.42578125" bestFit="1" customWidth="1"/>
    <col min="5636" max="5636" width="16.140625" customWidth="1"/>
    <col min="5637" max="5637" width="14.42578125" customWidth="1"/>
    <col min="5638" max="5638" width="17.85546875" customWidth="1"/>
    <col min="5639" max="5639" width="11.42578125" customWidth="1"/>
    <col min="5640" max="5640" width="12" customWidth="1"/>
    <col min="5641" max="5641" width="9.28515625" customWidth="1"/>
    <col min="5642" max="5642" width="11.140625" customWidth="1"/>
    <col min="5643" max="5643" width="18" customWidth="1"/>
    <col min="5644" max="5888" width="9.140625" customWidth="1"/>
    <col min="5889" max="5889" width="3.85546875" customWidth="1"/>
    <col min="5890" max="5890" width="13.85546875" customWidth="1"/>
    <col min="5891" max="5891" width="15.42578125" bestFit="1" customWidth="1"/>
    <col min="5892" max="5892" width="16.140625" customWidth="1"/>
    <col min="5893" max="5893" width="14.42578125" customWidth="1"/>
    <col min="5894" max="5894" width="17.85546875" customWidth="1"/>
    <col min="5895" max="5895" width="11.42578125" customWidth="1"/>
    <col min="5896" max="5896" width="12" customWidth="1"/>
    <col min="5897" max="5897" width="9.28515625" customWidth="1"/>
    <col min="5898" max="5898" width="11.140625" customWidth="1"/>
    <col min="5899" max="5899" width="18" customWidth="1"/>
    <col min="5900" max="6144" width="9.140625" customWidth="1"/>
    <col min="6145" max="6145" width="3.85546875" customWidth="1"/>
    <col min="6146" max="6146" width="13.85546875" customWidth="1"/>
    <col min="6147" max="6147" width="15.42578125" bestFit="1" customWidth="1"/>
    <col min="6148" max="6148" width="16.140625" customWidth="1"/>
    <col min="6149" max="6149" width="14.42578125" customWidth="1"/>
    <col min="6150" max="6150" width="17.85546875" customWidth="1"/>
    <col min="6151" max="6151" width="11.42578125" customWidth="1"/>
    <col min="6152" max="6152" width="12" customWidth="1"/>
    <col min="6153" max="6153" width="9.28515625" customWidth="1"/>
    <col min="6154" max="6154" width="11.140625" customWidth="1"/>
    <col min="6155" max="6155" width="18" customWidth="1"/>
    <col min="6156" max="6400" width="9.140625" customWidth="1"/>
    <col min="6401" max="6401" width="3.85546875" customWidth="1"/>
    <col min="6402" max="6402" width="13.85546875" customWidth="1"/>
    <col min="6403" max="6403" width="15.42578125" bestFit="1" customWidth="1"/>
    <col min="6404" max="6404" width="16.140625" customWidth="1"/>
    <col min="6405" max="6405" width="14.42578125" customWidth="1"/>
    <col min="6406" max="6406" width="17.85546875" customWidth="1"/>
    <col min="6407" max="6407" width="11.42578125" customWidth="1"/>
    <col min="6408" max="6408" width="12" customWidth="1"/>
    <col min="6409" max="6409" width="9.28515625" customWidth="1"/>
    <col min="6410" max="6410" width="11.140625" customWidth="1"/>
    <col min="6411" max="6411" width="18" customWidth="1"/>
    <col min="6412" max="6656" width="9.140625" customWidth="1"/>
    <col min="6657" max="6657" width="3.85546875" customWidth="1"/>
    <col min="6658" max="6658" width="13.85546875" customWidth="1"/>
    <col min="6659" max="6659" width="15.42578125" bestFit="1" customWidth="1"/>
    <col min="6660" max="6660" width="16.140625" customWidth="1"/>
    <col min="6661" max="6661" width="14.42578125" customWidth="1"/>
    <col min="6662" max="6662" width="17.85546875" customWidth="1"/>
    <col min="6663" max="6663" width="11.42578125" customWidth="1"/>
    <col min="6664" max="6664" width="12" customWidth="1"/>
    <col min="6665" max="6665" width="9.28515625" customWidth="1"/>
    <col min="6666" max="6666" width="11.140625" customWidth="1"/>
    <col min="6667" max="6667" width="18" customWidth="1"/>
    <col min="6668" max="6912" width="9.140625" customWidth="1"/>
    <col min="6913" max="6913" width="3.85546875" customWidth="1"/>
    <col min="6914" max="6914" width="13.85546875" customWidth="1"/>
    <col min="6915" max="6915" width="15.42578125" bestFit="1" customWidth="1"/>
    <col min="6916" max="6916" width="16.140625" customWidth="1"/>
    <col min="6917" max="6917" width="14.42578125" customWidth="1"/>
    <col min="6918" max="6918" width="17.85546875" customWidth="1"/>
    <col min="6919" max="6919" width="11.42578125" customWidth="1"/>
    <col min="6920" max="6920" width="12" customWidth="1"/>
    <col min="6921" max="6921" width="9.28515625" customWidth="1"/>
    <col min="6922" max="6922" width="11.140625" customWidth="1"/>
    <col min="6923" max="6923" width="18" customWidth="1"/>
    <col min="6924" max="7168" width="9.140625" customWidth="1"/>
    <col min="7169" max="7169" width="3.85546875" customWidth="1"/>
    <col min="7170" max="7170" width="13.85546875" customWidth="1"/>
    <col min="7171" max="7171" width="15.42578125" bestFit="1" customWidth="1"/>
    <col min="7172" max="7172" width="16.140625" customWidth="1"/>
    <col min="7173" max="7173" width="14.42578125" customWidth="1"/>
    <col min="7174" max="7174" width="17.85546875" customWidth="1"/>
    <col min="7175" max="7175" width="11.42578125" customWidth="1"/>
    <col min="7176" max="7176" width="12" customWidth="1"/>
    <col min="7177" max="7177" width="9.28515625" customWidth="1"/>
    <col min="7178" max="7178" width="11.140625" customWidth="1"/>
    <col min="7179" max="7179" width="18" customWidth="1"/>
    <col min="7180" max="7424" width="9.140625" customWidth="1"/>
    <col min="7425" max="7425" width="3.85546875" customWidth="1"/>
    <col min="7426" max="7426" width="13.85546875" customWidth="1"/>
    <col min="7427" max="7427" width="15.42578125" bestFit="1" customWidth="1"/>
    <col min="7428" max="7428" width="16.140625" customWidth="1"/>
    <col min="7429" max="7429" width="14.42578125" customWidth="1"/>
    <col min="7430" max="7430" width="17.85546875" customWidth="1"/>
    <col min="7431" max="7431" width="11.42578125" customWidth="1"/>
    <col min="7432" max="7432" width="12" customWidth="1"/>
    <col min="7433" max="7433" width="9.28515625" customWidth="1"/>
    <col min="7434" max="7434" width="11.140625" customWidth="1"/>
    <col min="7435" max="7435" width="18" customWidth="1"/>
    <col min="7436" max="7680" width="9.140625" customWidth="1"/>
    <col min="7681" max="7681" width="3.85546875" customWidth="1"/>
    <col min="7682" max="7682" width="13.85546875" customWidth="1"/>
    <col min="7683" max="7683" width="15.42578125" bestFit="1" customWidth="1"/>
    <col min="7684" max="7684" width="16.140625" customWidth="1"/>
    <col min="7685" max="7685" width="14.42578125" customWidth="1"/>
    <col min="7686" max="7686" width="17.85546875" customWidth="1"/>
    <col min="7687" max="7687" width="11.42578125" customWidth="1"/>
    <col min="7688" max="7688" width="12" customWidth="1"/>
    <col min="7689" max="7689" width="9.28515625" customWidth="1"/>
    <col min="7690" max="7690" width="11.140625" customWidth="1"/>
    <col min="7691" max="7691" width="18" customWidth="1"/>
    <col min="7692" max="7936" width="9.140625" customWidth="1"/>
    <col min="7937" max="7937" width="3.85546875" customWidth="1"/>
    <col min="7938" max="7938" width="13.85546875" customWidth="1"/>
    <col min="7939" max="7939" width="15.42578125" bestFit="1" customWidth="1"/>
    <col min="7940" max="7940" width="16.140625" customWidth="1"/>
    <col min="7941" max="7941" width="14.42578125" customWidth="1"/>
    <col min="7942" max="7942" width="17.85546875" customWidth="1"/>
    <col min="7943" max="7943" width="11.42578125" customWidth="1"/>
    <col min="7944" max="7944" width="12" customWidth="1"/>
    <col min="7945" max="7945" width="9.28515625" customWidth="1"/>
    <col min="7946" max="7946" width="11.140625" customWidth="1"/>
    <col min="7947" max="7947" width="18" customWidth="1"/>
    <col min="7948" max="8192" width="9.140625" customWidth="1"/>
    <col min="8193" max="8193" width="3.85546875" customWidth="1"/>
    <col min="8194" max="8194" width="13.85546875" customWidth="1"/>
    <col min="8195" max="8195" width="15.42578125" bestFit="1" customWidth="1"/>
    <col min="8196" max="8196" width="16.140625" customWidth="1"/>
    <col min="8197" max="8197" width="14.42578125" customWidth="1"/>
    <col min="8198" max="8198" width="17.85546875" customWidth="1"/>
    <col min="8199" max="8199" width="11.42578125" customWidth="1"/>
    <col min="8200" max="8200" width="12" customWidth="1"/>
    <col min="8201" max="8201" width="9.28515625" customWidth="1"/>
    <col min="8202" max="8202" width="11.140625" customWidth="1"/>
    <col min="8203" max="8203" width="18" customWidth="1"/>
    <col min="8204" max="8448" width="9.140625" customWidth="1"/>
    <col min="8449" max="8449" width="3.85546875" customWidth="1"/>
    <col min="8450" max="8450" width="13.85546875" customWidth="1"/>
    <col min="8451" max="8451" width="15.42578125" bestFit="1" customWidth="1"/>
    <col min="8452" max="8452" width="16.140625" customWidth="1"/>
    <col min="8453" max="8453" width="14.42578125" customWidth="1"/>
    <col min="8454" max="8454" width="17.85546875" customWidth="1"/>
    <col min="8455" max="8455" width="11.42578125" customWidth="1"/>
    <col min="8456" max="8456" width="12" customWidth="1"/>
    <col min="8457" max="8457" width="9.28515625" customWidth="1"/>
    <col min="8458" max="8458" width="11.140625" customWidth="1"/>
    <col min="8459" max="8459" width="18" customWidth="1"/>
    <col min="8460" max="8704" width="9.140625" customWidth="1"/>
    <col min="8705" max="8705" width="3.85546875" customWidth="1"/>
    <col min="8706" max="8706" width="13.85546875" customWidth="1"/>
    <col min="8707" max="8707" width="15.42578125" bestFit="1" customWidth="1"/>
    <col min="8708" max="8708" width="16.140625" customWidth="1"/>
    <col min="8709" max="8709" width="14.42578125" customWidth="1"/>
    <col min="8710" max="8710" width="17.85546875" customWidth="1"/>
    <col min="8711" max="8711" width="11.42578125" customWidth="1"/>
    <col min="8712" max="8712" width="12" customWidth="1"/>
    <col min="8713" max="8713" width="9.28515625" customWidth="1"/>
    <col min="8714" max="8714" width="11.140625" customWidth="1"/>
    <col min="8715" max="8715" width="18" customWidth="1"/>
    <col min="8716" max="8960" width="9.140625" customWidth="1"/>
    <col min="8961" max="8961" width="3.85546875" customWidth="1"/>
    <col min="8962" max="8962" width="13.85546875" customWidth="1"/>
    <col min="8963" max="8963" width="15.42578125" bestFit="1" customWidth="1"/>
    <col min="8964" max="8964" width="16.140625" customWidth="1"/>
    <col min="8965" max="8965" width="14.42578125" customWidth="1"/>
    <col min="8966" max="8966" width="17.85546875" customWidth="1"/>
    <col min="8967" max="8967" width="11.42578125" customWidth="1"/>
    <col min="8968" max="8968" width="12" customWidth="1"/>
    <col min="8969" max="8969" width="9.28515625" customWidth="1"/>
    <col min="8970" max="8970" width="11.140625" customWidth="1"/>
    <col min="8971" max="8971" width="18" customWidth="1"/>
    <col min="8972" max="9216" width="9.140625" customWidth="1"/>
    <col min="9217" max="9217" width="3.85546875" customWidth="1"/>
    <col min="9218" max="9218" width="13.85546875" customWidth="1"/>
    <col min="9219" max="9219" width="15.42578125" bestFit="1" customWidth="1"/>
    <col min="9220" max="9220" width="16.140625" customWidth="1"/>
    <col min="9221" max="9221" width="14.42578125" customWidth="1"/>
    <col min="9222" max="9222" width="17.85546875" customWidth="1"/>
    <col min="9223" max="9223" width="11.42578125" customWidth="1"/>
    <col min="9224" max="9224" width="12" customWidth="1"/>
    <col min="9225" max="9225" width="9.28515625" customWidth="1"/>
    <col min="9226" max="9226" width="11.140625" customWidth="1"/>
    <col min="9227" max="9227" width="18" customWidth="1"/>
    <col min="9228" max="9472" width="9.140625" customWidth="1"/>
    <col min="9473" max="9473" width="3.85546875" customWidth="1"/>
    <col min="9474" max="9474" width="13.85546875" customWidth="1"/>
    <col min="9475" max="9475" width="15.42578125" bestFit="1" customWidth="1"/>
    <col min="9476" max="9476" width="16.140625" customWidth="1"/>
    <col min="9477" max="9477" width="14.42578125" customWidth="1"/>
    <col min="9478" max="9478" width="17.85546875" customWidth="1"/>
    <col min="9479" max="9479" width="11.42578125" customWidth="1"/>
    <col min="9480" max="9480" width="12" customWidth="1"/>
    <col min="9481" max="9481" width="9.28515625" customWidth="1"/>
    <col min="9482" max="9482" width="11.140625" customWidth="1"/>
    <col min="9483" max="9483" width="18" customWidth="1"/>
    <col min="9484" max="9728" width="9.140625" customWidth="1"/>
    <col min="9729" max="9729" width="3.85546875" customWidth="1"/>
    <col min="9730" max="9730" width="13.85546875" customWidth="1"/>
    <col min="9731" max="9731" width="15.42578125" bestFit="1" customWidth="1"/>
    <col min="9732" max="9732" width="16.140625" customWidth="1"/>
    <col min="9733" max="9733" width="14.42578125" customWidth="1"/>
    <col min="9734" max="9734" width="17.85546875" customWidth="1"/>
    <col min="9735" max="9735" width="11.42578125" customWidth="1"/>
    <col min="9736" max="9736" width="12" customWidth="1"/>
    <col min="9737" max="9737" width="9.28515625" customWidth="1"/>
    <col min="9738" max="9738" width="11.140625" customWidth="1"/>
    <col min="9739" max="9739" width="18" customWidth="1"/>
    <col min="9740" max="9984" width="9.140625" customWidth="1"/>
    <col min="9985" max="9985" width="3.85546875" customWidth="1"/>
    <col min="9986" max="9986" width="13.85546875" customWidth="1"/>
    <col min="9987" max="9987" width="15.42578125" bestFit="1" customWidth="1"/>
    <col min="9988" max="9988" width="16.140625" customWidth="1"/>
    <col min="9989" max="9989" width="14.42578125" customWidth="1"/>
    <col min="9990" max="9990" width="17.85546875" customWidth="1"/>
    <col min="9991" max="9991" width="11.42578125" customWidth="1"/>
    <col min="9992" max="9992" width="12" customWidth="1"/>
    <col min="9993" max="9993" width="9.28515625" customWidth="1"/>
    <col min="9994" max="9994" width="11.140625" customWidth="1"/>
    <col min="9995" max="9995" width="18" customWidth="1"/>
    <col min="9996" max="10240" width="9.140625" customWidth="1"/>
    <col min="10241" max="10241" width="3.85546875" customWidth="1"/>
    <col min="10242" max="10242" width="13.85546875" customWidth="1"/>
    <col min="10243" max="10243" width="15.42578125" bestFit="1" customWidth="1"/>
    <col min="10244" max="10244" width="16.140625" customWidth="1"/>
    <col min="10245" max="10245" width="14.42578125" customWidth="1"/>
    <col min="10246" max="10246" width="17.85546875" customWidth="1"/>
    <col min="10247" max="10247" width="11.42578125" customWidth="1"/>
    <col min="10248" max="10248" width="12" customWidth="1"/>
    <col min="10249" max="10249" width="9.28515625" customWidth="1"/>
    <col min="10250" max="10250" width="11.140625" customWidth="1"/>
    <col min="10251" max="10251" width="18" customWidth="1"/>
    <col min="10252" max="10496" width="9.140625" customWidth="1"/>
    <col min="10497" max="10497" width="3.85546875" customWidth="1"/>
    <col min="10498" max="10498" width="13.85546875" customWidth="1"/>
    <col min="10499" max="10499" width="15.42578125" bestFit="1" customWidth="1"/>
    <col min="10500" max="10500" width="16.140625" customWidth="1"/>
    <col min="10501" max="10501" width="14.42578125" customWidth="1"/>
    <col min="10502" max="10502" width="17.85546875" customWidth="1"/>
    <col min="10503" max="10503" width="11.42578125" customWidth="1"/>
    <col min="10504" max="10504" width="12" customWidth="1"/>
    <col min="10505" max="10505" width="9.28515625" customWidth="1"/>
    <col min="10506" max="10506" width="11.140625" customWidth="1"/>
    <col min="10507" max="10507" width="18" customWidth="1"/>
    <col min="10508" max="10752" width="9.140625" customWidth="1"/>
    <col min="10753" max="10753" width="3.85546875" customWidth="1"/>
    <col min="10754" max="10754" width="13.85546875" customWidth="1"/>
    <col min="10755" max="10755" width="15.42578125" bestFit="1" customWidth="1"/>
    <col min="10756" max="10756" width="16.140625" customWidth="1"/>
    <col min="10757" max="10757" width="14.42578125" customWidth="1"/>
    <col min="10758" max="10758" width="17.85546875" customWidth="1"/>
    <col min="10759" max="10759" width="11.42578125" customWidth="1"/>
    <col min="10760" max="10760" width="12" customWidth="1"/>
    <col min="10761" max="10761" width="9.28515625" customWidth="1"/>
    <col min="10762" max="10762" width="11.140625" customWidth="1"/>
    <col min="10763" max="10763" width="18" customWidth="1"/>
    <col min="10764" max="11008" width="9.140625" customWidth="1"/>
    <col min="11009" max="11009" width="3.85546875" customWidth="1"/>
    <col min="11010" max="11010" width="13.85546875" customWidth="1"/>
    <col min="11011" max="11011" width="15.42578125" bestFit="1" customWidth="1"/>
    <col min="11012" max="11012" width="16.140625" customWidth="1"/>
    <col min="11013" max="11013" width="14.42578125" customWidth="1"/>
    <col min="11014" max="11014" width="17.85546875" customWidth="1"/>
    <col min="11015" max="11015" width="11.42578125" customWidth="1"/>
    <col min="11016" max="11016" width="12" customWidth="1"/>
    <col min="11017" max="11017" width="9.28515625" customWidth="1"/>
    <col min="11018" max="11018" width="11.140625" customWidth="1"/>
    <col min="11019" max="11019" width="18" customWidth="1"/>
    <col min="11020" max="11264" width="9.140625" customWidth="1"/>
    <col min="11265" max="11265" width="3.85546875" customWidth="1"/>
    <col min="11266" max="11266" width="13.85546875" customWidth="1"/>
    <col min="11267" max="11267" width="15.42578125" bestFit="1" customWidth="1"/>
    <col min="11268" max="11268" width="16.140625" customWidth="1"/>
    <col min="11269" max="11269" width="14.42578125" customWidth="1"/>
    <col min="11270" max="11270" width="17.85546875" customWidth="1"/>
    <col min="11271" max="11271" width="11.42578125" customWidth="1"/>
    <col min="11272" max="11272" width="12" customWidth="1"/>
    <col min="11273" max="11273" width="9.28515625" customWidth="1"/>
    <col min="11274" max="11274" width="11.140625" customWidth="1"/>
    <col min="11275" max="11275" width="18" customWidth="1"/>
    <col min="11276" max="11520" width="9.140625" customWidth="1"/>
    <col min="11521" max="11521" width="3.85546875" customWidth="1"/>
    <col min="11522" max="11522" width="13.85546875" customWidth="1"/>
    <col min="11523" max="11523" width="15.42578125" bestFit="1" customWidth="1"/>
    <col min="11524" max="11524" width="16.140625" customWidth="1"/>
    <col min="11525" max="11525" width="14.42578125" customWidth="1"/>
    <col min="11526" max="11526" width="17.85546875" customWidth="1"/>
    <col min="11527" max="11527" width="11.42578125" customWidth="1"/>
    <col min="11528" max="11528" width="12" customWidth="1"/>
    <col min="11529" max="11529" width="9.28515625" customWidth="1"/>
    <col min="11530" max="11530" width="11.140625" customWidth="1"/>
    <col min="11531" max="11531" width="18" customWidth="1"/>
    <col min="11532" max="11776" width="9.140625" customWidth="1"/>
    <col min="11777" max="11777" width="3.85546875" customWidth="1"/>
    <col min="11778" max="11778" width="13.85546875" customWidth="1"/>
    <col min="11779" max="11779" width="15.42578125" bestFit="1" customWidth="1"/>
    <col min="11780" max="11780" width="16.140625" customWidth="1"/>
    <col min="11781" max="11781" width="14.42578125" customWidth="1"/>
    <col min="11782" max="11782" width="17.85546875" customWidth="1"/>
    <col min="11783" max="11783" width="11.42578125" customWidth="1"/>
    <col min="11784" max="11784" width="12" customWidth="1"/>
    <col min="11785" max="11785" width="9.28515625" customWidth="1"/>
    <col min="11786" max="11786" width="11.140625" customWidth="1"/>
    <col min="11787" max="11787" width="18" customWidth="1"/>
    <col min="11788" max="12032" width="9.140625" customWidth="1"/>
    <col min="12033" max="12033" width="3.85546875" customWidth="1"/>
    <col min="12034" max="12034" width="13.85546875" customWidth="1"/>
    <col min="12035" max="12035" width="15.42578125" bestFit="1" customWidth="1"/>
    <col min="12036" max="12036" width="16.140625" customWidth="1"/>
    <col min="12037" max="12037" width="14.42578125" customWidth="1"/>
    <col min="12038" max="12038" width="17.85546875" customWidth="1"/>
    <col min="12039" max="12039" width="11.42578125" customWidth="1"/>
    <col min="12040" max="12040" width="12" customWidth="1"/>
    <col min="12041" max="12041" width="9.28515625" customWidth="1"/>
    <col min="12042" max="12042" width="11.140625" customWidth="1"/>
    <col min="12043" max="12043" width="18" customWidth="1"/>
    <col min="12044" max="12288" width="9.140625" customWidth="1"/>
    <col min="12289" max="12289" width="3.85546875" customWidth="1"/>
    <col min="12290" max="12290" width="13.85546875" customWidth="1"/>
    <col min="12291" max="12291" width="15.42578125" bestFit="1" customWidth="1"/>
    <col min="12292" max="12292" width="16.140625" customWidth="1"/>
    <col min="12293" max="12293" width="14.42578125" customWidth="1"/>
    <col min="12294" max="12294" width="17.85546875" customWidth="1"/>
    <col min="12295" max="12295" width="11.42578125" customWidth="1"/>
    <col min="12296" max="12296" width="12" customWidth="1"/>
    <col min="12297" max="12297" width="9.28515625" customWidth="1"/>
    <col min="12298" max="12298" width="11.140625" customWidth="1"/>
    <col min="12299" max="12299" width="18" customWidth="1"/>
    <col min="12300" max="12544" width="9.140625" customWidth="1"/>
    <col min="12545" max="12545" width="3.85546875" customWidth="1"/>
    <col min="12546" max="12546" width="13.85546875" customWidth="1"/>
    <col min="12547" max="12547" width="15.42578125" bestFit="1" customWidth="1"/>
    <col min="12548" max="12548" width="16.140625" customWidth="1"/>
    <col min="12549" max="12549" width="14.42578125" customWidth="1"/>
    <col min="12550" max="12550" width="17.85546875" customWidth="1"/>
    <col min="12551" max="12551" width="11.42578125" customWidth="1"/>
    <col min="12552" max="12552" width="12" customWidth="1"/>
    <col min="12553" max="12553" width="9.28515625" customWidth="1"/>
    <col min="12554" max="12554" width="11.140625" customWidth="1"/>
    <col min="12555" max="12555" width="18" customWidth="1"/>
    <col min="12556" max="12800" width="9.140625" customWidth="1"/>
    <col min="12801" max="12801" width="3.85546875" customWidth="1"/>
    <col min="12802" max="12802" width="13.85546875" customWidth="1"/>
    <col min="12803" max="12803" width="15.42578125" bestFit="1" customWidth="1"/>
    <col min="12804" max="12804" width="16.140625" customWidth="1"/>
    <col min="12805" max="12805" width="14.42578125" customWidth="1"/>
    <col min="12806" max="12806" width="17.85546875" customWidth="1"/>
    <col min="12807" max="12807" width="11.42578125" customWidth="1"/>
    <col min="12808" max="12808" width="12" customWidth="1"/>
    <col min="12809" max="12809" width="9.28515625" customWidth="1"/>
    <col min="12810" max="12810" width="11.140625" customWidth="1"/>
    <col min="12811" max="12811" width="18" customWidth="1"/>
    <col min="12812" max="13056" width="9.140625" customWidth="1"/>
    <col min="13057" max="13057" width="3.85546875" customWidth="1"/>
    <col min="13058" max="13058" width="13.85546875" customWidth="1"/>
    <col min="13059" max="13059" width="15.42578125" bestFit="1" customWidth="1"/>
    <col min="13060" max="13060" width="16.140625" customWidth="1"/>
    <col min="13061" max="13061" width="14.42578125" customWidth="1"/>
    <col min="13062" max="13062" width="17.85546875" customWidth="1"/>
    <col min="13063" max="13063" width="11.42578125" customWidth="1"/>
    <col min="13064" max="13064" width="12" customWidth="1"/>
    <col min="13065" max="13065" width="9.28515625" customWidth="1"/>
    <col min="13066" max="13066" width="11.140625" customWidth="1"/>
    <col min="13067" max="13067" width="18" customWidth="1"/>
    <col min="13068" max="13312" width="9.140625" customWidth="1"/>
    <col min="13313" max="13313" width="3.85546875" customWidth="1"/>
    <col min="13314" max="13314" width="13.85546875" customWidth="1"/>
    <col min="13315" max="13315" width="15.42578125" bestFit="1" customWidth="1"/>
    <col min="13316" max="13316" width="16.140625" customWidth="1"/>
    <col min="13317" max="13317" width="14.42578125" customWidth="1"/>
    <col min="13318" max="13318" width="17.85546875" customWidth="1"/>
    <col min="13319" max="13319" width="11.42578125" customWidth="1"/>
    <col min="13320" max="13320" width="12" customWidth="1"/>
    <col min="13321" max="13321" width="9.28515625" customWidth="1"/>
    <col min="13322" max="13322" width="11.140625" customWidth="1"/>
    <col min="13323" max="13323" width="18" customWidth="1"/>
    <col min="13324" max="13568" width="9.140625" customWidth="1"/>
    <col min="13569" max="13569" width="3.85546875" customWidth="1"/>
    <col min="13570" max="13570" width="13.85546875" customWidth="1"/>
    <col min="13571" max="13571" width="15.42578125" bestFit="1" customWidth="1"/>
    <col min="13572" max="13572" width="16.140625" customWidth="1"/>
    <col min="13573" max="13573" width="14.42578125" customWidth="1"/>
    <col min="13574" max="13574" width="17.85546875" customWidth="1"/>
    <col min="13575" max="13575" width="11.42578125" customWidth="1"/>
    <col min="13576" max="13576" width="12" customWidth="1"/>
    <col min="13577" max="13577" width="9.28515625" customWidth="1"/>
    <col min="13578" max="13578" width="11.140625" customWidth="1"/>
    <col min="13579" max="13579" width="18" customWidth="1"/>
    <col min="13580" max="13824" width="9.140625" customWidth="1"/>
    <col min="13825" max="13825" width="3.85546875" customWidth="1"/>
    <col min="13826" max="13826" width="13.85546875" customWidth="1"/>
    <col min="13827" max="13827" width="15.42578125" bestFit="1" customWidth="1"/>
    <col min="13828" max="13828" width="16.140625" customWidth="1"/>
    <col min="13829" max="13829" width="14.42578125" customWidth="1"/>
    <col min="13830" max="13830" width="17.85546875" customWidth="1"/>
    <col min="13831" max="13831" width="11.42578125" customWidth="1"/>
    <col min="13832" max="13832" width="12" customWidth="1"/>
    <col min="13833" max="13833" width="9.28515625" customWidth="1"/>
    <col min="13834" max="13834" width="11.140625" customWidth="1"/>
    <col min="13835" max="13835" width="18" customWidth="1"/>
    <col min="13836" max="14080" width="9.140625" customWidth="1"/>
    <col min="14081" max="14081" width="3.85546875" customWidth="1"/>
    <col min="14082" max="14082" width="13.85546875" customWidth="1"/>
    <col min="14083" max="14083" width="15.42578125" bestFit="1" customWidth="1"/>
    <col min="14084" max="14084" width="16.140625" customWidth="1"/>
    <col min="14085" max="14085" width="14.42578125" customWidth="1"/>
    <col min="14086" max="14086" width="17.85546875" customWidth="1"/>
    <col min="14087" max="14087" width="11.42578125" customWidth="1"/>
    <col min="14088" max="14088" width="12" customWidth="1"/>
    <col min="14089" max="14089" width="9.28515625" customWidth="1"/>
    <col min="14090" max="14090" width="11.140625" customWidth="1"/>
    <col min="14091" max="14091" width="18" customWidth="1"/>
    <col min="14092" max="14336" width="9.140625" customWidth="1"/>
    <col min="14337" max="14337" width="3.85546875" customWidth="1"/>
    <col min="14338" max="14338" width="13.85546875" customWidth="1"/>
    <col min="14339" max="14339" width="15.42578125" bestFit="1" customWidth="1"/>
    <col min="14340" max="14340" width="16.140625" customWidth="1"/>
    <col min="14341" max="14341" width="14.42578125" customWidth="1"/>
    <col min="14342" max="14342" width="17.85546875" customWidth="1"/>
    <col min="14343" max="14343" width="11.42578125" customWidth="1"/>
    <col min="14344" max="14344" width="12" customWidth="1"/>
    <col min="14345" max="14345" width="9.28515625" customWidth="1"/>
    <col min="14346" max="14346" width="11.140625" customWidth="1"/>
    <col min="14347" max="14347" width="18" customWidth="1"/>
    <col min="14348" max="14592" width="9.140625" customWidth="1"/>
    <col min="14593" max="14593" width="3.85546875" customWidth="1"/>
    <col min="14594" max="14594" width="13.85546875" customWidth="1"/>
    <col min="14595" max="14595" width="15.42578125" bestFit="1" customWidth="1"/>
    <col min="14596" max="14596" width="16.140625" customWidth="1"/>
    <col min="14597" max="14597" width="14.42578125" customWidth="1"/>
    <col min="14598" max="14598" width="17.85546875" customWidth="1"/>
    <col min="14599" max="14599" width="11.42578125" customWidth="1"/>
    <col min="14600" max="14600" width="12" customWidth="1"/>
    <col min="14601" max="14601" width="9.28515625" customWidth="1"/>
    <col min="14602" max="14602" width="11.140625" customWidth="1"/>
    <col min="14603" max="14603" width="18" customWidth="1"/>
    <col min="14604" max="14848" width="9.140625" customWidth="1"/>
    <col min="14849" max="14849" width="3.85546875" customWidth="1"/>
    <col min="14850" max="14850" width="13.85546875" customWidth="1"/>
    <col min="14851" max="14851" width="15.42578125" bestFit="1" customWidth="1"/>
    <col min="14852" max="14852" width="16.140625" customWidth="1"/>
    <col min="14853" max="14853" width="14.42578125" customWidth="1"/>
    <col min="14854" max="14854" width="17.85546875" customWidth="1"/>
    <col min="14855" max="14855" width="11.42578125" customWidth="1"/>
    <col min="14856" max="14856" width="12" customWidth="1"/>
    <col min="14857" max="14857" width="9.28515625" customWidth="1"/>
    <col min="14858" max="14858" width="11.140625" customWidth="1"/>
    <col min="14859" max="14859" width="18" customWidth="1"/>
    <col min="14860" max="15104" width="9.140625" customWidth="1"/>
    <col min="15105" max="15105" width="3.85546875" customWidth="1"/>
    <col min="15106" max="15106" width="13.85546875" customWidth="1"/>
    <col min="15107" max="15107" width="15.42578125" bestFit="1" customWidth="1"/>
    <col min="15108" max="15108" width="16.140625" customWidth="1"/>
    <col min="15109" max="15109" width="14.42578125" customWidth="1"/>
    <col min="15110" max="15110" width="17.85546875" customWidth="1"/>
    <col min="15111" max="15111" width="11.42578125" customWidth="1"/>
    <col min="15112" max="15112" width="12" customWidth="1"/>
    <col min="15113" max="15113" width="9.28515625" customWidth="1"/>
    <col min="15114" max="15114" width="11.140625" customWidth="1"/>
    <col min="15115" max="15115" width="18" customWidth="1"/>
    <col min="15116" max="15360" width="9.140625" customWidth="1"/>
    <col min="15361" max="15361" width="3.85546875" customWidth="1"/>
    <col min="15362" max="15362" width="13.85546875" customWidth="1"/>
    <col min="15363" max="15363" width="15.42578125" bestFit="1" customWidth="1"/>
    <col min="15364" max="15364" width="16.140625" customWidth="1"/>
    <col min="15365" max="15365" width="14.42578125" customWidth="1"/>
    <col min="15366" max="15366" width="17.85546875" customWidth="1"/>
    <col min="15367" max="15367" width="11.42578125" customWidth="1"/>
    <col min="15368" max="15368" width="12" customWidth="1"/>
    <col min="15369" max="15369" width="9.28515625" customWidth="1"/>
    <col min="15370" max="15370" width="11.140625" customWidth="1"/>
    <col min="15371" max="15371" width="18" customWidth="1"/>
    <col min="15372" max="15616" width="9.140625" customWidth="1"/>
    <col min="15617" max="15617" width="3.85546875" customWidth="1"/>
    <col min="15618" max="15618" width="13.85546875" customWidth="1"/>
    <col min="15619" max="15619" width="15.42578125" bestFit="1" customWidth="1"/>
    <col min="15620" max="15620" width="16.140625" customWidth="1"/>
    <col min="15621" max="15621" width="14.42578125" customWidth="1"/>
    <col min="15622" max="15622" width="17.85546875" customWidth="1"/>
    <col min="15623" max="15623" width="11.42578125" customWidth="1"/>
    <col min="15624" max="15624" width="12" customWidth="1"/>
    <col min="15625" max="15625" width="9.28515625" customWidth="1"/>
    <col min="15626" max="15626" width="11.140625" customWidth="1"/>
    <col min="15627" max="15627" width="18" customWidth="1"/>
    <col min="15628" max="15872" width="9.140625" customWidth="1"/>
    <col min="15873" max="15873" width="3.85546875" customWidth="1"/>
    <col min="15874" max="15874" width="13.85546875" customWidth="1"/>
    <col min="15875" max="15875" width="15.42578125" bestFit="1" customWidth="1"/>
    <col min="15876" max="15876" width="16.140625" customWidth="1"/>
    <col min="15877" max="15877" width="14.42578125" customWidth="1"/>
    <col min="15878" max="15878" width="17.85546875" customWidth="1"/>
    <col min="15879" max="15879" width="11.42578125" customWidth="1"/>
    <col min="15880" max="15880" width="12" customWidth="1"/>
    <col min="15881" max="15881" width="9.28515625" customWidth="1"/>
    <col min="15882" max="15882" width="11.140625" customWidth="1"/>
    <col min="15883" max="15883" width="18" customWidth="1"/>
    <col min="15884" max="16128" width="9.140625" customWidth="1"/>
    <col min="16129" max="16129" width="3.85546875" customWidth="1"/>
    <col min="16130" max="16130" width="13.85546875" customWidth="1"/>
    <col min="16131" max="16131" width="15.42578125" bestFit="1" customWidth="1"/>
    <col min="16132" max="16132" width="16.140625" customWidth="1"/>
    <col min="16133" max="16133" width="14.42578125" customWidth="1"/>
    <col min="16134" max="16134" width="17.85546875" customWidth="1"/>
    <col min="16135" max="16135" width="11.42578125" customWidth="1"/>
    <col min="16136" max="16136" width="12" customWidth="1"/>
    <col min="16137" max="16137" width="9.28515625" customWidth="1"/>
    <col min="16138" max="16138" width="11.140625" customWidth="1"/>
    <col min="16139" max="16139" width="18" customWidth="1"/>
    <col min="16140" max="16384" width="9.140625" customWidth="1"/>
  </cols>
  <sheetData>
    <row r="1" spans="1:11" ht="16.5" customHeight="1" thickBot="1" x14ac:dyDescent="0.3">
      <c r="B1" s="3" t="s">
        <v>2</v>
      </c>
      <c r="C1" s="4"/>
      <c r="D1" s="4"/>
      <c r="E1" s="5"/>
      <c r="F1" s="5"/>
      <c r="G1" s="5"/>
      <c r="H1" s="6"/>
      <c r="I1" s="7"/>
      <c r="J1" s="10" t="s">
        <v>6</v>
      </c>
      <c r="K1" s="11">
        <v>1698</v>
      </c>
    </row>
    <row r="2" spans="1:11" s="8" customFormat="1" ht="15.75" customHeight="1" x14ac:dyDescent="0.2">
      <c r="B2" s="9" t="s">
        <v>3</v>
      </c>
      <c r="C2" s="9" t="s">
        <v>4</v>
      </c>
      <c r="D2" s="9" t="s">
        <v>5</v>
      </c>
    </row>
    <row r="3" spans="1:11" s="8" customFormat="1" ht="12.75" x14ac:dyDescent="0.2">
      <c r="B3" s="8">
        <v>0</v>
      </c>
    </row>
    <row r="4" spans="1:11" x14ac:dyDescent="0.25">
      <c r="A4">
        <v>1</v>
      </c>
      <c r="B4">
        <v>6</v>
      </c>
      <c r="C4" s="12">
        <f>$K$1</f>
        <v>1698</v>
      </c>
      <c r="D4" s="13">
        <f t="shared" ref="D4:D43" si="0">+PV($C$49,B4,,-C4,$C$51)</f>
        <v>1613.7797461547993</v>
      </c>
      <c r="J4" s="14" t="s">
        <v>7</v>
      </c>
      <c r="K4">
        <f>(D49+1)^(1/12)-1</f>
        <v>8.5147110075189936E-3</v>
      </c>
    </row>
    <row r="5" spans="1:11" x14ac:dyDescent="0.25">
      <c r="A5">
        <v>2</v>
      </c>
      <c r="B5">
        <f>$B$4*A5</f>
        <v>12</v>
      </c>
      <c r="C5" s="12">
        <f>$K$1</f>
        <v>1698</v>
      </c>
      <c r="D5" s="13">
        <f t="shared" si="0"/>
        <v>1533.7367898112186</v>
      </c>
    </row>
    <row r="6" spans="1:11" x14ac:dyDescent="0.25">
      <c r="A6">
        <v>3</v>
      </c>
      <c r="B6">
        <f t="shared" ref="B6:B43" si="1">$B$4*A6</f>
        <v>18</v>
      </c>
      <c r="C6" s="12">
        <f>$K$1</f>
        <v>1698</v>
      </c>
      <c r="D6" s="13">
        <f t="shared" si="0"/>
        <v>1457.6639383567876</v>
      </c>
      <c r="F6" s="15" t="s">
        <v>8</v>
      </c>
      <c r="G6" s="16">
        <v>1500</v>
      </c>
    </row>
    <row r="7" spans="1:11" x14ac:dyDescent="0.25">
      <c r="A7">
        <v>4</v>
      </c>
      <c r="B7">
        <f t="shared" si="1"/>
        <v>24</v>
      </c>
      <c r="C7" s="12">
        <f>$K$1</f>
        <v>1698</v>
      </c>
      <c r="D7" s="13">
        <f t="shared" si="0"/>
        <v>1385.364275865973</v>
      </c>
    </row>
    <row r="8" spans="1:11" x14ac:dyDescent="0.25">
      <c r="A8">
        <v>5</v>
      </c>
      <c r="B8">
        <f t="shared" si="1"/>
        <v>30</v>
      </c>
      <c r="C8" s="12">
        <f>$K$1</f>
        <v>1698</v>
      </c>
      <c r="D8" s="13">
        <f t="shared" si="0"/>
        <v>1316.6506533798104</v>
      </c>
    </row>
    <row r="9" spans="1:11" x14ac:dyDescent="0.25">
      <c r="A9">
        <v>6</v>
      </c>
      <c r="B9">
        <f t="shared" si="1"/>
        <v>36</v>
      </c>
      <c r="C9" s="12">
        <f>$K$1</f>
        <v>1698</v>
      </c>
      <c r="D9" s="13">
        <f t="shared" si="0"/>
        <v>1251.3452044675037</v>
      </c>
    </row>
    <row r="10" spans="1:11" x14ac:dyDescent="0.25">
      <c r="A10">
        <v>7</v>
      </c>
      <c r="B10">
        <f t="shared" si="1"/>
        <v>42</v>
      </c>
      <c r="C10" s="12">
        <f>$K$1</f>
        <v>1698</v>
      </c>
      <c r="D10" s="13">
        <f t="shared" si="0"/>
        <v>1189.2788848160149</v>
      </c>
    </row>
    <row r="11" spans="1:11" x14ac:dyDescent="0.25">
      <c r="A11">
        <v>8</v>
      </c>
      <c r="B11">
        <f t="shared" si="1"/>
        <v>48</v>
      </c>
      <c r="C11" s="12">
        <f>$K$1</f>
        <v>1698</v>
      </c>
      <c r="D11" s="13">
        <f t="shared" si="0"/>
        <v>1130.291034655861</v>
      </c>
    </row>
    <row r="12" spans="1:11" x14ac:dyDescent="0.25">
      <c r="A12">
        <v>9</v>
      </c>
      <c r="B12">
        <f t="shared" si="1"/>
        <v>54</v>
      </c>
      <c r="C12" s="12">
        <f>$K$1</f>
        <v>1698</v>
      </c>
      <c r="D12" s="13">
        <f t="shared" si="0"/>
        <v>1074.2289628904482</v>
      </c>
    </row>
    <row r="13" spans="1:11" x14ac:dyDescent="0.25">
      <c r="A13">
        <v>10</v>
      </c>
      <c r="B13">
        <f t="shared" si="1"/>
        <v>60</v>
      </c>
      <c r="C13" s="12">
        <f>$K$1</f>
        <v>1698</v>
      </c>
      <c r="D13" s="13">
        <f t="shared" si="0"/>
        <v>1020.9475518524624</v>
      </c>
    </row>
    <row r="14" spans="1:11" x14ac:dyDescent="0.25">
      <c r="A14">
        <v>11</v>
      </c>
      <c r="B14">
        <f t="shared" si="1"/>
        <v>66</v>
      </c>
      <c r="C14" s="12">
        <f>$K$1</f>
        <v>1698</v>
      </c>
      <c r="D14" s="13">
        <f t="shared" si="0"/>
        <v>970.30888166421141</v>
      </c>
    </row>
    <row r="15" spans="1:11" x14ac:dyDescent="0.25">
      <c r="A15">
        <v>12</v>
      </c>
      <c r="B15">
        <f t="shared" si="1"/>
        <v>72</v>
      </c>
      <c r="C15" s="12">
        <f>$K$1</f>
        <v>1698</v>
      </c>
      <c r="D15" s="13">
        <f t="shared" si="0"/>
        <v>922.1818732295751</v>
      </c>
    </row>
    <row r="16" spans="1:11" x14ac:dyDescent="0.25">
      <c r="A16">
        <v>13</v>
      </c>
      <c r="B16">
        <f t="shared" si="1"/>
        <v>78</v>
      </c>
      <c r="C16" s="12">
        <f>$K$1</f>
        <v>1698</v>
      </c>
      <c r="D16" s="13">
        <f t="shared" si="0"/>
        <v>876.44194893344013</v>
      </c>
    </row>
    <row r="17" spans="1:4" x14ac:dyDescent="0.25">
      <c r="A17">
        <v>14</v>
      </c>
      <c r="B17">
        <f t="shared" si="1"/>
        <v>84</v>
      </c>
      <c r="C17" s="12">
        <f>$K$1</f>
        <v>1698</v>
      </c>
      <c r="D17" s="13">
        <f t="shared" si="0"/>
        <v>832.97071017033272</v>
      </c>
    </row>
    <row r="18" spans="1:4" x14ac:dyDescent="0.25">
      <c r="A18">
        <v>15</v>
      </c>
      <c r="B18">
        <f t="shared" si="1"/>
        <v>90</v>
      </c>
      <c r="C18" s="12">
        <f>$K$1</f>
        <v>1698</v>
      </c>
      <c r="D18" s="13">
        <f t="shared" si="0"/>
        <v>791.65563086752786</v>
      </c>
    </row>
    <row r="19" spans="1:4" x14ac:dyDescent="0.25">
      <c r="A19">
        <v>16</v>
      </c>
      <c r="B19">
        <f t="shared" si="1"/>
        <v>96</v>
      </c>
      <c r="C19" s="12">
        <f>$K$1</f>
        <v>1698</v>
      </c>
      <c r="D19" s="13">
        <f t="shared" si="0"/>
        <v>752.3897662093151</v>
      </c>
    </row>
    <row r="20" spans="1:4" x14ac:dyDescent="0.25">
      <c r="A20">
        <v>17</v>
      </c>
      <c r="B20">
        <f t="shared" si="1"/>
        <v>102</v>
      </c>
      <c r="C20" s="12">
        <f>$K$1</f>
        <v>1698</v>
      </c>
      <c r="D20" s="13">
        <f t="shared" si="0"/>
        <v>715.07147580844378</v>
      </c>
    </row>
    <row r="21" spans="1:4" x14ac:dyDescent="0.25">
      <c r="A21">
        <v>18</v>
      </c>
      <c r="B21">
        <f t="shared" si="1"/>
        <v>108</v>
      </c>
      <c r="C21" s="12">
        <f>$K$1</f>
        <v>1698</v>
      </c>
      <c r="D21" s="13">
        <f t="shared" si="0"/>
        <v>679.60416060817909</v>
      </c>
    </row>
    <row r="22" spans="1:4" x14ac:dyDescent="0.25">
      <c r="A22">
        <v>19</v>
      </c>
      <c r="B22">
        <f t="shared" si="1"/>
        <v>114</v>
      </c>
      <c r="C22" s="12">
        <f>$K$1</f>
        <v>1698</v>
      </c>
      <c r="D22" s="13">
        <f t="shared" si="0"/>
        <v>645.89601283392994</v>
      </c>
    </row>
    <row r="23" spans="1:4" x14ac:dyDescent="0.25">
      <c r="A23">
        <v>20</v>
      </c>
      <c r="B23">
        <f t="shared" si="1"/>
        <v>120</v>
      </c>
      <c r="C23" s="12">
        <f>$K$1</f>
        <v>1698</v>
      </c>
      <c r="D23" s="13">
        <f t="shared" si="0"/>
        <v>613.85977834719461</v>
      </c>
    </row>
    <row r="24" spans="1:4" x14ac:dyDescent="0.25">
      <c r="A24">
        <v>21</v>
      </c>
      <c r="B24">
        <f t="shared" si="1"/>
        <v>126</v>
      </c>
      <c r="C24" s="12">
        <f>$K$1</f>
        <v>1698</v>
      </c>
      <c r="D24" s="13">
        <f t="shared" si="0"/>
        <v>583.41253078667694</v>
      </c>
    </row>
    <row r="25" spans="1:4" x14ac:dyDescent="0.25">
      <c r="A25">
        <v>22</v>
      </c>
      <c r="B25">
        <f t="shared" si="1"/>
        <v>132</v>
      </c>
      <c r="C25" s="12">
        <f>$K$1</f>
        <v>1698</v>
      </c>
      <c r="D25" s="13">
        <f t="shared" si="0"/>
        <v>554.47545691192738</v>
      </c>
    </row>
    <row r="26" spans="1:4" x14ac:dyDescent="0.25">
      <c r="A26">
        <v>23</v>
      </c>
      <c r="B26">
        <f t="shared" si="1"/>
        <v>138</v>
      </c>
      <c r="C26" s="12">
        <f>$K$1</f>
        <v>1698</v>
      </c>
      <c r="D26" s="13">
        <f t="shared" si="0"/>
        <v>526.97365259387311</v>
      </c>
    </row>
    <row r="27" spans="1:4" x14ac:dyDescent="0.25">
      <c r="A27">
        <v>24</v>
      </c>
      <c r="B27">
        <f t="shared" si="1"/>
        <v>144</v>
      </c>
      <c r="C27" s="12">
        <f>$K$1</f>
        <v>1698</v>
      </c>
      <c r="D27" s="13">
        <f t="shared" si="0"/>
        <v>500.83592892415095</v>
      </c>
    </row>
    <row r="28" spans="1:4" x14ac:dyDescent="0.25">
      <c r="A28">
        <v>25</v>
      </c>
      <c r="B28">
        <f t="shared" si="1"/>
        <v>150</v>
      </c>
      <c r="C28" s="12">
        <f>$K$1</f>
        <v>1698</v>
      </c>
      <c r="D28" s="13">
        <f t="shared" si="0"/>
        <v>475.99462794135417</v>
      </c>
    </row>
    <row r="29" spans="1:4" x14ac:dyDescent="0.25">
      <c r="A29">
        <v>26</v>
      </c>
      <c r="B29">
        <f t="shared" si="1"/>
        <v>156</v>
      </c>
      <c r="C29" s="12">
        <f>$K$1</f>
        <v>1698</v>
      </c>
      <c r="D29" s="13">
        <f t="shared" si="0"/>
        <v>452.38544749720069</v>
      </c>
    </row>
    <row r="30" spans="1:4" x14ac:dyDescent="0.25">
      <c r="A30">
        <v>27</v>
      </c>
      <c r="B30">
        <f t="shared" si="1"/>
        <v>162</v>
      </c>
      <c r="C30" s="12">
        <f>$K$1</f>
        <v>1698</v>
      </c>
      <c r="D30" s="13">
        <f t="shared" si="0"/>
        <v>429.94727480928037</v>
      </c>
    </row>
    <row r="31" spans="1:4" x14ac:dyDescent="0.25">
      <c r="A31">
        <v>28</v>
      </c>
      <c r="B31">
        <f t="shared" si="1"/>
        <v>168</v>
      </c>
      <c r="C31" s="12">
        <f>$K$1</f>
        <v>1698</v>
      </c>
      <c r="D31" s="13">
        <f t="shared" si="0"/>
        <v>408.62202826953376</v>
      </c>
    </row>
    <row r="32" spans="1:4" x14ac:dyDescent="0.25">
      <c r="A32">
        <v>29</v>
      </c>
      <c r="B32">
        <f t="shared" si="1"/>
        <v>174</v>
      </c>
      <c r="C32" s="12">
        <f>$K$1</f>
        <v>1698</v>
      </c>
      <c r="D32" s="13">
        <f t="shared" si="0"/>
        <v>388.35450709897964</v>
      </c>
    </row>
    <row r="33" spans="1:11" x14ac:dyDescent="0.25">
      <c r="A33">
        <v>30</v>
      </c>
      <c r="B33">
        <f t="shared" si="1"/>
        <v>180</v>
      </c>
      <c r="C33" s="12">
        <f>$K$1</f>
        <v>1698</v>
      </c>
      <c r="D33" s="13">
        <f t="shared" si="0"/>
        <v>369.09224845951928</v>
      </c>
    </row>
    <row r="34" spans="1:11" x14ac:dyDescent="0.25">
      <c r="A34">
        <v>31</v>
      </c>
      <c r="B34">
        <f t="shared" si="1"/>
        <v>186</v>
      </c>
      <c r="C34" s="12">
        <f>$K$1</f>
        <v>1698</v>
      </c>
      <c r="D34" s="13">
        <f t="shared" si="0"/>
        <v>350.78539165294887</v>
      </c>
    </row>
    <row r="35" spans="1:11" x14ac:dyDescent="0.25">
      <c r="A35">
        <v>32</v>
      </c>
      <c r="B35">
        <f t="shared" si="1"/>
        <v>192</v>
      </c>
      <c r="C35" s="12">
        <f>$K$1</f>
        <v>1698</v>
      </c>
      <c r="D35" s="13">
        <f t="shared" si="0"/>
        <v>333.38654905565835</v>
      </c>
    </row>
    <row r="36" spans="1:11" x14ac:dyDescent="0.25">
      <c r="A36">
        <v>33</v>
      </c>
      <c r="B36">
        <f t="shared" si="1"/>
        <v>198</v>
      </c>
      <c r="C36" s="12">
        <f>$K$1</f>
        <v>1698</v>
      </c>
      <c r="D36" s="13">
        <f t="shared" si="0"/>
        <v>316.8506834549263</v>
      </c>
    </row>
    <row r="37" spans="1:11" x14ac:dyDescent="0.25">
      <c r="A37">
        <v>34</v>
      </c>
      <c r="B37">
        <f t="shared" si="1"/>
        <v>204</v>
      </c>
      <c r="C37" s="12">
        <f>$K$1</f>
        <v>1698</v>
      </c>
      <c r="D37" s="13">
        <f t="shared" si="0"/>
        <v>301.13499146929666</v>
      </c>
    </row>
    <row r="38" spans="1:11" x14ac:dyDescent="0.25">
      <c r="A38">
        <v>35</v>
      </c>
      <c r="B38">
        <f t="shared" si="1"/>
        <v>210</v>
      </c>
      <c r="C38" s="12">
        <f>$K$1</f>
        <v>1698</v>
      </c>
      <c r="D38" s="13">
        <f t="shared" si="0"/>
        <v>286.19879275126578</v>
      </c>
    </row>
    <row r="39" spans="1:11" x14ac:dyDescent="0.25">
      <c r="A39">
        <v>36</v>
      </c>
      <c r="B39">
        <f t="shared" si="1"/>
        <v>216</v>
      </c>
      <c r="C39" s="12">
        <f>$K$1</f>
        <v>1698</v>
      </c>
      <c r="D39" s="13">
        <f t="shared" si="0"/>
        <v>272.00342468548166</v>
      </c>
    </row>
    <row r="40" spans="1:11" x14ac:dyDescent="0.25">
      <c r="A40">
        <v>37</v>
      </c>
      <c r="B40">
        <f t="shared" si="1"/>
        <v>222</v>
      </c>
      <c r="C40" s="12">
        <f>$K$1</f>
        <v>1698</v>
      </c>
      <c r="D40" s="13">
        <f t="shared" si="0"/>
        <v>258.51214230987796</v>
      </c>
    </row>
    <row r="41" spans="1:11" x14ac:dyDescent="0.25">
      <c r="A41">
        <v>38</v>
      </c>
      <c r="B41">
        <f t="shared" si="1"/>
        <v>228</v>
      </c>
      <c r="C41" s="12">
        <f>$K$1</f>
        <v>1698</v>
      </c>
      <c r="D41" s="13">
        <f t="shared" si="0"/>
        <v>245.69002320068796</v>
      </c>
    </row>
    <row r="42" spans="1:11" x14ac:dyDescent="0.25">
      <c r="A42">
        <v>39</v>
      </c>
      <c r="B42">
        <f t="shared" si="1"/>
        <v>234</v>
      </c>
      <c r="C42" s="12">
        <f>$K$1</f>
        <v>1698</v>
      </c>
      <c r="D42" s="13">
        <f t="shared" si="0"/>
        <v>233.50387707513136</v>
      </c>
    </row>
    <row r="43" spans="1:11" x14ac:dyDescent="0.25">
      <c r="A43">
        <v>40</v>
      </c>
      <c r="B43">
        <f t="shared" si="1"/>
        <v>240</v>
      </c>
      <c r="C43" s="12">
        <f>$K$1</f>
        <v>1698</v>
      </c>
      <c r="D43" s="13">
        <f t="shared" si="0"/>
        <v>221.922159877778</v>
      </c>
    </row>
    <row r="44" spans="1:11" x14ac:dyDescent="0.25">
      <c r="B44" s="17" t="s">
        <v>9</v>
      </c>
      <c r="C44" s="18"/>
      <c r="D44" s="13">
        <f>SUM(D4:D43)</f>
        <v>28283.749019748579</v>
      </c>
    </row>
    <row r="45" spans="1:11" x14ac:dyDescent="0.25">
      <c r="B45" s="17"/>
      <c r="C45" s="18"/>
      <c r="D45" s="19"/>
    </row>
    <row r="46" spans="1:11" x14ac:dyDescent="0.25">
      <c r="B46" s="20" t="s">
        <v>10</v>
      </c>
      <c r="C46" s="21"/>
      <c r="D46" s="22">
        <f>+PMT($C$49,$C$50,-$C$48+$D$44,,$C$51)</f>
        <v>1697.6088247611701</v>
      </c>
      <c r="E46" s="22">
        <f>+PMT($C$49,$C$50,-$C$48,,$C$51)</f>
        <v>1974.6442537050284</v>
      </c>
    </row>
    <row r="48" spans="1:11" x14ac:dyDescent="0.25">
      <c r="B48" s="20" t="s">
        <v>11</v>
      </c>
      <c r="C48" s="23">
        <f>E48-G48</f>
        <v>201600</v>
      </c>
      <c r="D48" s="24" t="s">
        <v>12</v>
      </c>
      <c r="E48" s="24">
        <v>252000</v>
      </c>
      <c r="F48" s="20" t="s">
        <v>13</v>
      </c>
      <c r="G48" s="20">
        <f>E48*0.2</f>
        <v>50400</v>
      </c>
      <c r="J48" s="25" t="s">
        <v>14</v>
      </c>
      <c r="K48" s="26">
        <f>12000*G49</f>
        <v>42000</v>
      </c>
    </row>
    <row r="49" spans="2:15" x14ac:dyDescent="0.25">
      <c r="B49" s="20" t="s">
        <v>7</v>
      </c>
      <c r="C49" s="27">
        <f>K4</f>
        <v>8.5147110075189936E-3</v>
      </c>
      <c r="D49" s="28">
        <v>0.1071</v>
      </c>
      <c r="F49" s="20" t="s">
        <v>15</v>
      </c>
      <c r="G49" s="20">
        <v>3.5</v>
      </c>
      <c r="J49" s="25" t="s">
        <v>16</v>
      </c>
      <c r="K49" s="29">
        <v>0</v>
      </c>
      <c r="M49" s="30"/>
    </row>
    <row r="50" spans="2:15" x14ac:dyDescent="0.25">
      <c r="B50" s="20" t="s">
        <v>17</v>
      </c>
      <c r="C50" s="20">
        <f>D50*12</f>
        <v>240</v>
      </c>
      <c r="D50">
        <v>20</v>
      </c>
      <c r="E50" t="s">
        <v>18</v>
      </c>
      <c r="F50" s="17" t="s">
        <v>19</v>
      </c>
    </row>
    <row r="51" spans="2:15" x14ac:dyDescent="0.25">
      <c r="B51" s="17" t="s">
        <v>20</v>
      </c>
      <c r="C51" s="17">
        <v>0</v>
      </c>
    </row>
    <row r="52" spans="2:15" ht="15.75" thickBot="1" x14ac:dyDescent="0.3">
      <c r="G52" s="14"/>
    </row>
    <row r="53" spans="2:15" s="31" customFormat="1" ht="15.75" x14ac:dyDescent="0.25">
      <c r="B53" s="32" t="s">
        <v>3</v>
      </c>
      <c r="C53" s="33" t="s">
        <v>21</v>
      </c>
      <c r="D53" s="33" t="s">
        <v>22</v>
      </c>
      <c r="E53" s="33" t="s">
        <v>23</v>
      </c>
      <c r="F53" s="34" t="s">
        <v>24</v>
      </c>
      <c r="G53" s="35" t="s">
        <v>25</v>
      </c>
      <c r="H53" s="36">
        <v>25015</v>
      </c>
      <c r="I53" s="36"/>
      <c r="J53" s="35" t="s">
        <v>26</v>
      </c>
      <c r="K53" s="37">
        <v>1953</v>
      </c>
      <c r="L53" s="35" t="s">
        <v>27</v>
      </c>
      <c r="M53" s="37">
        <v>0</v>
      </c>
    </row>
    <row r="54" spans="2:15" x14ac:dyDescent="0.25">
      <c r="B54" s="38">
        <v>0</v>
      </c>
      <c r="C54" s="39"/>
      <c r="D54" s="39"/>
      <c r="E54" s="39"/>
      <c r="F54" s="40">
        <f>+C48</f>
        <v>201600</v>
      </c>
      <c r="G54" s="14"/>
      <c r="J54" s="14"/>
    </row>
    <row r="55" spans="2:15" ht="15.75" x14ac:dyDescent="0.25">
      <c r="B55" s="38">
        <v>1</v>
      </c>
      <c r="C55" s="41">
        <f>+E55-D55</f>
        <v>-18.95691435465892</v>
      </c>
      <c r="D55" s="41">
        <f>+F54*$C$49</f>
        <v>1716.565739115829</v>
      </c>
      <c r="E55" s="41">
        <f t="shared" ref="E55:E118" si="2">+$D$46+IF(B55=VLOOKUP(B55,$B$3:$D$43,1),VLOOKUP(B55,$B$3:$D$43,2),0)</f>
        <v>1697.6088247611701</v>
      </c>
      <c r="F55" s="42">
        <f>+F54-C55</f>
        <v>201618.95691435467</v>
      </c>
      <c r="G55" s="43" t="s">
        <v>25</v>
      </c>
      <c r="H55" s="44">
        <v>42000</v>
      </c>
      <c r="I55" s="44"/>
      <c r="J55" s="43" t="s">
        <v>26</v>
      </c>
      <c r="K55" s="45">
        <v>1805</v>
      </c>
      <c r="L55" s="43" t="s">
        <v>27</v>
      </c>
      <c r="M55" s="45">
        <v>0</v>
      </c>
      <c r="N55" s="31"/>
    </row>
    <row r="56" spans="2:15" x14ac:dyDescent="0.25">
      <c r="B56" s="38">
        <v>2</v>
      </c>
      <c r="C56" s="41">
        <f t="shared" ref="C56:C119" si="3">+E56-D56</f>
        <v>-19.118327001983289</v>
      </c>
      <c r="D56" s="41">
        <f t="shared" ref="D56:D119" si="4">+F55*$C$49</f>
        <v>1716.7271517631534</v>
      </c>
      <c r="E56" s="41">
        <f t="shared" si="2"/>
        <v>1697.6088247611701</v>
      </c>
      <c r="F56" s="42">
        <f t="shared" ref="F56:F119" si="5">+F55-C56</f>
        <v>201638.07524135665</v>
      </c>
      <c r="J56" s="14"/>
    </row>
    <row r="57" spans="2:15" ht="15.75" x14ac:dyDescent="0.25">
      <c r="B57" s="38">
        <v>3</v>
      </c>
      <c r="C57" s="41">
        <f t="shared" si="3"/>
        <v>-19.281114031352445</v>
      </c>
      <c r="D57" s="41">
        <f t="shared" si="4"/>
        <v>1716.8899387925226</v>
      </c>
      <c r="E57" s="41">
        <f t="shared" si="2"/>
        <v>1697.6088247611701</v>
      </c>
      <c r="F57" s="42">
        <f t="shared" si="5"/>
        <v>201657.35635538801</v>
      </c>
      <c r="G57" s="35"/>
      <c r="H57" s="36"/>
      <c r="I57" s="36"/>
      <c r="J57" s="35"/>
      <c r="K57" s="37"/>
      <c r="L57" s="35"/>
      <c r="M57" s="37"/>
      <c r="N57" s="31"/>
      <c r="O57" s="2" t="s">
        <v>28</v>
      </c>
    </row>
    <row r="58" spans="2:15" x14ac:dyDescent="0.25">
      <c r="B58" s="38">
        <v>4</v>
      </c>
      <c r="C58" s="41">
        <f t="shared" si="3"/>
        <v>-19.445287145232442</v>
      </c>
      <c r="D58" s="41">
        <f t="shared" si="4"/>
        <v>1717.0541119064026</v>
      </c>
      <c r="E58" s="41">
        <f t="shared" si="2"/>
        <v>1697.6088247611701</v>
      </c>
      <c r="F58" s="42">
        <f t="shared" si="5"/>
        <v>201676.80164253325</v>
      </c>
      <c r="G58" s="46"/>
      <c r="H58" s="46"/>
      <c r="I58" s="46"/>
      <c r="J58" s="46"/>
      <c r="K58" s="46">
        <f>1869-K59</f>
        <v>12</v>
      </c>
      <c r="L58" s="46"/>
      <c r="M58" s="46"/>
    </row>
    <row r="59" spans="2:15" ht="15.75" x14ac:dyDescent="0.25">
      <c r="B59" s="38">
        <v>5</v>
      </c>
      <c r="C59" s="41">
        <f t="shared" si="3"/>
        <v>-19.610858145732436</v>
      </c>
      <c r="D59" s="41">
        <f t="shared" si="4"/>
        <v>1717.2196829069026</v>
      </c>
      <c r="E59" s="41">
        <f t="shared" si="2"/>
        <v>1697.6088247611701</v>
      </c>
      <c r="F59" s="42">
        <f t="shared" si="5"/>
        <v>201696.41250067897</v>
      </c>
      <c r="G59" s="31" t="s">
        <v>29</v>
      </c>
      <c r="H59" s="14">
        <v>10.55</v>
      </c>
      <c r="I59" s="14"/>
      <c r="J59">
        <v>278500</v>
      </c>
      <c r="K59" s="17">
        <v>1857</v>
      </c>
      <c r="L59" s="17">
        <v>2160</v>
      </c>
      <c r="M59" s="37"/>
      <c r="N59" s="47"/>
    </row>
    <row r="60" spans="2:15" ht="15.75" x14ac:dyDescent="0.25">
      <c r="B60" s="38">
        <v>6</v>
      </c>
      <c r="C60" s="41">
        <f t="shared" si="3"/>
        <v>1678.2221610645474</v>
      </c>
      <c r="D60" s="41">
        <f t="shared" si="4"/>
        <v>1717.3866636966227</v>
      </c>
      <c r="E60" s="41">
        <f t="shared" si="2"/>
        <v>3395.6088247611701</v>
      </c>
      <c r="F60" s="42">
        <f t="shared" si="5"/>
        <v>200018.19033961443</v>
      </c>
      <c r="G60" s="31" t="s">
        <v>29</v>
      </c>
      <c r="H60" s="14">
        <v>10.55</v>
      </c>
      <c r="I60" s="14"/>
      <c r="J60" s="46">
        <v>252000</v>
      </c>
      <c r="K60" s="37">
        <v>1681</v>
      </c>
      <c r="L60" s="37">
        <v>1955</v>
      </c>
      <c r="M60" s="46"/>
    </row>
    <row r="61" spans="2:15" ht="15.75" x14ac:dyDescent="0.25">
      <c r="B61" s="38">
        <v>7</v>
      </c>
      <c r="C61" s="41">
        <f t="shared" si="3"/>
        <v>-5.4882622275740687</v>
      </c>
      <c r="D61" s="41">
        <f t="shared" si="4"/>
        <v>1703.0970869887442</v>
      </c>
      <c r="E61" s="41">
        <f t="shared" si="2"/>
        <v>1697.6088247611701</v>
      </c>
      <c r="F61" s="42">
        <f t="shared" si="5"/>
        <v>200023.678601842</v>
      </c>
      <c r="G61" s="31" t="s">
        <v>30</v>
      </c>
      <c r="H61" s="14">
        <v>10.76</v>
      </c>
      <c r="I61" s="14" t="s">
        <v>31</v>
      </c>
      <c r="J61" s="35">
        <v>252000</v>
      </c>
      <c r="K61" s="20">
        <v>1703</v>
      </c>
      <c r="L61" s="48">
        <v>1980</v>
      </c>
      <c r="M61" s="49">
        <v>1699</v>
      </c>
      <c r="N61" s="49">
        <v>1981</v>
      </c>
      <c r="O61">
        <f>$E$48*0.2</f>
        <v>50400</v>
      </c>
    </row>
    <row r="62" spans="2:15" ht="15.75" x14ac:dyDescent="0.25">
      <c r="B62" s="38">
        <v>8</v>
      </c>
      <c r="C62" s="41">
        <f t="shared" si="3"/>
        <v>-5.5349931943753745</v>
      </c>
      <c r="D62" s="41">
        <f t="shared" si="4"/>
        <v>1703.1438179555455</v>
      </c>
      <c r="E62" s="41">
        <f t="shared" si="2"/>
        <v>1697.6088247611701</v>
      </c>
      <c r="F62" s="42">
        <f t="shared" si="5"/>
        <v>200029.21359503636</v>
      </c>
      <c r="G62" s="31" t="s">
        <v>32</v>
      </c>
      <c r="H62" s="14">
        <v>10.76</v>
      </c>
      <c r="I62" s="14" t="s">
        <v>31</v>
      </c>
      <c r="J62" s="35">
        <v>252000</v>
      </c>
      <c r="K62" s="37">
        <v>1660</v>
      </c>
      <c r="L62" s="50">
        <v>1931</v>
      </c>
      <c r="M62" s="37"/>
      <c r="N62" s="31"/>
    </row>
    <row r="63" spans="2:15" x14ac:dyDescent="0.25">
      <c r="B63" s="38">
        <v>9</v>
      </c>
      <c r="C63" s="41">
        <f t="shared" si="3"/>
        <v>-5.5821220618538518</v>
      </c>
      <c r="D63" s="41">
        <f t="shared" si="4"/>
        <v>1703.190946823024</v>
      </c>
      <c r="E63" s="41">
        <f t="shared" si="2"/>
        <v>1697.6088247611701</v>
      </c>
      <c r="F63" s="42">
        <f t="shared" si="5"/>
        <v>200034.79571709823</v>
      </c>
      <c r="J63" s="14"/>
    </row>
    <row r="64" spans="2:15" ht="15.75" x14ac:dyDescent="0.25">
      <c r="B64" s="38">
        <v>10</v>
      </c>
      <c r="C64" s="41">
        <f t="shared" si="3"/>
        <v>-5.6296522180193733</v>
      </c>
      <c r="D64" s="41">
        <f t="shared" si="4"/>
        <v>1703.2384769791895</v>
      </c>
      <c r="E64" s="41">
        <f t="shared" si="2"/>
        <v>1697.6088247611701</v>
      </c>
      <c r="F64" s="42">
        <f t="shared" si="5"/>
        <v>200040.42536931625</v>
      </c>
      <c r="G64" s="31" t="s">
        <v>30</v>
      </c>
      <c r="H64" s="14">
        <v>10.71</v>
      </c>
      <c r="I64" s="14" t="s">
        <v>31</v>
      </c>
      <c r="J64" s="35">
        <v>252000</v>
      </c>
      <c r="K64" s="20">
        <v>1698</v>
      </c>
      <c r="L64" s="48">
        <v>1974</v>
      </c>
      <c r="M64" s="49">
        <v>1693</v>
      </c>
      <c r="N64" s="49">
        <v>1975</v>
      </c>
      <c r="O64">
        <f>$E$48*0.2</f>
        <v>50400</v>
      </c>
    </row>
    <row r="65" spans="2:15" ht="15.75" x14ac:dyDescent="0.25">
      <c r="B65" s="38">
        <v>11</v>
      </c>
      <c r="C65" s="41">
        <f t="shared" si="3"/>
        <v>-5.6775870797287098</v>
      </c>
      <c r="D65" s="41">
        <f t="shared" si="4"/>
        <v>1703.2864118408988</v>
      </c>
      <c r="E65" s="41">
        <f t="shared" si="2"/>
        <v>1697.6088247611701</v>
      </c>
      <c r="F65" s="42">
        <f t="shared" si="5"/>
        <v>200046.10295639597</v>
      </c>
      <c r="G65" s="31" t="s">
        <v>32</v>
      </c>
      <c r="H65" s="14">
        <v>10.71</v>
      </c>
      <c r="I65" s="14" t="s">
        <v>31</v>
      </c>
      <c r="J65" s="35">
        <v>252000</v>
      </c>
      <c r="K65" s="37">
        <v>1656</v>
      </c>
      <c r="L65" s="50">
        <v>1925</v>
      </c>
      <c r="M65" s="17"/>
      <c r="N65" s="31"/>
    </row>
    <row r="66" spans="2:15" x14ac:dyDescent="0.25">
      <c r="B66" s="38">
        <v>12</v>
      </c>
      <c r="C66" s="41">
        <f t="shared" si="3"/>
        <v>1692.2740699070675</v>
      </c>
      <c r="D66" s="41">
        <f t="shared" si="4"/>
        <v>1703.3347548541026</v>
      </c>
      <c r="E66" s="41">
        <f t="shared" si="2"/>
        <v>3395.6088247611701</v>
      </c>
      <c r="F66" s="42">
        <f t="shared" si="5"/>
        <v>198353.82888648892</v>
      </c>
    </row>
    <row r="67" spans="2:15" x14ac:dyDescent="0.25">
      <c r="B67" s="38">
        <v>13</v>
      </c>
      <c r="C67" s="41">
        <f t="shared" si="3"/>
        <v>8.6832945578439649</v>
      </c>
      <c r="D67" s="41">
        <f t="shared" si="4"/>
        <v>1688.9255302033262</v>
      </c>
      <c r="E67" s="41">
        <f t="shared" si="2"/>
        <v>1697.6088247611701</v>
      </c>
      <c r="F67" s="42">
        <f t="shared" si="5"/>
        <v>198345.14559193107</v>
      </c>
    </row>
    <row r="68" spans="2:15" ht="15.75" x14ac:dyDescent="0.25">
      <c r="B68" s="38">
        <v>14</v>
      </c>
      <c r="C68" s="41">
        <f t="shared" si="3"/>
        <v>8.7572303015972466</v>
      </c>
      <c r="D68" s="41">
        <f t="shared" si="4"/>
        <v>1688.8515944595729</v>
      </c>
      <c r="E68" s="41">
        <f t="shared" si="2"/>
        <v>1697.6088247611701</v>
      </c>
      <c r="F68" s="42">
        <f t="shared" si="5"/>
        <v>198336.38836162948</v>
      </c>
      <c r="G68" s="31" t="s">
        <v>30</v>
      </c>
      <c r="H68" s="14">
        <v>10.71</v>
      </c>
      <c r="I68" s="14" t="s">
        <v>31</v>
      </c>
      <c r="J68" s="35">
        <v>252000</v>
      </c>
      <c r="K68" s="20">
        <v>1698</v>
      </c>
      <c r="L68" s="48">
        <v>1974</v>
      </c>
      <c r="M68" s="49">
        <v>1693</v>
      </c>
      <c r="N68" s="49">
        <v>1975</v>
      </c>
      <c r="O68">
        <f>$E$48*0.2</f>
        <v>50400</v>
      </c>
    </row>
    <row r="69" spans="2:15" ht="15.75" x14ac:dyDescent="0.25">
      <c r="B69" s="38">
        <v>15</v>
      </c>
      <c r="C69" s="41">
        <f t="shared" si="3"/>
        <v>8.8317955868415083</v>
      </c>
      <c r="D69" s="41">
        <f t="shared" si="4"/>
        <v>1688.7770291743286</v>
      </c>
      <c r="E69" s="41">
        <f t="shared" si="2"/>
        <v>1697.6088247611701</v>
      </c>
      <c r="F69" s="42">
        <f t="shared" si="5"/>
        <v>198327.55656604262</v>
      </c>
      <c r="G69" s="31" t="s">
        <v>32</v>
      </c>
      <c r="H69" s="14">
        <v>10.71</v>
      </c>
      <c r="I69" s="14" t="s">
        <v>31</v>
      </c>
      <c r="J69" s="35">
        <v>252000</v>
      </c>
      <c r="K69" s="37">
        <v>1656</v>
      </c>
      <c r="L69" s="50">
        <v>1925</v>
      </c>
      <c r="M69" s="17"/>
      <c r="N69" s="31"/>
    </row>
    <row r="70" spans="2:15" ht="15.75" x14ac:dyDescent="0.25">
      <c r="B70" s="38">
        <v>16</v>
      </c>
      <c r="C70" s="41">
        <f t="shared" si="3"/>
        <v>8.906995773941162</v>
      </c>
      <c r="D70" s="41">
        <f t="shared" si="4"/>
        <v>1688.701828987229</v>
      </c>
      <c r="E70" s="41">
        <f t="shared" si="2"/>
        <v>1697.6088247611701</v>
      </c>
      <c r="F70" s="42">
        <f t="shared" si="5"/>
        <v>198318.6495702687</v>
      </c>
      <c r="G70" s="31"/>
      <c r="H70" s="14"/>
      <c r="I70" s="14"/>
      <c r="J70" s="35"/>
      <c r="K70" s="37"/>
      <c r="L70" s="50"/>
      <c r="M70" s="17"/>
      <c r="N70" s="31"/>
    </row>
    <row r="71" spans="2:15" x14ac:dyDescent="0.25">
      <c r="B71" s="38">
        <v>17</v>
      </c>
      <c r="C71" s="41">
        <f t="shared" si="3"/>
        <v>8.9828362689013375</v>
      </c>
      <c r="D71" s="41">
        <f t="shared" si="4"/>
        <v>1688.6259884922688</v>
      </c>
      <c r="E71" s="41">
        <f t="shared" si="2"/>
        <v>1697.6088247611701</v>
      </c>
      <c r="F71" s="42">
        <f t="shared" si="5"/>
        <v>198309.66673399979</v>
      </c>
      <c r="L71">
        <v>17</v>
      </c>
    </row>
    <row r="72" spans="2:15" ht="15.75" x14ac:dyDescent="0.25">
      <c r="B72" s="38">
        <v>18</v>
      </c>
      <c r="C72" s="41">
        <f t="shared" si="3"/>
        <v>1707.059322523759</v>
      </c>
      <c r="D72" s="41">
        <f t="shared" si="4"/>
        <v>1688.5495022374112</v>
      </c>
      <c r="E72" s="41">
        <f t="shared" si="2"/>
        <v>3395.6088247611701</v>
      </c>
      <c r="F72" s="42">
        <f t="shared" si="5"/>
        <v>196602.60741147603</v>
      </c>
      <c r="G72" s="31" t="s">
        <v>29</v>
      </c>
      <c r="H72">
        <v>10.72</v>
      </c>
      <c r="I72" s="14" t="s">
        <v>31</v>
      </c>
      <c r="J72">
        <v>252000</v>
      </c>
      <c r="K72" s="20">
        <v>1699</v>
      </c>
      <c r="L72" s="20">
        <v>1976</v>
      </c>
      <c r="M72" s="49">
        <f>K72+L71</f>
        <v>1716</v>
      </c>
      <c r="N72" s="49">
        <f>L72+L71</f>
        <v>1993</v>
      </c>
      <c r="O72">
        <f>$E$48*0.2</f>
        <v>50400</v>
      </c>
    </row>
    <row r="73" spans="2:15" ht="15.75" x14ac:dyDescent="0.25">
      <c r="B73" s="38">
        <v>19</v>
      </c>
      <c r="C73" s="41">
        <f t="shared" si="3"/>
        <v>23.59443932774002</v>
      </c>
      <c r="D73" s="41">
        <f t="shared" si="4"/>
        <v>1674.0143854334301</v>
      </c>
      <c r="E73" s="41">
        <f t="shared" si="2"/>
        <v>1697.6088247611701</v>
      </c>
      <c r="F73" s="42">
        <f t="shared" si="5"/>
        <v>196579.01297214828</v>
      </c>
      <c r="G73" s="31" t="s">
        <v>33</v>
      </c>
      <c r="H73" s="14">
        <v>10.72</v>
      </c>
      <c r="I73" s="14" t="s">
        <v>31</v>
      </c>
      <c r="J73" s="35">
        <v>252000</v>
      </c>
      <c r="K73" s="37"/>
      <c r="L73" s="50"/>
    </row>
    <row r="74" spans="2:15" x14ac:dyDescent="0.25">
      <c r="B74" s="38">
        <v>20</v>
      </c>
      <c r="C74" s="41">
        <f t="shared" si="3"/>
        <v>23.79533916000014</v>
      </c>
      <c r="D74" s="41">
        <f t="shared" si="4"/>
        <v>1673.81348560117</v>
      </c>
      <c r="E74" s="41">
        <f t="shared" si="2"/>
        <v>1697.6088247611701</v>
      </c>
      <c r="F74" s="42">
        <f t="shared" si="5"/>
        <v>196555.21763298829</v>
      </c>
    </row>
    <row r="75" spans="2:15" x14ac:dyDescent="0.25">
      <c r="B75" s="38">
        <v>21</v>
      </c>
      <c r="C75" s="41">
        <f t="shared" si="3"/>
        <v>23.997949596273429</v>
      </c>
      <c r="D75" s="41">
        <f t="shared" si="4"/>
        <v>1673.6108751648967</v>
      </c>
      <c r="E75" s="41">
        <f t="shared" si="2"/>
        <v>1697.6088247611701</v>
      </c>
      <c r="F75" s="42">
        <f t="shared" si="5"/>
        <v>196531.21968339203</v>
      </c>
      <c r="L75">
        <v>17</v>
      </c>
    </row>
    <row r="76" spans="2:15" ht="15.75" x14ac:dyDescent="0.25">
      <c r="B76" s="38">
        <v>22</v>
      </c>
      <c r="C76" s="41">
        <f t="shared" si="3"/>
        <v>24.202285201858558</v>
      </c>
      <c r="D76" s="41">
        <f t="shared" si="4"/>
        <v>1673.4065395593116</v>
      </c>
      <c r="E76" s="41">
        <f t="shared" si="2"/>
        <v>1697.6088247611701</v>
      </c>
      <c r="F76" s="42">
        <f t="shared" si="5"/>
        <v>196507.01739819016</v>
      </c>
      <c r="G76" s="31" t="s">
        <v>29</v>
      </c>
      <c r="H76">
        <v>10.72</v>
      </c>
      <c r="I76" s="14" t="s">
        <v>34</v>
      </c>
      <c r="J76">
        <v>252000</v>
      </c>
      <c r="K76" s="20">
        <v>1603</v>
      </c>
      <c r="L76" s="20">
        <v>1864</v>
      </c>
      <c r="M76" s="49">
        <f>K76+L75</f>
        <v>1620</v>
      </c>
      <c r="N76" s="49">
        <f>L76+L75</f>
        <v>1881</v>
      </c>
      <c r="O76">
        <f>$E$48*0.2</f>
        <v>50400</v>
      </c>
    </row>
    <row r="77" spans="2:15" ht="15.75" x14ac:dyDescent="0.25">
      <c r="B77" s="38">
        <v>23</v>
      </c>
      <c r="C77" s="41">
        <f t="shared" si="3"/>
        <v>24.408360666074032</v>
      </c>
      <c r="D77" s="41">
        <f t="shared" si="4"/>
        <v>1673.2004640950961</v>
      </c>
      <c r="E77" s="41">
        <f t="shared" si="2"/>
        <v>1697.6088247611701</v>
      </c>
      <c r="F77" s="42">
        <f t="shared" si="5"/>
        <v>196482.60903752409</v>
      </c>
      <c r="G77" s="31" t="s">
        <v>33</v>
      </c>
      <c r="H77" s="14">
        <v>10.72</v>
      </c>
      <c r="I77" s="14" t="s">
        <v>34</v>
      </c>
      <c r="J77" s="35">
        <v>252000</v>
      </c>
      <c r="K77" s="37">
        <v>1563</v>
      </c>
      <c r="L77" s="50">
        <v>1818</v>
      </c>
      <c r="M77">
        <f>K77+L75</f>
        <v>1580</v>
      </c>
      <c r="N77">
        <f>L77+L75</f>
        <v>1835</v>
      </c>
      <c r="O77">
        <f>$E$48*0.2</f>
        <v>50400</v>
      </c>
    </row>
    <row r="78" spans="2:15" x14ac:dyDescent="0.25">
      <c r="B78" s="38">
        <v>24</v>
      </c>
      <c r="C78" s="41">
        <f t="shared" si="3"/>
        <v>1722.616190803313</v>
      </c>
      <c r="D78" s="41">
        <f t="shared" si="4"/>
        <v>1672.9926339578572</v>
      </c>
      <c r="E78" s="41">
        <f t="shared" si="2"/>
        <v>3395.6088247611701</v>
      </c>
      <c r="F78" s="42">
        <f t="shared" si="5"/>
        <v>194759.99284672076</v>
      </c>
    </row>
    <row r="79" spans="2:15" x14ac:dyDescent="0.25">
      <c r="B79" s="38">
        <v>25</v>
      </c>
      <c r="C79" s="41">
        <f t="shared" si="3"/>
        <v>39.28376984487636</v>
      </c>
      <c r="D79" s="41">
        <f t="shared" si="4"/>
        <v>1658.3250549162938</v>
      </c>
      <c r="E79" s="41">
        <f t="shared" si="2"/>
        <v>1697.6088247611701</v>
      </c>
      <c r="F79" s="42">
        <f t="shared" si="5"/>
        <v>194720.70907687588</v>
      </c>
      <c r="L79">
        <v>17</v>
      </c>
    </row>
    <row r="80" spans="2:15" ht="15.75" x14ac:dyDescent="0.25">
      <c r="B80" s="38">
        <v>26</v>
      </c>
      <c r="C80" s="41">
        <f t="shared" si="3"/>
        <v>39.618259792391427</v>
      </c>
      <c r="D80" s="41">
        <f t="shared" si="4"/>
        <v>1657.9905649687787</v>
      </c>
      <c r="E80" s="41">
        <f t="shared" si="2"/>
        <v>1697.6088247611701</v>
      </c>
      <c r="F80" s="42">
        <f t="shared" si="5"/>
        <v>194681.09081708349</v>
      </c>
      <c r="G80" s="31" t="s">
        <v>29</v>
      </c>
      <c r="H80">
        <v>10.72</v>
      </c>
      <c r="I80" s="14" t="s">
        <v>34</v>
      </c>
      <c r="J80">
        <v>252000</v>
      </c>
      <c r="K80" s="20">
        <v>1643</v>
      </c>
      <c r="L80" s="20">
        <v>1911</v>
      </c>
      <c r="M80" s="49">
        <f>K80+L79</f>
        <v>1660</v>
      </c>
      <c r="N80" s="49">
        <f>L80+L79</f>
        <v>1928</v>
      </c>
      <c r="O80">
        <v>45400</v>
      </c>
    </row>
    <row r="81" spans="2:14" ht="15.75" x14ac:dyDescent="0.25">
      <c r="B81" s="38">
        <v>27</v>
      </c>
      <c r="C81" s="41">
        <f t="shared" si="3"/>
        <v>39.955597825144423</v>
      </c>
      <c r="D81" s="41">
        <f t="shared" si="4"/>
        <v>1657.6532269360257</v>
      </c>
      <c r="E81" s="41">
        <f t="shared" si="2"/>
        <v>1697.6088247611701</v>
      </c>
      <c r="F81" s="42">
        <f t="shared" si="5"/>
        <v>194641.13521925834</v>
      </c>
      <c r="G81" s="31" t="s">
        <v>33</v>
      </c>
      <c r="H81" s="14">
        <v>10.72</v>
      </c>
      <c r="I81" s="14" t="s">
        <v>34</v>
      </c>
      <c r="J81" s="35">
        <v>252000</v>
      </c>
      <c r="K81" s="37">
        <v>1563</v>
      </c>
      <c r="L81" s="50">
        <v>1818</v>
      </c>
      <c r="M81">
        <f>K81+L79</f>
        <v>1580</v>
      </c>
      <c r="N81">
        <f>L81+L79</f>
        <v>1835</v>
      </c>
    </row>
    <row r="82" spans="2:14" x14ac:dyDescent="0.25">
      <c r="B82" s="38">
        <v>28</v>
      </c>
      <c r="C82" s="41">
        <f t="shared" si="3"/>
        <v>40.295808193758148</v>
      </c>
      <c r="D82" s="41">
        <f t="shared" si="4"/>
        <v>1657.313016567412</v>
      </c>
      <c r="E82" s="41">
        <f t="shared" si="2"/>
        <v>1697.6088247611701</v>
      </c>
      <c r="F82" s="42">
        <f t="shared" si="5"/>
        <v>194600.83941106457</v>
      </c>
    </row>
    <row r="83" spans="2:14" x14ac:dyDescent="0.25">
      <c r="B83" s="38">
        <v>29</v>
      </c>
      <c r="C83" s="41">
        <f t="shared" si="3"/>
        <v>40.638915355342533</v>
      </c>
      <c r="D83" s="41">
        <f t="shared" si="4"/>
        <v>1656.9699094058276</v>
      </c>
      <c r="E83" s="41">
        <f t="shared" si="2"/>
        <v>1697.6088247611701</v>
      </c>
      <c r="F83" s="42">
        <f t="shared" si="5"/>
        <v>194560.20049570923</v>
      </c>
    </row>
    <row r="84" spans="2:14" x14ac:dyDescent="0.25">
      <c r="B84" s="38">
        <v>30</v>
      </c>
      <c r="C84" s="41">
        <f t="shared" si="3"/>
        <v>1738.9849439752525</v>
      </c>
      <c r="D84" s="41">
        <f t="shared" si="4"/>
        <v>1656.6238807859177</v>
      </c>
      <c r="E84" s="41">
        <f t="shared" si="2"/>
        <v>3395.6088247611701</v>
      </c>
      <c r="F84" s="42">
        <f t="shared" si="5"/>
        <v>192821.21555173397</v>
      </c>
      <c r="H84">
        <f>40*300</f>
        <v>12000</v>
      </c>
    </row>
    <row r="85" spans="2:14" x14ac:dyDescent="0.25">
      <c r="B85" s="38">
        <v>31</v>
      </c>
      <c r="C85" s="41">
        <f t="shared" si="3"/>
        <v>55.791898219628365</v>
      </c>
      <c r="D85" s="41">
        <f t="shared" si="4"/>
        <v>1641.8169265415418</v>
      </c>
      <c r="E85" s="41">
        <f t="shared" si="2"/>
        <v>1697.6088247611701</v>
      </c>
      <c r="F85" s="42">
        <f t="shared" si="5"/>
        <v>192765.42365351433</v>
      </c>
    </row>
    <row r="86" spans="2:14" x14ac:dyDescent="0.25">
      <c r="B86" s="38">
        <v>32</v>
      </c>
      <c r="C86" s="41">
        <f t="shared" si="3"/>
        <v>56.266950109529489</v>
      </c>
      <c r="D86" s="41">
        <f t="shared" si="4"/>
        <v>1641.3418746516406</v>
      </c>
      <c r="E86" s="41">
        <f t="shared" si="2"/>
        <v>1697.6088247611701</v>
      </c>
      <c r="F86" s="42">
        <f t="shared" si="5"/>
        <v>192709.15670340479</v>
      </c>
    </row>
    <row r="87" spans="2:14" x14ac:dyDescent="0.25">
      <c r="B87" s="38">
        <v>33</v>
      </c>
      <c r="C87" s="41">
        <f t="shared" si="3"/>
        <v>56.746046928986743</v>
      </c>
      <c r="D87" s="41">
        <f t="shared" si="4"/>
        <v>1640.8627778321834</v>
      </c>
      <c r="E87" s="41">
        <f t="shared" si="2"/>
        <v>1697.6088247611701</v>
      </c>
      <c r="F87" s="42">
        <f t="shared" si="5"/>
        <v>192652.41065647581</v>
      </c>
    </row>
    <row r="88" spans="2:14" x14ac:dyDescent="0.25">
      <c r="B88" s="38">
        <v>34</v>
      </c>
      <c r="C88" s="41">
        <f t="shared" si="3"/>
        <v>57.229223119406015</v>
      </c>
      <c r="D88" s="41">
        <f t="shared" si="4"/>
        <v>1640.3796016417641</v>
      </c>
      <c r="E88" s="41">
        <f t="shared" si="2"/>
        <v>1697.6088247611701</v>
      </c>
      <c r="F88" s="42">
        <f t="shared" si="5"/>
        <v>192595.1814333564</v>
      </c>
      <c r="J88" s="35">
        <v>4600</v>
      </c>
      <c r="K88" s="46"/>
    </row>
    <row r="89" spans="2:14" x14ac:dyDescent="0.25">
      <c r="B89" s="38">
        <v>35</v>
      </c>
      <c r="C89" s="41">
        <f t="shared" si="3"/>
        <v>57.71651341545271</v>
      </c>
      <c r="D89" s="41">
        <f t="shared" si="4"/>
        <v>1639.8923113457174</v>
      </c>
      <c r="E89" s="41">
        <f t="shared" si="2"/>
        <v>1697.6088247611701</v>
      </c>
      <c r="F89" s="42">
        <f t="shared" si="5"/>
        <v>192537.46491994095</v>
      </c>
      <c r="H89" s="51">
        <f>0.03*C48</f>
        <v>6048</v>
      </c>
      <c r="I89" s="51"/>
      <c r="J89" s="35">
        <v>210</v>
      </c>
    </row>
    <row r="90" spans="2:14" ht="15.75" thickBot="1" x14ac:dyDescent="0.3">
      <c r="B90" s="52">
        <v>36</v>
      </c>
      <c r="C90" s="41">
        <f t="shared" si="3"/>
        <v>1756.2079528475469</v>
      </c>
      <c r="D90" s="41">
        <f t="shared" si="4"/>
        <v>1639.4008719136232</v>
      </c>
      <c r="E90" s="41">
        <f t="shared" si="2"/>
        <v>3395.6088247611701</v>
      </c>
      <c r="F90" s="42">
        <f t="shared" si="5"/>
        <v>190781.25696709339</v>
      </c>
      <c r="J90">
        <f>J88-J89</f>
        <v>4390</v>
      </c>
      <c r="K90">
        <f>0.5*J90</f>
        <v>2195</v>
      </c>
      <c r="L90">
        <f>K91-K90</f>
        <v>1191</v>
      </c>
    </row>
    <row r="91" spans="2:14" ht="15.75" thickBot="1" x14ac:dyDescent="0.3">
      <c r="B91" s="52">
        <v>37</v>
      </c>
      <c r="C91" s="41">
        <f t="shared" si="3"/>
        <v>73.161556035150397</v>
      </c>
      <c r="D91" s="41">
        <f t="shared" si="4"/>
        <v>1624.4472687260197</v>
      </c>
      <c r="E91" s="41">
        <f t="shared" si="2"/>
        <v>1697.6088247611701</v>
      </c>
      <c r="F91" s="42">
        <f t="shared" si="5"/>
        <v>190708.09541105822</v>
      </c>
      <c r="K91">
        <f>M64*2</f>
        <v>3386</v>
      </c>
    </row>
    <row r="92" spans="2:14" ht="15.75" thickBot="1" x14ac:dyDescent="0.3">
      <c r="B92" s="52">
        <v>38</v>
      </c>
      <c r="C92" s="41">
        <f t="shared" si="3"/>
        <v>73.784505541650105</v>
      </c>
      <c r="D92" s="41">
        <f t="shared" si="4"/>
        <v>1623.82431921952</v>
      </c>
      <c r="E92" s="41">
        <f t="shared" si="2"/>
        <v>1697.6088247611701</v>
      </c>
      <c r="F92" s="42">
        <f t="shared" si="5"/>
        <v>190634.31090551658</v>
      </c>
      <c r="J92">
        <v>25592</v>
      </c>
      <c r="K92">
        <v>50.59</v>
      </c>
    </row>
    <row r="93" spans="2:14" ht="15.75" thickBot="1" x14ac:dyDescent="0.3">
      <c r="B93" s="52">
        <v>39</v>
      </c>
      <c r="C93" s="41">
        <f t="shared" si="3"/>
        <v>74.412759283169862</v>
      </c>
      <c r="D93" s="41">
        <f t="shared" si="4"/>
        <v>1623.1960654780003</v>
      </c>
      <c r="E93" s="41">
        <f t="shared" si="2"/>
        <v>1697.6088247611701</v>
      </c>
      <c r="F93" s="42">
        <f t="shared" si="5"/>
        <v>190559.8981462334</v>
      </c>
      <c r="J93">
        <f>252000*0.2/2</f>
        <v>25200</v>
      </c>
    </row>
    <row r="94" spans="2:14" ht="15.75" thickBot="1" x14ac:dyDescent="0.3">
      <c r="B94" s="52">
        <v>40</v>
      </c>
      <c r="C94" s="41">
        <f t="shared" si="3"/>
        <v>75.046362423738401</v>
      </c>
      <c r="D94" s="41">
        <f t="shared" si="4"/>
        <v>1622.5624623374317</v>
      </c>
      <c r="E94" s="41">
        <f t="shared" si="2"/>
        <v>1697.6088247611701</v>
      </c>
      <c r="F94" s="42">
        <f t="shared" si="5"/>
        <v>190484.85178380966</v>
      </c>
      <c r="K94" t="s">
        <v>35</v>
      </c>
      <c r="L94" t="s">
        <v>36</v>
      </c>
    </row>
    <row r="95" spans="2:14" ht="15.75" thickBot="1" x14ac:dyDescent="0.3">
      <c r="B95" s="52">
        <v>41</v>
      </c>
      <c r="C95" s="41">
        <f t="shared" si="3"/>
        <v>75.685360511942008</v>
      </c>
      <c r="D95" s="41">
        <f t="shared" si="4"/>
        <v>1621.9234642492281</v>
      </c>
      <c r="E95" s="41">
        <f t="shared" si="2"/>
        <v>1697.6088247611701</v>
      </c>
      <c r="F95" s="42">
        <f t="shared" si="5"/>
        <v>190409.16642329772</v>
      </c>
      <c r="K95" t="s">
        <v>37</v>
      </c>
      <c r="L95" t="s">
        <v>38</v>
      </c>
    </row>
    <row r="96" spans="2:14" ht="15.75" thickBot="1" x14ac:dyDescent="0.3">
      <c r="B96" s="52">
        <v>42</v>
      </c>
      <c r="C96" s="41">
        <f t="shared" si="3"/>
        <v>1774.329799484201</v>
      </c>
      <c r="D96" s="41">
        <f t="shared" si="4"/>
        <v>1621.2790252769692</v>
      </c>
      <c r="E96" s="41">
        <f t="shared" si="2"/>
        <v>3395.6088247611701</v>
      </c>
      <c r="F96" s="42">
        <f t="shared" si="5"/>
        <v>188634.83662381352</v>
      </c>
    </row>
    <row r="97" spans="2:6" ht="15.75" thickBot="1" x14ac:dyDescent="0.3">
      <c r="B97" s="52">
        <v>43</v>
      </c>
      <c r="C97" s="41">
        <f t="shared" si="3"/>
        <v>91.43770495883814</v>
      </c>
      <c r="D97" s="41">
        <f t="shared" si="4"/>
        <v>1606.171119802332</v>
      </c>
      <c r="E97" s="41">
        <f t="shared" si="2"/>
        <v>1697.6088247611701</v>
      </c>
      <c r="F97" s="42">
        <f t="shared" si="5"/>
        <v>188543.39891885468</v>
      </c>
    </row>
    <row r="98" spans="2:6" ht="15.75" thickBot="1" x14ac:dyDescent="0.3">
      <c r="B98" s="52">
        <v>44</v>
      </c>
      <c r="C98" s="41">
        <f t="shared" si="3"/>
        <v>92.216270591753528</v>
      </c>
      <c r="D98" s="41">
        <f t="shared" si="4"/>
        <v>1605.3925541694166</v>
      </c>
      <c r="E98" s="41">
        <f t="shared" si="2"/>
        <v>1697.6088247611701</v>
      </c>
      <c r="F98" s="42">
        <f t="shared" si="5"/>
        <v>188451.18264826294</v>
      </c>
    </row>
    <row r="99" spans="2:6" ht="15.75" thickBot="1" x14ac:dyDescent="0.3">
      <c r="B99" s="52">
        <v>45</v>
      </c>
      <c r="C99" s="41">
        <f t="shared" si="3"/>
        <v>93.001465486033339</v>
      </c>
      <c r="D99" s="41">
        <f t="shared" si="4"/>
        <v>1604.6073592751368</v>
      </c>
      <c r="E99" s="41">
        <f t="shared" si="2"/>
        <v>1697.6088247611701</v>
      </c>
      <c r="F99" s="42">
        <f t="shared" si="5"/>
        <v>188358.1811827769</v>
      </c>
    </row>
    <row r="100" spans="2:6" ht="15.75" thickBot="1" x14ac:dyDescent="0.3">
      <c r="B100" s="52">
        <v>46</v>
      </c>
      <c r="C100" s="41">
        <f t="shared" si="3"/>
        <v>93.7933460879226</v>
      </c>
      <c r="D100" s="41">
        <f t="shared" si="4"/>
        <v>1603.8154786732475</v>
      </c>
      <c r="E100" s="41">
        <f t="shared" si="2"/>
        <v>1697.6088247611701</v>
      </c>
      <c r="F100" s="42">
        <f t="shared" si="5"/>
        <v>188264.38783668898</v>
      </c>
    </row>
    <row r="101" spans="2:6" ht="15.75" thickBot="1" x14ac:dyDescent="0.3">
      <c r="B101" s="52">
        <v>47</v>
      </c>
      <c r="C101" s="41">
        <f t="shared" si="3"/>
        <v>94.591969324289494</v>
      </c>
      <c r="D101" s="41">
        <f t="shared" si="4"/>
        <v>1603.0168554368806</v>
      </c>
      <c r="E101" s="41">
        <f t="shared" si="2"/>
        <v>1697.6088247611701</v>
      </c>
      <c r="F101" s="42">
        <f t="shared" si="5"/>
        <v>188169.79586736471</v>
      </c>
    </row>
    <row r="102" spans="2:6" ht="15.75" thickBot="1" x14ac:dyDescent="0.3">
      <c r="B102" s="52">
        <v>48</v>
      </c>
      <c r="C102" s="41">
        <f t="shared" si="3"/>
        <v>1793.3973926067179</v>
      </c>
      <c r="D102" s="41">
        <f t="shared" si="4"/>
        <v>1602.2114321544523</v>
      </c>
      <c r="E102" s="41">
        <f t="shared" si="2"/>
        <v>3395.6088247611701</v>
      </c>
      <c r="F102" s="42">
        <f t="shared" si="5"/>
        <v>186376.398474758</v>
      </c>
    </row>
    <row r="103" spans="2:6" ht="15.75" thickBot="1" x14ac:dyDescent="0.3">
      <c r="B103" s="52">
        <v>49</v>
      </c>
      <c r="C103" s="41">
        <f t="shared" si="3"/>
        <v>110.667653126402</v>
      </c>
      <c r="D103" s="41">
        <f t="shared" si="4"/>
        <v>1586.9411716347681</v>
      </c>
      <c r="E103" s="41">
        <f t="shared" si="2"/>
        <v>1697.6088247611701</v>
      </c>
      <c r="F103" s="42">
        <f t="shared" si="5"/>
        <v>186265.73082163159</v>
      </c>
    </row>
    <row r="104" spans="2:6" ht="15.75" thickBot="1" x14ac:dyDescent="0.3">
      <c r="B104" s="52">
        <v>50</v>
      </c>
      <c r="C104" s="41">
        <f t="shared" si="3"/>
        <v>111.60995621065376</v>
      </c>
      <c r="D104" s="41">
        <f t="shared" si="4"/>
        <v>1585.9988685505164</v>
      </c>
      <c r="E104" s="41">
        <f t="shared" si="2"/>
        <v>1697.6088247611701</v>
      </c>
      <c r="F104" s="42">
        <f t="shared" si="5"/>
        <v>186154.12086542093</v>
      </c>
    </row>
    <row r="105" spans="2:6" ht="15.75" thickBot="1" x14ac:dyDescent="0.3">
      <c r="B105" s="52">
        <v>51</v>
      </c>
      <c r="C105" s="41">
        <f t="shared" si="3"/>
        <v>112.56028273334937</v>
      </c>
      <c r="D105" s="41">
        <f t="shared" si="4"/>
        <v>1585.0485420278208</v>
      </c>
      <c r="E105" s="41">
        <f t="shared" si="2"/>
        <v>1697.6088247611701</v>
      </c>
      <c r="F105" s="42">
        <f t="shared" si="5"/>
        <v>186041.56058268758</v>
      </c>
    </row>
    <row r="106" spans="2:6" ht="15.75" thickBot="1" x14ac:dyDescent="0.3">
      <c r="B106" s="52">
        <v>52</v>
      </c>
      <c r="C106" s="41">
        <f t="shared" si="3"/>
        <v>113.51870101174836</v>
      </c>
      <c r="D106" s="41">
        <f t="shared" si="4"/>
        <v>1584.0901237494218</v>
      </c>
      <c r="E106" s="41">
        <f t="shared" si="2"/>
        <v>1697.6088247611701</v>
      </c>
      <c r="F106" s="42">
        <f t="shared" si="5"/>
        <v>185928.04188167583</v>
      </c>
    </row>
    <row r="107" spans="2:6" ht="15.75" thickBot="1" x14ac:dyDescent="0.3">
      <c r="B107" s="52">
        <v>53</v>
      </c>
      <c r="C107" s="41">
        <f t="shared" si="3"/>
        <v>114.48527994481242</v>
      </c>
      <c r="D107" s="41">
        <f t="shared" si="4"/>
        <v>1583.1235448163577</v>
      </c>
      <c r="E107" s="41">
        <f t="shared" si="2"/>
        <v>1697.6088247611701</v>
      </c>
      <c r="F107" s="42">
        <f t="shared" si="5"/>
        <v>185813.55660173102</v>
      </c>
    </row>
    <row r="108" spans="2:6" ht="15.75" thickBot="1" x14ac:dyDescent="0.3">
      <c r="B108" s="52">
        <v>54</v>
      </c>
      <c r="C108" s="41">
        <f t="shared" si="3"/>
        <v>1813.4600890181575</v>
      </c>
      <c r="D108" s="41">
        <f t="shared" si="4"/>
        <v>1582.1487357430126</v>
      </c>
      <c r="E108" s="41">
        <f t="shared" si="2"/>
        <v>3395.6088247611701</v>
      </c>
      <c r="F108" s="42">
        <f t="shared" si="5"/>
        <v>184000.09651271286</v>
      </c>
    </row>
    <row r="109" spans="2:6" ht="15.75" thickBot="1" x14ac:dyDescent="0.3">
      <c r="B109" s="52">
        <v>55</v>
      </c>
      <c r="C109" s="41">
        <f t="shared" si="3"/>
        <v>130.90117759981672</v>
      </c>
      <c r="D109" s="41">
        <f t="shared" si="4"/>
        <v>1566.7076471613534</v>
      </c>
      <c r="E109" s="41">
        <f t="shared" si="2"/>
        <v>1697.6088247611701</v>
      </c>
      <c r="F109" s="42">
        <f t="shared" si="5"/>
        <v>183869.19533511304</v>
      </c>
    </row>
    <row r="110" spans="2:6" ht="15.75" thickBot="1" x14ac:dyDescent="0.3">
      <c r="B110" s="52">
        <v>56</v>
      </c>
      <c r="C110" s="41">
        <f t="shared" si="3"/>
        <v>132.01576329762315</v>
      </c>
      <c r="D110" s="41">
        <f t="shared" si="4"/>
        <v>1565.593061463547</v>
      </c>
      <c r="E110" s="41">
        <f t="shared" si="2"/>
        <v>1697.6088247611701</v>
      </c>
      <c r="F110" s="42">
        <f t="shared" si="5"/>
        <v>183737.17957181542</v>
      </c>
    </row>
    <row r="111" spans="2:6" ht="15.75" thickBot="1" x14ac:dyDescent="0.3">
      <c r="B111" s="52">
        <v>57</v>
      </c>
      <c r="C111" s="41">
        <f t="shared" si="3"/>
        <v>133.13983937053945</v>
      </c>
      <c r="D111" s="41">
        <f t="shared" si="4"/>
        <v>1564.4689853906307</v>
      </c>
      <c r="E111" s="41">
        <f t="shared" si="2"/>
        <v>1697.6088247611701</v>
      </c>
      <c r="F111" s="42">
        <f t="shared" si="5"/>
        <v>183604.03973244489</v>
      </c>
    </row>
    <row r="112" spans="2:6" ht="15.75" thickBot="1" x14ac:dyDescent="0.3">
      <c r="B112" s="52">
        <v>58</v>
      </c>
      <c r="C112" s="41">
        <f t="shared" si="3"/>
        <v>134.273486626367</v>
      </c>
      <c r="D112" s="41">
        <f t="shared" si="4"/>
        <v>1563.3353381348031</v>
      </c>
      <c r="E112" s="41">
        <f t="shared" si="2"/>
        <v>1697.6088247611701</v>
      </c>
      <c r="F112" s="42">
        <f t="shared" si="5"/>
        <v>183469.76624581852</v>
      </c>
    </row>
    <row r="113" spans="2:6" ht="15.75" thickBot="1" x14ac:dyDescent="0.3">
      <c r="B113" s="52">
        <v>59</v>
      </c>
      <c r="C113" s="41">
        <f t="shared" si="3"/>
        <v>135.41678656096246</v>
      </c>
      <c r="D113" s="41">
        <f t="shared" si="4"/>
        <v>1562.1920382002077</v>
      </c>
      <c r="E113" s="41">
        <f t="shared" si="2"/>
        <v>1697.6088247611701</v>
      </c>
      <c r="F113" s="42">
        <f t="shared" si="5"/>
        <v>183334.34945925756</v>
      </c>
    </row>
    <row r="114" spans="2:6" ht="15.75" thickBot="1" x14ac:dyDescent="0.3">
      <c r="B114" s="52">
        <v>60</v>
      </c>
      <c r="C114" s="41">
        <f t="shared" si="3"/>
        <v>1834.569821364096</v>
      </c>
      <c r="D114" s="41">
        <f t="shared" si="4"/>
        <v>1561.0390033970741</v>
      </c>
      <c r="E114" s="41">
        <f t="shared" si="2"/>
        <v>3395.6088247611701</v>
      </c>
      <c r="F114" s="42">
        <f t="shared" si="5"/>
        <v>181499.77963789346</v>
      </c>
    </row>
    <row r="115" spans="2:6" ht="15.75" thickBot="1" x14ac:dyDescent="0.3">
      <c r="B115" s="52">
        <v>61</v>
      </c>
      <c r="C115" s="41">
        <f t="shared" si="3"/>
        <v>152.19065321612698</v>
      </c>
      <c r="D115" s="41">
        <f t="shared" si="4"/>
        <v>1545.4181715450432</v>
      </c>
      <c r="E115" s="41">
        <f t="shared" si="2"/>
        <v>1697.6088247611701</v>
      </c>
      <c r="F115" s="42">
        <f t="shared" si="5"/>
        <v>181347.58898467734</v>
      </c>
    </row>
    <row r="116" spans="2:6" ht="15.75" thickBot="1" x14ac:dyDescent="0.3">
      <c r="B116" s="52">
        <v>62</v>
      </c>
      <c r="C116" s="41">
        <f t="shared" si="3"/>
        <v>153.4865126463078</v>
      </c>
      <c r="D116" s="41">
        <f t="shared" si="4"/>
        <v>1544.1223121148623</v>
      </c>
      <c r="E116" s="41">
        <f t="shared" si="2"/>
        <v>1697.6088247611701</v>
      </c>
      <c r="F116" s="42">
        <f t="shared" si="5"/>
        <v>181194.10247203102</v>
      </c>
    </row>
    <row r="117" spans="2:6" ht="15.75" thickBot="1" x14ac:dyDescent="0.3">
      <c r="B117" s="52">
        <v>63</v>
      </c>
      <c r="C117" s="41">
        <f t="shared" si="3"/>
        <v>154.79340594504311</v>
      </c>
      <c r="D117" s="41">
        <f t="shared" si="4"/>
        <v>1542.815418816127</v>
      </c>
      <c r="E117" s="41">
        <f t="shared" si="2"/>
        <v>1697.6088247611701</v>
      </c>
      <c r="F117" s="42">
        <f t="shared" si="5"/>
        <v>181039.30906608599</v>
      </c>
    </row>
    <row r="118" spans="2:6" ht="15.75" thickBot="1" x14ac:dyDescent="0.3">
      <c r="B118" s="52">
        <v>64</v>
      </c>
      <c r="C118" s="41">
        <f t="shared" si="3"/>
        <v>156.11142706253463</v>
      </c>
      <c r="D118" s="41">
        <f t="shared" si="4"/>
        <v>1541.4973976986355</v>
      </c>
      <c r="E118" s="41">
        <f t="shared" si="2"/>
        <v>1697.6088247611701</v>
      </c>
      <c r="F118" s="42">
        <f t="shared" si="5"/>
        <v>180883.19763902345</v>
      </c>
    </row>
    <row r="119" spans="2:6" ht="15.75" thickBot="1" x14ac:dyDescent="0.3">
      <c r="B119" s="52">
        <v>65</v>
      </c>
      <c r="C119" s="41">
        <f t="shared" si="3"/>
        <v>157.4406707489436</v>
      </c>
      <c r="D119" s="41">
        <f t="shared" si="4"/>
        <v>1540.1681540122265</v>
      </c>
      <c r="E119" s="41">
        <f t="shared" ref="E119:E182" si="6">+$D$46+IF(B119=VLOOKUP(B119,$B$3:$D$43,1),VLOOKUP(B119,$B$3:$D$43,2),0)</f>
        <v>1697.6088247611701</v>
      </c>
      <c r="F119" s="42">
        <f t="shared" si="5"/>
        <v>180725.75696827451</v>
      </c>
    </row>
    <row r="120" spans="2:6" ht="15.75" thickBot="1" x14ac:dyDescent="0.3">
      <c r="B120" s="52">
        <v>66</v>
      </c>
      <c r="C120" s="41">
        <f t="shared" ref="C120:C183" si="7">+E120-D120</f>
        <v>1856.7812325612008</v>
      </c>
      <c r="D120" s="41">
        <f t="shared" ref="D120:D183" si="8">+F119*$C$49</f>
        <v>1538.8275921999693</v>
      </c>
      <c r="E120" s="41">
        <f t="shared" si="6"/>
        <v>3395.6088247611701</v>
      </c>
      <c r="F120" s="42">
        <f t="shared" ref="F120:F183" si="9">+F119-C120</f>
        <v>178868.97573571332</v>
      </c>
    </row>
    <row r="121" spans="2:6" ht="15.75" thickBot="1" x14ac:dyDescent="0.3">
      <c r="B121" s="52">
        <v>67</v>
      </c>
      <c r="C121" s="41">
        <f t="shared" si="7"/>
        <v>174.59118816064415</v>
      </c>
      <c r="D121" s="41">
        <f t="shared" si="8"/>
        <v>1523.017636600526</v>
      </c>
      <c r="E121" s="41">
        <f t="shared" si="6"/>
        <v>1697.6088247611701</v>
      </c>
      <c r="F121" s="42">
        <f t="shared" si="9"/>
        <v>178694.38454755268</v>
      </c>
    </row>
    <row r="122" spans="2:6" ht="15.75" thickBot="1" x14ac:dyDescent="0.3">
      <c r="B122" s="52">
        <v>68</v>
      </c>
      <c r="C122" s="41">
        <f t="shared" si="7"/>
        <v>176.07778167229139</v>
      </c>
      <c r="D122" s="41">
        <f t="shared" si="8"/>
        <v>1521.5310430888787</v>
      </c>
      <c r="E122" s="41">
        <f t="shared" si="6"/>
        <v>1697.6088247611701</v>
      </c>
      <c r="F122" s="42">
        <f t="shared" si="9"/>
        <v>178518.30676588038</v>
      </c>
    </row>
    <row r="123" spans="2:6" ht="15.75" thickBot="1" x14ac:dyDescent="0.3">
      <c r="B123" s="52">
        <v>69</v>
      </c>
      <c r="C123" s="41">
        <f t="shared" si="7"/>
        <v>177.57703309807607</v>
      </c>
      <c r="D123" s="41">
        <f t="shared" si="8"/>
        <v>1520.0317916630941</v>
      </c>
      <c r="E123" s="41">
        <f t="shared" si="6"/>
        <v>1697.6088247611701</v>
      </c>
      <c r="F123" s="42">
        <f t="shared" si="9"/>
        <v>178340.72973278229</v>
      </c>
    </row>
    <row r="124" spans="2:6" ht="15.75" thickBot="1" x14ac:dyDescent="0.3">
      <c r="B124" s="52">
        <v>70</v>
      </c>
      <c r="C124" s="41">
        <f t="shared" si="7"/>
        <v>179.08905021647888</v>
      </c>
      <c r="D124" s="41">
        <f t="shared" si="8"/>
        <v>1518.5197745446912</v>
      </c>
      <c r="E124" s="41">
        <f t="shared" si="6"/>
        <v>1697.6088247611701</v>
      </c>
      <c r="F124" s="42">
        <f t="shared" si="9"/>
        <v>178161.64068256581</v>
      </c>
    </row>
    <row r="125" spans="2:6" ht="15.75" thickBot="1" x14ac:dyDescent="0.3">
      <c r="B125" s="52">
        <v>71</v>
      </c>
      <c r="C125" s="41">
        <f t="shared" si="7"/>
        <v>180.61394172368341</v>
      </c>
      <c r="D125" s="41">
        <f t="shared" si="8"/>
        <v>1516.9948830374867</v>
      </c>
      <c r="E125" s="41">
        <f t="shared" si="6"/>
        <v>1697.6088247611701</v>
      </c>
      <c r="F125" s="42">
        <f t="shared" si="9"/>
        <v>177981.02674084212</v>
      </c>
    </row>
    <row r="126" spans="2:6" ht="15.75" thickBot="1" x14ac:dyDescent="0.3">
      <c r="B126" s="52">
        <v>72</v>
      </c>
      <c r="C126" s="41">
        <f t="shared" si="7"/>
        <v>1880.1518172413894</v>
      </c>
      <c r="D126" s="41">
        <f t="shared" si="8"/>
        <v>1515.4570075197807</v>
      </c>
      <c r="E126" s="41">
        <f t="shared" si="6"/>
        <v>3395.6088247611701</v>
      </c>
      <c r="F126" s="42">
        <f t="shared" si="9"/>
        <v>176100.87492360073</v>
      </c>
    </row>
    <row r="127" spans="2:6" ht="15.75" thickBot="1" x14ac:dyDescent="0.3">
      <c r="B127" s="52">
        <v>73</v>
      </c>
      <c r="C127" s="41">
        <f t="shared" si="7"/>
        <v>198.1607666154614</v>
      </c>
      <c r="D127" s="41">
        <f t="shared" si="8"/>
        <v>1499.4480581457087</v>
      </c>
      <c r="E127" s="41">
        <f t="shared" si="6"/>
        <v>1697.6088247611701</v>
      </c>
      <c r="F127" s="42">
        <f t="shared" si="9"/>
        <v>175902.71415698525</v>
      </c>
    </row>
    <row r="128" spans="2:6" ht="15.75" thickBot="1" x14ac:dyDescent="0.3">
      <c r="B128" s="52">
        <v>74</v>
      </c>
      <c r="C128" s="41">
        <f t="shared" si="7"/>
        <v>199.84804827622065</v>
      </c>
      <c r="D128" s="41">
        <f t="shared" si="8"/>
        <v>1497.7607764849495</v>
      </c>
      <c r="E128" s="41">
        <f t="shared" si="6"/>
        <v>1697.6088247611701</v>
      </c>
      <c r="F128" s="42">
        <f t="shared" si="9"/>
        <v>175702.86610870904</v>
      </c>
    </row>
    <row r="129" spans="2:6" ht="15.75" thickBot="1" x14ac:dyDescent="0.3">
      <c r="B129" s="52">
        <v>75</v>
      </c>
      <c r="C129" s="41">
        <f t="shared" si="7"/>
        <v>201.54969665270937</v>
      </c>
      <c r="D129" s="41">
        <f t="shared" si="8"/>
        <v>1496.0591281084608</v>
      </c>
      <c r="E129" s="41">
        <f t="shared" si="6"/>
        <v>1697.6088247611701</v>
      </c>
      <c r="F129" s="42">
        <f t="shared" si="9"/>
        <v>175501.31641205633</v>
      </c>
    </row>
    <row r="130" spans="2:6" ht="15.75" thickBot="1" x14ac:dyDescent="0.3">
      <c r="B130" s="52">
        <v>76</v>
      </c>
      <c r="C130" s="41">
        <f t="shared" si="7"/>
        <v>203.26583407336034</v>
      </c>
      <c r="D130" s="41">
        <f t="shared" si="8"/>
        <v>1494.3429906878098</v>
      </c>
      <c r="E130" s="41">
        <f t="shared" si="6"/>
        <v>1697.6088247611701</v>
      </c>
      <c r="F130" s="42">
        <f t="shared" si="9"/>
        <v>175298.05057798297</v>
      </c>
    </row>
    <row r="131" spans="2:6" ht="15.75" thickBot="1" x14ac:dyDescent="0.3">
      <c r="B131" s="52">
        <v>77</v>
      </c>
      <c r="C131" s="41">
        <f t="shared" si="7"/>
        <v>204.99658390819718</v>
      </c>
      <c r="D131" s="41">
        <f t="shared" si="8"/>
        <v>1492.6122408529729</v>
      </c>
      <c r="E131" s="41">
        <f t="shared" si="6"/>
        <v>1697.6088247611701</v>
      </c>
      <c r="F131" s="42">
        <f t="shared" si="9"/>
        <v>175093.05399407478</v>
      </c>
    </row>
    <row r="132" spans="2:6" ht="15.75" thickBot="1" x14ac:dyDescent="0.3">
      <c r="B132" s="52">
        <v>78</v>
      </c>
      <c r="C132" s="41">
        <f t="shared" si="7"/>
        <v>1904.742070577704</v>
      </c>
      <c r="D132" s="41">
        <f t="shared" si="8"/>
        <v>1490.8667541834661</v>
      </c>
      <c r="E132" s="41">
        <f t="shared" si="6"/>
        <v>3395.6088247611701</v>
      </c>
      <c r="F132" s="42">
        <f t="shared" si="9"/>
        <v>173188.31192349707</v>
      </c>
    </row>
    <row r="133" spans="2:6" ht="15.75" thickBot="1" x14ac:dyDescent="0.3">
      <c r="B133" s="52">
        <v>79</v>
      </c>
      <c r="C133" s="41">
        <f t="shared" si="7"/>
        <v>222.96039885253663</v>
      </c>
      <c r="D133" s="41">
        <f t="shared" si="8"/>
        <v>1474.6484259086335</v>
      </c>
      <c r="E133" s="41">
        <f t="shared" si="6"/>
        <v>1697.6088247611701</v>
      </c>
      <c r="F133" s="42">
        <f t="shared" si="9"/>
        <v>172965.35152464453</v>
      </c>
    </row>
    <row r="134" spans="2:6" ht="15.75" thickBot="1" x14ac:dyDescent="0.3">
      <c r="B134" s="52">
        <v>80</v>
      </c>
      <c r="C134" s="41">
        <f t="shared" si="7"/>
        <v>224.85884221488709</v>
      </c>
      <c r="D134" s="41">
        <f t="shared" si="8"/>
        <v>1472.749982546283</v>
      </c>
      <c r="E134" s="41">
        <f t="shared" si="6"/>
        <v>1697.6088247611701</v>
      </c>
      <c r="F134" s="42">
        <f t="shared" si="9"/>
        <v>172740.49268242964</v>
      </c>
    </row>
    <row r="135" spans="2:6" ht="15.75" thickBot="1" x14ac:dyDescent="0.3">
      <c r="B135" s="52">
        <v>81</v>
      </c>
      <c r="C135" s="41">
        <f t="shared" si="7"/>
        <v>226.7734502738324</v>
      </c>
      <c r="D135" s="41">
        <f t="shared" si="8"/>
        <v>1470.8353744873377</v>
      </c>
      <c r="E135" s="41">
        <f t="shared" si="6"/>
        <v>1697.6088247611701</v>
      </c>
      <c r="F135" s="42">
        <f t="shared" si="9"/>
        <v>172513.7192321558</v>
      </c>
    </row>
    <row r="136" spans="2:6" ht="15.75" thickBot="1" x14ac:dyDescent="0.3">
      <c r="B136" s="52">
        <v>82</v>
      </c>
      <c r="C136" s="41">
        <f t="shared" si="7"/>
        <v>228.70436066709203</v>
      </c>
      <c r="D136" s="41">
        <f t="shared" si="8"/>
        <v>1468.9044640940781</v>
      </c>
      <c r="E136" s="41">
        <f t="shared" si="6"/>
        <v>1697.6088247611701</v>
      </c>
      <c r="F136" s="42">
        <f t="shared" si="9"/>
        <v>172285.0148714887</v>
      </c>
    </row>
    <row r="137" spans="2:6" ht="15.75" thickBot="1" x14ac:dyDescent="0.3">
      <c r="B137" s="52">
        <v>83</v>
      </c>
      <c r="C137" s="41">
        <f t="shared" si="7"/>
        <v>230.65171220433172</v>
      </c>
      <c r="D137" s="41">
        <f t="shared" si="8"/>
        <v>1466.9571125568384</v>
      </c>
      <c r="E137" s="41">
        <f t="shared" si="6"/>
        <v>1697.6088247611701</v>
      </c>
      <c r="F137" s="42">
        <f t="shared" si="9"/>
        <v>172054.36315928437</v>
      </c>
    </row>
    <row r="138" spans="2:6" ht="15.75" thickBot="1" x14ac:dyDescent="0.3">
      <c r="B138" s="52">
        <v>84</v>
      </c>
      <c r="C138" s="41">
        <f t="shared" si="7"/>
        <v>1930.615644877141</v>
      </c>
      <c r="D138" s="41">
        <f t="shared" si="8"/>
        <v>1464.9931798840291</v>
      </c>
      <c r="E138" s="41">
        <f t="shared" si="6"/>
        <v>3395.6088247611701</v>
      </c>
      <c r="F138" s="42">
        <f t="shared" si="9"/>
        <v>170123.74751440724</v>
      </c>
    </row>
    <row r="139" spans="2:6" ht="15.75" thickBot="1" x14ac:dyDescent="0.3">
      <c r="B139" s="52">
        <v>85</v>
      </c>
      <c r="C139" s="41">
        <f t="shared" si="7"/>
        <v>249.05427915986479</v>
      </c>
      <c r="D139" s="41">
        <f t="shared" si="8"/>
        <v>1448.5545456013053</v>
      </c>
      <c r="E139" s="41">
        <f t="shared" si="6"/>
        <v>1697.6088247611701</v>
      </c>
      <c r="F139" s="42">
        <f t="shared" si="9"/>
        <v>169874.69323524737</v>
      </c>
    </row>
    <row r="140" spans="2:6" ht="15.75" thickBot="1" x14ac:dyDescent="0.3">
      <c r="B140" s="52">
        <v>86</v>
      </c>
      <c r="C140" s="41">
        <f t="shared" si="7"/>
        <v>251.17490437209699</v>
      </c>
      <c r="D140" s="41">
        <f t="shared" si="8"/>
        <v>1446.4339203890731</v>
      </c>
      <c r="E140" s="41">
        <f t="shared" si="6"/>
        <v>1697.6088247611701</v>
      </c>
      <c r="F140" s="42">
        <f t="shared" si="9"/>
        <v>169623.51833087526</v>
      </c>
    </row>
    <row r="141" spans="2:6" ht="15.75" thickBot="1" x14ac:dyDescent="0.3">
      <c r="B141" s="52">
        <v>87</v>
      </c>
      <c r="C141" s="41">
        <f t="shared" si="7"/>
        <v>253.31358609516678</v>
      </c>
      <c r="D141" s="41">
        <f t="shared" si="8"/>
        <v>1444.2952386660033</v>
      </c>
      <c r="E141" s="41">
        <f t="shared" si="6"/>
        <v>1697.6088247611701</v>
      </c>
      <c r="F141" s="42">
        <f t="shared" si="9"/>
        <v>169370.20474478009</v>
      </c>
    </row>
    <row r="142" spans="2:6" ht="15.75" thickBot="1" x14ac:dyDescent="0.3">
      <c r="B142" s="52">
        <v>88</v>
      </c>
      <c r="C142" s="41">
        <f t="shared" si="7"/>
        <v>255.47047807504555</v>
      </c>
      <c r="D142" s="41">
        <f t="shared" si="8"/>
        <v>1442.1383466861246</v>
      </c>
      <c r="E142" s="41">
        <f t="shared" si="6"/>
        <v>1697.6088247611701</v>
      </c>
      <c r="F142" s="42">
        <f t="shared" si="9"/>
        <v>169114.73426670505</v>
      </c>
    </row>
    <row r="143" spans="2:6" ht="15.75" thickBot="1" x14ac:dyDescent="0.3">
      <c r="B143" s="52">
        <v>89</v>
      </c>
      <c r="C143" s="41">
        <f t="shared" si="7"/>
        <v>257.645735366807</v>
      </c>
      <c r="D143" s="41">
        <f t="shared" si="8"/>
        <v>1439.9630893943631</v>
      </c>
      <c r="E143" s="41">
        <f t="shared" si="6"/>
        <v>1697.6088247611701</v>
      </c>
      <c r="F143" s="42">
        <f t="shared" si="9"/>
        <v>168857.08853133826</v>
      </c>
    </row>
    <row r="144" spans="2:6" ht="15.75" thickBot="1" x14ac:dyDescent="0.3">
      <c r="B144" s="52">
        <v>90</v>
      </c>
      <c r="C144" s="41">
        <f t="shared" si="7"/>
        <v>1957.8395143457751</v>
      </c>
      <c r="D144" s="41">
        <f t="shared" si="8"/>
        <v>1437.769310415395</v>
      </c>
      <c r="E144" s="41">
        <f t="shared" si="6"/>
        <v>3395.6088247611701</v>
      </c>
      <c r="F144" s="42">
        <f t="shared" si="9"/>
        <v>166899.24901699249</v>
      </c>
    </row>
    <row r="145" spans="2:6" ht="15.75" thickBot="1" x14ac:dyDescent="0.3">
      <c r="B145" s="52">
        <v>91</v>
      </c>
      <c r="C145" s="41">
        <f t="shared" si="7"/>
        <v>276.50995200953071</v>
      </c>
      <c r="D145" s="41">
        <f t="shared" si="8"/>
        <v>1421.0988727516394</v>
      </c>
      <c r="E145" s="41">
        <f t="shared" si="6"/>
        <v>1697.6088247611701</v>
      </c>
      <c r="F145" s="42">
        <f t="shared" si="9"/>
        <v>166622.73906498295</v>
      </c>
    </row>
    <row r="146" spans="2:6" ht="15.75" thickBot="1" x14ac:dyDescent="0.3">
      <c r="B146" s="52">
        <v>92</v>
      </c>
      <c r="C146" s="41">
        <f t="shared" si="7"/>
        <v>278.86435434159489</v>
      </c>
      <c r="D146" s="41">
        <f t="shared" si="8"/>
        <v>1418.7444704195752</v>
      </c>
      <c r="E146" s="41">
        <f t="shared" si="6"/>
        <v>1697.6088247611701</v>
      </c>
      <c r="F146" s="42">
        <f t="shared" si="9"/>
        <v>166343.87471064136</v>
      </c>
    </row>
    <row r="147" spans="2:6" ht="15.75" thickBot="1" x14ac:dyDescent="0.3">
      <c r="B147" s="52">
        <v>93</v>
      </c>
      <c r="C147" s="41">
        <f t="shared" si="7"/>
        <v>281.23880372911185</v>
      </c>
      <c r="D147" s="41">
        <f t="shared" si="8"/>
        <v>1416.3700210320583</v>
      </c>
      <c r="E147" s="41">
        <f t="shared" si="6"/>
        <v>1697.6088247611701</v>
      </c>
      <c r="F147" s="42">
        <f t="shared" si="9"/>
        <v>166062.63590691224</v>
      </c>
    </row>
    <row r="148" spans="2:6" ht="15.75" thickBot="1" x14ac:dyDescent="0.3">
      <c r="B148" s="52">
        <v>94</v>
      </c>
      <c r="C148" s="41">
        <f t="shared" si="7"/>
        <v>283.63347086696558</v>
      </c>
      <c r="D148" s="41">
        <f t="shared" si="8"/>
        <v>1413.9753538942045</v>
      </c>
      <c r="E148" s="41">
        <f t="shared" si="6"/>
        <v>1697.6088247611701</v>
      </c>
      <c r="F148" s="42">
        <f t="shared" si="9"/>
        <v>165779.00243604527</v>
      </c>
    </row>
    <row r="149" spans="2:6" ht="15.75" thickBot="1" x14ac:dyDescent="0.3">
      <c r="B149" s="52">
        <v>95</v>
      </c>
      <c r="C149" s="41">
        <f t="shared" si="7"/>
        <v>286.0485279034574</v>
      </c>
      <c r="D149" s="41">
        <f t="shared" si="8"/>
        <v>1411.5602968577127</v>
      </c>
      <c r="E149" s="41">
        <f t="shared" si="6"/>
        <v>1697.6088247611701</v>
      </c>
      <c r="F149" s="42">
        <f t="shared" si="9"/>
        <v>165492.95390814182</v>
      </c>
    </row>
    <row r="150" spans="2:6" ht="15.75" thickBot="1" x14ac:dyDescent="0.3">
      <c r="B150" s="52">
        <v>96</v>
      </c>
      <c r="C150" s="41">
        <f t="shared" si="7"/>
        <v>1986.4841484526814</v>
      </c>
      <c r="D150" s="41">
        <f t="shared" si="8"/>
        <v>1409.1246763084887</v>
      </c>
      <c r="E150" s="41">
        <f t="shared" si="6"/>
        <v>3395.6088247611701</v>
      </c>
      <c r="F150" s="42">
        <f t="shared" si="9"/>
        <v>163506.46975968915</v>
      </c>
    </row>
    <row r="151" spans="2:6" ht="15.75" thickBot="1" x14ac:dyDescent="0.3">
      <c r="B151" s="52">
        <v>97</v>
      </c>
      <c r="C151" s="41">
        <f t="shared" si="7"/>
        <v>305.39848689777341</v>
      </c>
      <c r="D151" s="41">
        <f t="shared" si="8"/>
        <v>1392.2103378633967</v>
      </c>
      <c r="E151" s="41">
        <f t="shared" si="6"/>
        <v>1697.6088247611701</v>
      </c>
      <c r="F151" s="42">
        <f t="shared" si="9"/>
        <v>163201.07127279136</v>
      </c>
    </row>
    <row r="152" spans="2:6" ht="15.75" thickBot="1" x14ac:dyDescent="0.3">
      <c r="B152" s="52">
        <v>98</v>
      </c>
      <c r="C152" s="41">
        <f t="shared" si="7"/>
        <v>307.99886675584162</v>
      </c>
      <c r="D152" s="41">
        <f t="shared" si="8"/>
        <v>1389.6099580053285</v>
      </c>
      <c r="E152" s="41">
        <f t="shared" si="6"/>
        <v>1697.6088247611701</v>
      </c>
      <c r="F152" s="42">
        <f t="shared" si="9"/>
        <v>162893.07240603553</v>
      </c>
    </row>
    <row r="153" spans="2:6" ht="15.75" thickBot="1" x14ac:dyDescent="0.3">
      <c r="B153" s="52">
        <v>99</v>
      </c>
      <c r="C153" s="41">
        <f t="shared" si="7"/>
        <v>310.62138809691101</v>
      </c>
      <c r="D153" s="41">
        <f t="shared" si="8"/>
        <v>1386.9874366642591</v>
      </c>
      <c r="E153" s="41">
        <f t="shared" si="6"/>
        <v>1697.6088247611701</v>
      </c>
      <c r="F153" s="42">
        <f t="shared" si="9"/>
        <v>162582.45101793861</v>
      </c>
    </row>
    <row r="154" spans="2:6" ht="15.75" thickBot="1" x14ac:dyDescent="0.3">
      <c r="B154" s="52">
        <v>100</v>
      </c>
      <c r="C154" s="41">
        <f t="shared" si="7"/>
        <v>313.26623944931066</v>
      </c>
      <c r="D154" s="41">
        <f t="shared" si="8"/>
        <v>1384.3425853118595</v>
      </c>
      <c r="E154" s="41">
        <f t="shared" si="6"/>
        <v>1697.6088247611701</v>
      </c>
      <c r="F154" s="42">
        <f t="shared" si="9"/>
        <v>162269.18477848929</v>
      </c>
    </row>
    <row r="155" spans="2:6" ht="15.75" thickBot="1" x14ac:dyDescent="0.3">
      <c r="B155" s="52">
        <v>101</v>
      </c>
      <c r="C155" s="41">
        <f t="shared" si="7"/>
        <v>315.93361094663396</v>
      </c>
      <c r="D155" s="41">
        <f t="shared" si="8"/>
        <v>1381.6752138145362</v>
      </c>
      <c r="E155" s="41">
        <f t="shared" si="6"/>
        <v>1697.6088247611701</v>
      </c>
      <c r="F155" s="42">
        <f t="shared" si="9"/>
        <v>161953.25116754265</v>
      </c>
    </row>
    <row r="156" spans="2:6" ht="15.75" thickBot="1" x14ac:dyDescent="0.3">
      <c r="B156" s="52">
        <v>102</v>
      </c>
      <c r="C156" s="41">
        <f t="shared" si="7"/>
        <v>2016.6236943414065</v>
      </c>
      <c r="D156" s="41">
        <f t="shared" si="8"/>
        <v>1378.9851304197637</v>
      </c>
      <c r="E156" s="41">
        <f t="shared" si="6"/>
        <v>3395.6088247611701</v>
      </c>
      <c r="F156" s="42">
        <f t="shared" si="9"/>
        <v>159936.62747320125</v>
      </c>
    </row>
    <row r="157" spans="2:6" ht="15.75" thickBot="1" x14ac:dyDescent="0.3">
      <c r="B157" s="52">
        <v>103</v>
      </c>
      <c r="C157" s="41">
        <f t="shared" si="7"/>
        <v>335.79466230963862</v>
      </c>
      <c r="D157" s="41">
        <f t="shared" si="8"/>
        <v>1361.8141624515315</v>
      </c>
      <c r="E157" s="41">
        <f t="shared" si="6"/>
        <v>1697.6088247611701</v>
      </c>
      <c r="F157" s="42">
        <f t="shared" si="9"/>
        <v>159600.83281089162</v>
      </c>
    </row>
    <row r="158" spans="2:6" ht="15.75" thickBot="1" x14ac:dyDescent="0.3">
      <c r="B158" s="52">
        <v>104</v>
      </c>
      <c r="C158" s="41">
        <f t="shared" si="7"/>
        <v>338.65385681707266</v>
      </c>
      <c r="D158" s="41">
        <f t="shared" si="8"/>
        <v>1358.9549679440975</v>
      </c>
      <c r="E158" s="41">
        <f t="shared" si="6"/>
        <v>1697.6088247611701</v>
      </c>
      <c r="F158" s="42">
        <f t="shared" si="9"/>
        <v>159262.17895407454</v>
      </c>
    </row>
    <row r="159" spans="2:6" ht="15.75" thickBot="1" x14ac:dyDescent="0.3">
      <c r="B159" s="52">
        <v>105</v>
      </c>
      <c r="C159" s="41">
        <f t="shared" si="7"/>
        <v>341.53739653945195</v>
      </c>
      <c r="D159" s="41">
        <f t="shared" si="8"/>
        <v>1356.0714282217182</v>
      </c>
      <c r="E159" s="41">
        <f t="shared" si="6"/>
        <v>1697.6088247611701</v>
      </c>
      <c r="F159" s="42">
        <f t="shared" si="9"/>
        <v>158920.6415575351</v>
      </c>
    </row>
    <row r="160" spans="2:6" ht="15.75" thickBot="1" x14ac:dyDescent="0.3">
      <c r="B160" s="52">
        <v>106</v>
      </c>
      <c r="C160" s="41">
        <f t="shared" si="7"/>
        <v>344.44548876924569</v>
      </c>
      <c r="D160" s="41">
        <f t="shared" si="8"/>
        <v>1353.1633359919244</v>
      </c>
      <c r="E160" s="41">
        <f t="shared" si="6"/>
        <v>1697.6088247611701</v>
      </c>
      <c r="F160" s="42">
        <f t="shared" si="9"/>
        <v>158576.19606876586</v>
      </c>
    </row>
    <row r="161" spans="2:6" ht="15.75" thickBot="1" x14ac:dyDescent="0.3">
      <c r="B161" s="52">
        <v>107</v>
      </c>
      <c r="C161" s="41">
        <f t="shared" si="7"/>
        <v>347.37834256395922</v>
      </c>
      <c r="D161" s="41">
        <f t="shared" si="8"/>
        <v>1350.2304821972109</v>
      </c>
      <c r="E161" s="41">
        <f t="shared" si="6"/>
        <v>1697.6088247611701</v>
      </c>
      <c r="F161" s="42">
        <f t="shared" si="9"/>
        <v>158228.8177262019</v>
      </c>
    </row>
    <row r="162" spans="2:6" ht="15.75" thickBot="1" x14ac:dyDescent="0.3">
      <c r="B162" s="52">
        <v>108</v>
      </c>
      <c r="C162" s="41">
        <f t="shared" si="7"/>
        <v>2048.3361687611623</v>
      </c>
      <c r="D162" s="41">
        <f t="shared" si="8"/>
        <v>1347.2726560000078</v>
      </c>
      <c r="E162" s="41">
        <f t="shared" si="6"/>
        <v>3395.6088247611701</v>
      </c>
      <c r="F162" s="42">
        <f t="shared" si="9"/>
        <v>156180.48155744074</v>
      </c>
    </row>
    <row r="163" spans="2:6" ht="15.75" thickBot="1" x14ac:dyDescent="0.3">
      <c r="B163" s="52">
        <v>109</v>
      </c>
      <c r="C163" s="41">
        <f t="shared" si="7"/>
        <v>367.77715928441239</v>
      </c>
      <c r="D163" s="41">
        <f t="shared" si="8"/>
        <v>1329.8316654767577</v>
      </c>
      <c r="E163" s="41">
        <f t="shared" si="6"/>
        <v>1697.6088247611701</v>
      </c>
      <c r="F163" s="42">
        <f t="shared" si="9"/>
        <v>155812.70439815632</v>
      </c>
    </row>
    <row r="164" spans="2:6" ht="15.75" thickBot="1" x14ac:dyDescent="0.3">
      <c r="B164" s="52">
        <v>110</v>
      </c>
      <c r="C164" s="41">
        <f t="shared" si="7"/>
        <v>370.90867551088536</v>
      </c>
      <c r="D164" s="41">
        <f t="shared" si="8"/>
        <v>1326.7001492502848</v>
      </c>
      <c r="E164" s="41">
        <f t="shared" si="6"/>
        <v>1697.6088247611701</v>
      </c>
      <c r="F164" s="42">
        <f t="shared" si="9"/>
        <v>155441.79572264545</v>
      </c>
    </row>
    <row r="165" spans="2:6" ht="15.75" thickBot="1" x14ac:dyDescent="0.3">
      <c r="B165" s="52">
        <v>111</v>
      </c>
      <c r="C165" s="41">
        <f t="shared" si="7"/>
        <v>374.06685569304204</v>
      </c>
      <c r="D165" s="41">
        <f t="shared" si="8"/>
        <v>1323.5419690681281</v>
      </c>
      <c r="E165" s="41">
        <f t="shared" si="6"/>
        <v>1697.6088247611701</v>
      </c>
      <c r="F165" s="42">
        <f t="shared" si="9"/>
        <v>155067.72886695241</v>
      </c>
    </row>
    <row r="166" spans="2:6" ht="15.75" thickBot="1" x14ac:dyDescent="0.3">
      <c r="B166" s="52">
        <v>112</v>
      </c>
      <c r="C166" s="41">
        <f t="shared" si="7"/>
        <v>377.25192686675973</v>
      </c>
      <c r="D166" s="41">
        <f t="shared" si="8"/>
        <v>1320.3568978944104</v>
      </c>
      <c r="E166" s="41">
        <f t="shared" si="6"/>
        <v>1697.6088247611701</v>
      </c>
      <c r="F166" s="42">
        <f t="shared" si="9"/>
        <v>154690.47694008565</v>
      </c>
    </row>
    <row r="167" spans="2:6" ht="15.75" thickBot="1" x14ac:dyDescent="0.3">
      <c r="B167" s="52">
        <v>113</v>
      </c>
      <c r="C167" s="41">
        <f t="shared" si="7"/>
        <v>380.46411800105989</v>
      </c>
      <c r="D167" s="41">
        <f t="shared" si="8"/>
        <v>1317.1447067601102</v>
      </c>
      <c r="E167" s="41">
        <f t="shared" si="6"/>
        <v>1697.6088247611701</v>
      </c>
      <c r="F167" s="42">
        <f t="shared" si="9"/>
        <v>154310.01282208459</v>
      </c>
    </row>
    <row r="168" spans="2:6" ht="15.75" thickBot="1" x14ac:dyDescent="0.3">
      <c r="B168" s="52">
        <v>114</v>
      </c>
      <c r="C168" s="41">
        <f t="shared" si="7"/>
        <v>2081.7036600145693</v>
      </c>
      <c r="D168" s="41">
        <f t="shared" si="8"/>
        <v>1313.9051647466008</v>
      </c>
      <c r="E168" s="41">
        <f t="shared" si="6"/>
        <v>3395.6088247611701</v>
      </c>
      <c r="F168" s="42">
        <f t="shared" si="9"/>
        <v>152228.30916207001</v>
      </c>
    </row>
    <row r="169" spans="2:6" ht="15.75" thickBot="1" x14ac:dyDescent="0.3">
      <c r="B169" s="52">
        <v>115</v>
      </c>
      <c r="C169" s="41">
        <f t="shared" si="7"/>
        <v>401.42876508288805</v>
      </c>
      <c r="D169" s="41">
        <f t="shared" si="8"/>
        <v>1296.1800596782821</v>
      </c>
      <c r="E169" s="41">
        <f t="shared" si="6"/>
        <v>1697.6088247611701</v>
      </c>
      <c r="F169" s="42">
        <f t="shared" si="9"/>
        <v>151826.88039698714</v>
      </c>
    </row>
    <row r="170" spans="2:6" ht="15.75" thickBot="1" x14ac:dyDescent="0.3">
      <c r="B170" s="52">
        <v>116</v>
      </c>
      <c r="C170" s="41">
        <f t="shared" si="7"/>
        <v>404.84681500767397</v>
      </c>
      <c r="D170" s="41">
        <f t="shared" si="8"/>
        <v>1292.7620097534962</v>
      </c>
      <c r="E170" s="41">
        <f t="shared" si="6"/>
        <v>1697.6088247611701</v>
      </c>
      <c r="F170" s="42">
        <f t="shared" si="9"/>
        <v>151422.03358197946</v>
      </c>
    </row>
    <row r="171" spans="2:6" ht="15.75" thickBot="1" x14ac:dyDescent="0.3">
      <c r="B171" s="52">
        <v>117</v>
      </c>
      <c r="C171" s="41">
        <f t="shared" si="7"/>
        <v>408.293968639779</v>
      </c>
      <c r="D171" s="41">
        <f t="shared" si="8"/>
        <v>1289.3148561213911</v>
      </c>
      <c r="E171" s="41">
        <f t="shared" si="6"/>
        <v>1697.6088247611701</v>
      </c>
      <c r="F171" s="42">
        <f t="shared" si="9"/>
        <v>151013.73961333968</v>
      </c>
    </row>
    <row r="172" spans="2:6" ht="15.75" thickBot="1" x14ac:dyDescent="0.3">
      <c r="B172" s="52">
        <v>118</v>
      </c>
      <c r="C172" s="41">
        <f t="shared" si="7"/>
        <v>411.77047378885959</v>
      </c>
      <c r="D172" s="41">
        <f t="shared" si="8"/>
        <v>1285.8383509723105</v>
      </c>
      <c r="E172" s="41">
        <f t="shared" si="6"/>
        <v>1697.6088247611701</v>
      </c>
      <c r="F172" s="42">
        <f t="shared" si="9"/>
        <v>150601.96913955081</v>
      </c>
    </row>
    <row r="173" spans="2:6" ht="15.75" thickBot="1" x14ac:dyDescent="0.3">
      <c r="B173" s="52">
        <v>119</v>
      </c>
      <c r="C173" s="41">
        <f t="shared" si="7"/>
        <v>415.27658037460105</v>
      </c>
      <c r="D173" s="41">
        <f t="shared" si="8"/>
        <v>1282.3322443865691</v>
      </c>
      <c r="E173" s="41">
        <f t="shared" si="6"/>
        <v>1697.6088247611701</v>
      </c>
      <c r="F173" s="42">
        <f t="shared" si="9"/>
        <v>150186.69255917621</v>
      </c>
    </row>
    <row r="174" spans="2:6" ht="15.75" thickBot="1" x14ac:dyDescent="0.3">
      <c r="B174" s="52">
        <v>120</v>
      </c>
      <c r="C174" s="41">
        <f t="shared" si="7"/>
        <v>2116.8125404446814</v>
      </c>
      <c r="D174" s="41">
        <f t="shared" si="8"/>
        <v>1278.7962843164887</v>
      </c>
      <c r="E174" s="41">
        <f t="shared" si="6"/>
        <v>3395.6088247611701</v>
      </c>
      <c r="F174" s="42">
        <f t="shared" si="9"/>
        <v>148069.88001873152</v>
      </c>
    </row>
    <row r="175" spans="2:6" ht="15.75" thickBot="1" x14ac:dyDescent="0.3">
      <c r="B175" s="52">
        <v>121</v>
      </c>
      <c r="C175" s="41">
        <f t="shared" si="7"/>
        <v>436.8365874836602</v>
      </c>
      <c r="D175" s="41">
        <f t="shared" si="8"/>
        <v>1260.7722372775099</v>
      </c>
      <c r="E175" s="41">
        <f t="shared" si="6"/>
        <v>1697.6088247611701</v>
      </c>
      <c r="F175" s="42">
        <f t="shared" si="9"/>
        <v>147633.04343124785</v>
      </c>
    </row>
    <row r="176" spans="2:6" ht="15.75" thickBot="1" x14ac:dyDescent="0.3">
      <c r="B176" s="52">
        <v>122</v>
      </c>
      <c r="C176" s="41">
        <f t="shared" si="7"/>
        <v>440.55612478359444</v>
      </c>
      <c r="D176" s="41">
        <f t="shared" si="8"/>
        <v>1257.0526999775757</v>
      </c>
      <c r="E176" s="41">
        <f t="shared" si="6"/>
        <v>1697.6088247611701</v>
      </c>
      <c r="F176" s="42">
        <f t="shared" si="9"/>
        <v>147192.48730646426</v>
      </c>
    </row>
    <row r="177" spans="2:6" ht="15.75" thickBot="1" x14ac:dyDescent="0.3">
      <c r="B177" s="52">
        <v>123</v>
      </c>
      <c r="C177" s="41">
        <f t="shared" si="7"/>
        <v>444.30733286871919</v>
      </c>
      <c r="D177" s="41">
        <f t="shared" si="8"/>
        <v>1253.3014918924509</v>
      </c>
      <c r="E177" s="41">
        <f t="shared" si="6"/>
        <v>1697.6088247611701</v>
      </c>
      <c r="F177" s="42">
        <f t="shared" si="9"/>
        <v>146748.17997359554</v>
      </c>
    </row>
    <row r="178" spans="2:6" ht="15.75" thickBot="1" x14ac:dyDescent="0.3">
      <c r="B178" s="52">
        <v>124</v>
      </c>
      <c r="C178" s="41">
        <f t="shared" si="7"/>
        <v>448.09048140661776</v>
      </c>
      <c r="D178" s="41">
        <f t="shared" si="8"/>
        <v>1249.5183433545524</v>
      </c>
      <c r="E178" s="41">
        <f t="shared" si="6"/>
        <v>1697.6088247611701</v>
      </c>
      <c r="F178" s="42">
        <f t="shared" si="9"/>
        <v>146300.08949218891</v>
      </c>
    </row>
    <row r="179" spans="2:6" ht="15.75" thickBot="1" x14ac:dyDescent="0.3">
      <c r="B179" s="52">
        <v>125</v>
      </c>
      <c r="C179" s="41">
        <f t="shared" si="7"/>
        <v>451.9058423610154</v>
      </c>
      <c r="D179" s="41">
        <f t="shared" si="8"/>
        <v>1245.7029824001547</v>
      </c>
      <c r="E179" s="41">
        <f t="shared" si="6"/>
        <v>1697.6088247611701</v>
      </c>
      <c r="F179" s="42">
        <f t="shared" si="9"/>
        <v>145848.1836498279</v>
      </c>
    </row>
    <row r="180" spans="2:6" ht="15.75" thickBot="1" x14ac:dyDescent="0.3">
      <c r="B180" s="52">
        <v>126</v>
      </c>
      <c r="C180" s="41">
        <f t="shared" si="7"/>
        <v>2153.7536900113291</v>
      </c>
      <c r="D180" s="41">
        <f t="shared" si="8"/>
        <v>1241.8551347498412</v>
      </c>
      <c r="E180" s="41">
        <f t="shared" si="6"/>
        <v>3395.6088247611701</v>
      </c>
      <c r="F180" s="42">
        <f t="shared" si="9"/>
        <v>143694.42995981657</v>
      </c>
    </row>
    <row r="181" spans="2:6" ht="15.75" thickBot="1" x14ac:dyDescent="0.3">
      <c r="B181" s="52">
        <v>127</v>
      </c>
      <c r="C181" s="41">
        <f t="shared" si="7"/>
        <v>474.09228026315304</v>
      </c>
      <c r="D181" s="41">
        <f t="shared" si="8"/>
        <v>1223.5165444980171</v>
      </c>
      <c r="E181" s="41">
        <f t="shared" si="6"/>
        <v>1697.6088247611701</v>
      </c>
      <c r="F181" s="42">
        <f t="shared" si="9"/>
        <v>143220.33767955343</v>
      </c>
    </row>
    <row r="182" spans="2:6" ht="15.75" thickBot="1" x14ac:dyDescent="0.3">
      <c r="B182" s="52">
        <v>128</v>
      </c>
      <c r="C182" s="41">
        <f t="shared" si="7"/>
        <v>478.12903902048924</v>
      </c>
      <c r="D182" s="41">
        <f t="shared" si="8"/>
        <v>1219.4797857406809</v>
      </c>
      <c r="E182" s="41">
        <f t="shared" si="6"/>
        <v>1697.6088247611701</v>
      </c>
      <c r="F182" s="42">
        <f t="shared" si="9"/>
        <v>142742.20864053295</v>
      </c>
    </row>
    <row r="183" spans="2:6" ht="15.75" thickBot="1" x14ac:dyDescent="0.3">
      <c r="B183" s="52">
        <v>129</v>
      </c>
      <c r="C183" s="41">
        <f t="shared" si="7"/>
        <v>482.20016961205147</v>
      </c>
      <c r="D183" s="41">
        <f t="shared" si="8"/>
        <v>1215.4086551491187</v>
      </c>
      <c r="E183" s="41">
        <f t="shared" ref="E183:E246" si="10">+$D$46+IF(B183=VLOOKUP(B183,$B$3:$D$43,1),VLOOKUP(B183,$B$3:$D$43,2),0)</f>
        <v>1697.6088247611701</v>
      </c>
      <c r="F183" s="42">
        <f t="shared" si="9"/>
        <v>142260.0084709209</v>
      </c>
    </row>
    <row r="184" spans="2:6" ht="15.75" thickBot="1" x14ac:dyDescent="0.3">
      <c r="B184" s="52">
        <v>130</v>
      </c>
      <c r="C184" s="41">
        <f t="shared" ref="C184:C247" si="11">+E184-D184</f>
        <v>486.30596470407454</v>
      </c>
      <c r="D184" s="41">
        <f t="shared" ref="D184:D247" si="12">+F183*$C$49</f>
        <v>1211.3028600570956</v>
      </c>
      <c r="E184" s="41">
        <f t="shared" si="10"/>
        <v>1697.6088247611701</v>
      </c>
      <c r="F184" s="42">
        <f t="shared" ref="F184:F247" si="13">+F183-C184</f>
        <v>141773.70250621682</v>
      </c>
    </row>
    <row r="185" spans="2:6" ht="15.75" thickBot="1" x14ac:dyDescent="0.3">
      <c r="B185" s="52">
        <v>131</v>
      </c>
      <c r="C185" s="41">
        <f t="shared" si="11"/>
        <v>490.44671945476261</v>
      </c>
      <c r="D185" s="41">
        <f t="shared" si="12"/>
        <v>1207.1621053064075</v>
      </c>
      <c r="E185" s="41">
        <f t="shared" si="10"/>
        <v>1697.6088247611701</v>
      </c>
      <c r="F185" s="42">
        <f t="shared" si="13"/>
        <v>141283.25578676205</v>
      </c>
    </row>
    <row r="186" spans="2:6" ht="15.75" thickBot="1" x14ac:dyDescent="0.3">
      <c r="B186" s="52">
        <v>132</v>
      </c>
      <c r="C186" s="41">
        <f t="shared" si="11"/>
        <v>2192.6227315355059</v>
      </c>
      <c r="D186" s="41">
        <f t="shared" si="12"/>
        <v>1202.9860932256643</v>
      </c>
      <c r="E186" s="41">
        <f t="shared" si="10"/>
        <v>3395.6088247611701</v>
      </c>
      <c r="F186" s="42">
        <f t="shared" si="13"/>
        <v>139090.63305522656</v>
      </c>
    </row>
    <row r="187" spans="2:6" ht="15.75" thickBot="1" x14ac:dyDescent="0.3">
      <c r="B187" s="52">
        <v>133</v>
      </c>
      <c r="C187" s="41">
        <f t="shared" si="11"/>
        <v>513.29228044304728</v>
      </c>
      <c r="D187" s="41">
        <f t="shared" si="12"/>
        <v>1184.3165443181229</v>
      </c>
      <c r="E187" s="41">
        <f t="shared" si="10"/>
        <v>1697.6088247611701</v>
      </c>
      <c r="F187" s="42">
        <f t="shared" si="13"/>
        <v>138577.34077478352</v>
      </c>
    </row>
    <row r="188" spans="2:6" ht="15.75" thickBot="1" x14ac:dyDescent="0.3">
      <c r="B188" s="52">
        <v>134</v>
      </c>
      <c r="C188" s="41">
        <f t="shared" si="11"/>
        <v>517.66281587341018</v>
      </c>
      <c r="D188" s="41">
        <f t="shared" si="12"/>
        <v>1179.9460088877599</v>
      </c>
      <c r="E188" s="41">
        <f t="shared" si="10"/>
        <v>1697.6088247611701</v>
      </c>
      <c r="F188" s="42">
        <f t="shared" si="13"/>
        <v>138059.67795891009</v>
      </c>
    </row>
    <row r="189" spans="2:6" ht="15.75" thickBot="1" x14ac:dyDescent="0.3">
      <c r="B189" s="52">
        <v>135</v>
      </c>
      <c r="C189" s="41">
        <f t="shared" si="11"/>
        <v>522.07056514991109</v>
      </c>
      <c r="D189" s="41">
        <f t="shared" si="12"/>
        <v>1175.538259611259</v>
      </c>
      <c r="E189" s="41">
        <f t="shared" si="10"/>
        <v>1697.6088247611701</v>
      </c>
      <c r="F189" s="42">
        <f t="shared" si="13"/>
        <v>137537.60739376018</v>
      </c>
    </row>
    <row r="190" spans="2:6" ht="15.75" thickBot="1" x14ac:dyDescent="0.3">
      <c r="B190" s="52">
        <v>136</v>
      </c>
      <c r="C190" s="41">
        <f t="shared" si="11"/>
        <v>526.51584513769467</v>
      </c>
      <c r="D190" s="41">
        <f t="shared" si="12"/>
        <v>1171.0929796234755</v>
      </c>
      <c r="E190" s="41">
        <f t="shared" si="10"/>
        <v>1697.6088247611701</v>
      </c>
      <c r="F190" s="42">
        <f t="shared" si="13"/>
        <v>137011.09154862247</v>
      </c>
    </row>
    <row r="191" spans="2:6" ht="15.75" thickBot="1" x14ac:dyDescent="0.3">
      <c r="B191" s="52">
        <v>137</v>
      </c>
      <c r="C191" s="41">
        <f t="shared" si="11"/>
        <v>530.99897539992185</v>
      </c>
      <c r="D191" s="41">
        <f t="shared" si="12"/>
        <v>1166.6098493612483</v>
      </c>
      <c r="E191" s="41">
        <f t="shared" si="10"/>
        <v>1697.6088247611701</v>
      </c>
      <c r="F191" s="42">
        <f t="shared" si="13"/>
        <v>136480.09257322256</v>
      </c>
    </row>
    <row r="192" spans="2:6" ht="15.75" thickBot="1" x14ac:dyDescent="0.3">
      <c r="B192" s="52">
        <v>138</v>
      </c>
      <c r="C192" s="41">
        <f t="shared" si="11"/>
        <v>2233.5202782207407</v>
      </c>
      <c r="D192" s="41">
        <f t="shared" si="12"/>
        <v>1162.0885465404294</v>
      </c>
      <c r="E192" s="41">
        <f t="shared" si="10"/>
        <v>3395.6088247611701</v>
      </c>
      <c r="F192" s="42">
        <f t="shared" si="13"/>
        <v>134246.57229500182</v>
      </c>
    </row>
    <row r="193" spans="2:6" ht="15.75" thickBot="1" x14ac:dyDescent="0.3">
      <c r="B193" s="52">
        <v>139</v>
      </c>
      <c r="C193" s="41">
        <f t="shared" si="11"/>
        <v>554.53805791922377</v>
      </c>
      <c r="D193" s="41">
        <f t="shared" si="12"/>
        <v>1143.0707668419464</v>
      </c>
      <c r="E193" s="41">
        <f t="shared" si="10"/>
        <v>1697.6088247611701</v>
      </c>
      <c r="F193" s="42">
        <f t="shared" si="13"/>
        <v>133692.03423708261</v>
      </c>
    </row>
    <row r="194" spans="2:6" ht="15.75" thickBot="1" x14ac:dyDescent="0.3">
      <c r="B194" s="52">
        <v>140</v>
      </c>
      <c r="C194" s="41">
        <f t="shared" si="11"/>
        <v>559.2597892250767</v>
      </c>
      <c r="D194" s="41">
        <f t="shared" si="12"/>
        <v>1138.3490355360934</v>
      </c>
      <c r="E194" s="41">
        <f t="shared" si="10"/>
        <v>1697.6088247611701</v>
      </c>
      <c r="F194" s="42">
        <f t="shared" si="13"/>
        <v>133132.77444785755</v>
      </c>
    </row>
    <row r="195" spans="2:6" ht="15.75" thickBot="1" x14ac:dyDescent="0.3">
      <c r="B195" s="52">
        <v>141</v>
      </c>
      <c r="C195" s="41">
        <f t="shared" si="11"/>
        <v>564.02172470845403</v>
      </c>
      <c r="D195" s="41">
        <f t="shared" si="12"/>
        <v>1133.5871000527161</v>
      </c>
      <c r="E195" s="41">
        <f t="shared" si="10"/>
        <v>1697.6088247611701</v>
      </c>
      <c r="F195" s="42">
        <f t="shared" si="13"/>
        <v>132568.75272314908</v>
      </c>
    </row>
    <row r="196" spans="2:6" ht="15.75" thickBot="1" x14ac:dyDescent="0.3">
      <c r="B196" s="52">
        <v>142</v>
      </c>
      <c r="C196" s="41">
        <f t="shared" si="11"/>
        <v>568.82420669630915</v>
      </c>
      <c r="D196" s="41">
        <f t="shared" si="12"/>
        <v>1128.784618064861</v>
      </c>
      <c r="E196" s="41">
        <f t="shared" si="10"/>
        <v>1697.6088247611701</v>
      </c>
      <c r="F196" s="42">
        <f t="shared" si="13"/>
        <v>131999.92851645278</v>
      </c>
    </row>
    <row r="197" spans="2:6" ht="15.75" thickBot="1" x14ac:dyDescent="0.3">
      <c r="B197" s="52">
        <v>143</v>
      </c>
      <c r="C197" s="41">
        <f t="shared" si="11"/>
        <v>573.66758043040932</v>
      </c>
      <c r="D197" s="41">
        <f t="shared" si="12"/>
        <v>1123.9412443307608</v>
      </c>
      <c r="E197" s="41">
        <f t="shared" si="10"/>
        <v>1697.6088247611701</v>
      </c>
      <c r="F197" s="42">
        <f t="shared" si="13"/>
        <v>131426.26093602239</v>
      </c>
    </row>
    <row r="198" spans="2:6" ht="15.75" thickBot="1" x14ac:dyDescent="0.3">
      <c r="B198" s="52">
        <v>144</v>
      </c>
      <c r="C198" s="41">
        <f t="shared" si="11"/>
        <v>2276.5521940921567</v>
      </c>
      <c r="D198" s="41">
        <f t="shared" si="12"/>
        <v>1119.0566306690134</v>
      </c>
      <c r="E198" s="41">
        <f t="shared" si="10"/>
        <v>3395.6088247611701</v>
      </c>
      <c r="F198" s="42">
        <f t="shared" si="13"/>
        <v>129149.70874193023</v>
      </c>
    </row>
    <row r="199" spans="2:6" ht="15.75" thickBot="1" x14ac:dyDescent="0.3">
      <c r="B199" s="52">
        <v>145</v>
      </c>
      <c r="C199" s="41">
        <f t="shared" si="11"/>
        <v>597.93637811838494</v>
      </c>
      <c r="D199" s="41">
        <f t="shared" si="12"/>
        <v>1099.6724466427852</v>
      </c>
      <c r="E199" s="41">
        <f t="shared" si="10"/>
        <v>1697.6088247611701</v>
      </c>
      <c r="F199" s="42">
        <f t="shared" si="13"/>
        <v>128551.77236381185</v>
      </c>
    </row>
    <row r="200" spans="2:6" ht="15.75" thickBot="1" x14ac:dyDescent="0.3">
      <c r="B200" s="52">
        <v>146</v>
      </c>
      <c r="C200" s="41">
        <f t="shared" si="11"/>
        <v>603.02763357894537</v>
      </c>
      <c r="D200" s="41">
        <f t="shared" si="12"/>
        <v>1094.5811911822248</v>
      </c>
      <c r="E200" s="41">
        <f t="shared" si="10"/>
        <v>1697.6088247611701</v>
      </c>
      <c r="F200" s="42">
        <f t="shared" si="13"/>
        <v>127948.74473023291</v>
      </c>
    </row>
    <row r="201" spans="2:6" ht="15.75" thickBot="1" x14ac:dyDescent="0.3">
      <c r="B201" s="52">
        <v>147</v>
      </c>
      <c r="C201" s="41">
        <f t="shared" si="11"/>
        <v>608.16223960841808</v>
      </c>
      <c r="D201" s="41">
        <f t="shared" si="12"/>
        <v>1089.446585152752</v>
      </c>
      <c r="E201" s="41">
        <f t="shared" si="10"/>
        <v>1697.6088247611701</v>
      </c>
      <c r="F201" s="42">
        <f t="shared" si="13"/>
        <v>127340.5824906245</v>
      </c>
    </row>
    <row r="202" spans="2:6" ht="15.75" thickBot="1" x14ac:dyDescent="0.3">
      <c r="B202" s="52">
        <v>148</v>
      </c>
      <c r="C202" s="41">
        <f t="shared" si="11"/>
        <v>613.34056532436921</v>
      </c>
      <c r="D202" s="41">
        <f t="shared" si="12"/>
        <v>1084.2682594368009</v>
      </c>
      <c r="E202" s="41">
        <f t="shared" si="10"/>
        <v>1697.6088247611701</v>
      </c>
      <c r="F202" s="42">
        <f t="shared" si="13"/>
        <v>126727.24192530013</v>
      </c>
    </row>
    <row r="203" spans="2:6" ht="15.75" thickBot="1" x14ac:dyDescent="0.3">
      <c r="B203" s="52">
        <v>149</v>
      </c>
      <c r="C203" s="41">
        <f t="shared" si="11"/>
        <v>618.56298298729462</v>
      </c>
      <c r="D203" s="41">
        <f t="shared" si="12"/>
        <v>1079.0458417738755</v>
      </c>
      <c r="E203" s="41">
        <f t="shared" si="10"/>
        <v>1697.6088247611701</v>
      </c>
      <c r="F203" s="42">
        <f t="shared" si="13"/>
        <v>126108.67894231284</v>
      </c>
    </row>
    <row r="204" spans="2:6" ht="15.75" thickBot="1" x14ac:dyDescent="0.3">
      <c r="B204" s="52">
        <v>150</v>
      </c>
      <c r="C204" s="41">
        <f t="shared" si="11"/>
        <v>2321.8298680273801</v>
      </c>
      <c r="D204" s="41">
        <f t="shared" si="12"/>
        <v>1073.7789567337898</v>
      </c>
      <c r="E204" s="41">
        <f t="shared" si="10"/>
        <v>3395.6088247611701</v>
      </c>
      <c r="F204" s="42">
        <f t="shared" si="13"/>
        <v>123786.84907428545</v>
      </c>
    </row>
    <row r="205" spans="2:6" ht="15.75" thickBot="1" x14ac:dyDescent="0.3">
      <c r="B205" s="52">
        <v>151</v>
      </c>
      <c r="C205" s="41">
        <f t="shared" si="11"/>
        <v>643.59957836225954</v>
      </c>
      <c r="D205" s="41">
        <f t="shared" si="12"/>
        <v>1054.0092463989106</v>
      </c>
      <c r="E205" s="41">
        <f t="shared" si="10"/>
        <v>1697.6088247611701</v>
      </c>
      <c r="F205" s="42">
        <f t="shared" si="13"/>
        <v>123143.24949592318</v>
      </c>
    </row>
    <row r="206" spans="2:6" ht="15.75" thickBot="1" x14ac:dyDescent="0.3">
      <c r="B206" s="52">
        <v>152</v>
      </c>
      <c r="C206" s="41">
        <f t="shared" si="11"/>
        <v>649.07964277657516</v>
      </c>
      <c r="D206" s="41">
        <f t="shared" si="12"/>
        <v>1048.529181984595</v>
      </c>
      <c r="E206" s="41">
        <f t="shared" si="10"/>
        <v>1697.6088247611701</v>
      </c>
      <c r="F206" s="42">
        <f t="shared" si="13"/>
        <v>122494.16985314661</v>
      </c>
    </row>
    <row r="207" spans="2:6" ht="15.75" thickBot="1" x14ac:dyDescent="0.3">
      <c r="B207" s="52">
        <v>153</v>
      </c>
      <c r="C207" s="41">
        <f t="shared" si="11"/>
        <v>654.60636835568152</v>
      </c>
      <c r="D207" s="41">
        <f t="shared" si="12"/>
        <v>1043.0024564054886</v>
      </c>
      <c r="E207" s="41">
        <f t="shared" si="10"/>
        <v>1697.6088247611701</v>
      </c>
      <c r="F207" s="42">
        <f t="shared" si="13"/>
        <v>121839.56348479092</v>
      </c>
    </row>
    <row r="208" spans="2:6" ht="15.75" thickBot="1" x14ac:dyDescent="0.3">
      <c r="B208" s="52">
        <v>154</v>
      </c>
      <c r="C208" s="41">
        <f t="shared" si="11"/>
        <v>660.18015240591171</v>
      </c>
      <c r="D208" s="41">
        <f t="shared" si="12"/>
        <v>1037.4286723552584</v>
      </c>
      <c r="E208" s="41">
        <f t="shared" si="10"/>
        <v>1697.6088247611701</v>
      </c>
      <c r="F208" s="42">
        <f t="shared" si="13"/>
        <v>121179.38333238501</v>
      </c>
    </row>
    <row r="209" spans="2:6" ht="15.75" thickBot="1" x14ac:dyDescent="0.3">
      <c r="B209" s="52">
        <v>155</v>
      </c>
      <c r="C209" s="41">
        <f t="shared" si="11"/>
        <v>665.80139561654778</v>
      </c>
      <c r="D209" s="41">
        <f t="shared" si="12"/>
        <v>1031.8074291446223</v>
      </c>
      <c r="E209" s="41">
        <f t="shared" si="10"/>
        <v>1697.6088247611701</v>
      </c>
      <c r="F209" s="42">
        <f t="shared" si="13"/>
        <v>120513.58193676846</v>
      </c>
    </row>
    <row r="210" spans="2:6" ht="15.75" thickBot="1" x14ac:dyDescent="0.3">
      <c r="B210" s="52">
        <v>156</v>
      </c>
      <c r="C210" s="41">
        <f t="shared" si="11"/>
        <v>2369.4705020886258</v>
      </c>
      <c r="D210" s="41">
        <f t="shared" si="12"/>
        <v>1026.1383226725445</v>
      </c>
      <c r="E210" s="41">
        <f t="shared" si="10"/>
        <v>3395.6088247611701</v>
      </c>
      <c r="F210" s="42">
        <f t="shared" si="13"/>
        <v>118144.11143467983</v>
      </c>
    </row>
    <row r="211" spans="2:6" ht="15.75" thickBot="1" x14ac:dyDescent="0.3">
      <c r="B211" s="52">
        <v>157</v>
      </c>
      <c r="C211" s="41">
        <f t="shared" si="11"/>
        <v>691.64585865475124</v>
      </c>
      <c r="D211" s="41">
        <f t="shared" si="12"/>
        <v>1005.9629661064189</v>
      </c>
      <c r="E211" s="41">
        <f t="shared" si="10"/>
        <v>1697.6088247611701</v>
      </c>
      <c r="F211" s="42">
        <f t="shared" si="13"/>
        <v>117452.46557602508</v>
      </c>
    </row>
    <row r="212" spans="2:6" ht="15.75" thickBot="1" x14ac:dyDescent="0.3">
      <c r="B212" s="52">
        <v>158</v>
      </c>
      <c r="C212" s="41">
        <f t="shared" si="11"/>
        <v>697.53502326074374</v>
      </c>
      <c r="D212" s="41">
        <f t="shared" si="12"/>
        <v>1000.0738015004264</v>
      </c>
      <c r="E212" s="41">
        <f t="shared" si="10"/>
        <v>1697.6088247611701</v>
      </c>
      <c r="F212" s="42">
        <f t="shared" si="13"/>
        <v>116754.93055276433</v>
      </c>
    </row>
    <row r="213" spans="2:6" ht="15.75" thickBot="1" x14ac:dyDescent="0.3">
      <c r="B213" s="52">
        <v>159</v>
      </c>
      <c r="C213" s="41">
        <f t="shared" si="11"/>
        <v>703.47433240143198</v>
      </c>
      <c r="D213" s="41">
        <f t="shared" si="12"/>
        <v>994.13449235973815</v>
      </c>
      <c r="E213" s="41">
        <f t="shared" si="10"/>
        <v>1697.6088247611701</v>
      </c>
      <c r="F213" s="42">
        <f t="shared" si="13"/>
        <v>116051.4562203629</v>
      </c>
    </row>
    <row r="214" spans="2:6" ht="15.75" thickBot="1" x14ac:dyDescent="0.3">
      <c r="B214" s="52">
        <v>160</v>
      </c>
      <c r="C214" s="41">
        <f t="shared" si="11"/>
        <v>709.46421304303749</v>
      </c>
      <c r="D214" s="41">
        <f t="shared" si="12"/>
        <v>988.14461171813264</v>
      </c>
      <c r="E214" s="41">
        <f t="shared" si="10"/>
        <v>1697.6088247611701</v>
      </c>
      <c r="F214" s="42">
        <f t="shared" si="13"/>
        <v>115341.99200731986</v>
      </c>
    </row>
    <row r="215" spans="2:6" ht="15.75" thickBot="1" x14ac:dyDescent="0.3">
      <c r="B215" s="52">
        <v>161</v>
      </c>
      <c r="C215" s="41">
        <f t="shared" si="11"/>
        <v>715.50509578727599</v>
      </c>
      <c r="D215" s="41">
        <f t="shared" si="12"/>
        <v>982.10372897389414</v>
      </c>
      <c r="E215" s="41">
        <f t="shared" si="10"/>
        <v>1697.6088247611701</v>
      </c>
      <c r="F215" s="42">
        <f t="shared" si="13"/>
        <v>114626.48691153259</v>
      </c>
    </row>
    <row r="216" spans="2:6" ht="15.75" thickBot="1" x14ac:dyDescent="0.3">
      <c r="B216" s="52">
        <v>162</v>
      </c>
      <c r="C216" s="41">
        <f t="shared" si="11"/>
        <v>2419.5974149023118</v>
      </c>
      <c r="D216" s="41">
        <f t="shared" si="12"/>
        <v>976.01140985885831</v>
      </c>
      <c r="E216" s="41">
        <f t="shared" si="10"/>
        <v>3395.6088247611701</v>
      </c>
      <c r="F216" s="42">
        <f t="shared" si="13"/>
        <v>112206.88949663028</v>
      </c>
    </row>
    <row r="217" spans="2:6" ht="15.75" thickBot="1" x14ac:dyDescent="0.3">
      <c r="B217" s="52">
        <v>163</v>
      </c>
      <c r="C217" s="41">
        <f t="shared" si="11"/>
        <v>742.19958764474495</v>
      </c>
      <c r="D217" s="41">
        <f t="shared" si="12"/>
        <v>955.40923711642517</v>
      </c>
      <c r="E217" s="41">
        <f t="shared" si="10"/>
        <v>1697.6088247611701</v>
      </c>
      <c r="F217" s="42">
        <f t="shared" si="13"/>
        <v>111464.68990898553</v>
      </c>
    </row>
    <row r="218" spans="2:6" ht="15.75" thickBot="1" x14ac:dyDescent="0.3">
      <c r="B218" s="52">
        <v>164</v>
      </c>
      <c r="C218" s="41">
        <f t="shared" si="11"/>
        <v>748.51920264343971</v>
      </c>
      <c r="D218" s="41">
        <f t="shared" si="12"/>
        <v>949.08962211773041</v>
      </c>
      <c r="E218" s="41">
        <f t="shared" si="10"/>
        <v>1697.6088247611701</v>
      </c>
      <c r="F218" s="42">
        <f t="shared" si="13"/>
        <v>110716.17070634209</v>
      </c>
    </row>
    <row r="219" spans="2:6" ht="15.75" thickBot="1" x14ac:dyDescent="0.3">
      <c r="B219" s="52">
        <v>165</v>
      </c>
      <c r="C219" s="41">
        <f t="shared" si="11"/>
        <v>754.89262733752719</v>
      </c>
      <c r="D219" s="41">
        <f t="shared" si="12"/>
        <v>942.71619742364294</v>
      </c>
      <c r="E219" s="41">
        <f t="shared" si="10"/>
        <v>1697.6088247611701</v>
      </c>
      <c r="F219" s="42">
        <f t="shared" si="13"/>
        <v>109961.27807900457</v>
      </c>
    </row>
    <row r="220" spans="2:6" ht="15.75" thickBot="1" x14ac:dyDescent="0.3">
      <c r="B220" s="52">
        <v>166</v>
      </c>
      <c r="C220" s="41">
        <f t="shared" si="11"/>
        <v>761.32031990101291</v>
      </c>
      <c r="D220" s="41">
        <f t="shared" si="12"/>
        <v>936.28850486015722</v>
      </c>
      <c r="E220" s="41">
        <f t="shared" si="10"/>
        <v>1697.6088247611701</v>
      </c>
      <c r="F220" s="42">
        <f t="shared" si="13"/>
        <v>109199.95775910355</v>
      </c>
    </row>
    <row r="221" spans="2:6" ht="15.75" thickBot="1" x14ac:dyDescent="0.3">
      <c r="B221" s="52">
        <v>167</v>
      </c>
      <c r="C221" s="41">
        <f t="shared" si="11"/>
        <v>767.80274240912206</v>
      </c>
      <c r="D221" s="41">
        <f t="shared" si="12"/>
        <v>929.80608235204807</v>
      </c>
      <c r="E221" s="41">
        <f t="shared" si="10"/>
        <v>1697.6088247611701</v>
      </c>
      <c r="F221" s="42">
        <f t="shared" si="13"/>
        <v>108432.15501669442</v>
      </c>
    </row>
    <row r="222" spans="2:6" ht="15.75" thickBot="1" x14ac:dyDescent="0.3">
      <c r="B222" s="52">
        <v>168</v>
      </c>
      <c r="C222" s="41">
        <f t="shared" si="11"/>
        <v>2472.3403608715162</v>
      </c>
      <c r="D222" s="41">
        <f t="shared" si="12"/>
        <v>923.26846388965384</v>
      </c>
      <c r="E222" s="41">
        <f t="shared" si="10"/>
        <v>3395.6088247611701</v>
      </c>
      <c r="F222" s="42">
        <f t="shared" si="13"/>
        <v>105959.81465582291</v>
      </c>
    </row>
    <row r="223" spans="2:6" ht="15.75" thickBot="1" x14ac:dyDescent="0.3">
      <c r="B223" s="52">
        <v>169</v>
      </c>
      <c r="C223" s="41">
        <f t="shared" si="11"/>
        <v>795.39162455656242</v>
      </c>
      <c r="D223" s="41">
        <f t="shared" si="12"/>
        <v>902.21720020460771</v>
      </c>
      <c r="E223" s="41">
        <f t="shared" si="10"/>
        <v>1697.6088247611701</v>
      </c>
      <c r="F223" s="42">
        <f t="shared" si="13"/>
        <v>105164.42303126634</v>
      </c>
    </row>
    <row r="224" spans="2:6" ht="15.75" thickBot="1" x14ac:dyDescent="0.3">
      <c r="B224" s="52">
        <v>170</v>
      </c>
      <c r="C224" s="41">
        <f t="shared" si="11"/>
        <v>802.16415437746264</v>
      </c>
      <c r="D224" s="41">
        <f t="shared" si="12"/>
        <v>895.44467038370749</v>
      </c>
      <c r="E224" s="41">
        <f t="shared" si="10"/>
        <v>1697.6088247611701</v>
      </c>
      <c r="F224" s="42">
        <f t="shared" si="13"/>
        <v>104362.25887688888</v>
      </c>
    </row>
    <row r="225" spans="2:6" ht="15.75" thickBot="1" x14ac:dyDescent="0.3">
      <c r="B225" s="52">
        <v>171</v>
      </c>
      <c r="C225" s="41">
        <f t="shared" si="11"/>
        <v>808.9943503325776</v>
      </c>
      <c r="D225" s="41">
        <f t="shared" si="12"/>
        <v>888.61447442859253</v>
      </c>
      <c r="E225" s="41">
        <f t="shared" si="10"/>
        <v>1697.6088247611701</v>
      </c>
      <c r="F225" s="42">
        <f t="shared" si="13"/>
        <v>103553.2645265563</v>
      </c>
    </row>
    <row r="226" spans="2:6" ht="15.75" thickBot="1" x14ac:dyDescent="0.3">
      <c r="B226" s="52">
        <v>172</v>
      </c>
      <c r="C226" s="41">
        <f t="shared" si="11"/>
        <v>815.88270343237502</v>
      </c>
      <c r="D226" s="41">
        <f t="shared" si="12"/>
        <v>881.7261213287951</v>
      </c>
      <c r="E226" s="41">
        <f t="shared" si="10"/>
        <v>1697.6088247611701</v>
      </c>
      <c r="F226" s="42">
        <f t="shared" si="13"/>
        <v>102737.38182312393</v>
      </c>
    </row>
    <row r="227" spans="2:6" ht="15.75" thickBot="1" x14ac:dyDescent="0.3">
      <c r="B227" s="52">
        <v>173</v>
      </c>
      <c r="C227" s="41">
        <f t="shared" si="11"/>
        <v>822.82970886813507</v>
      </c>
      <c r="D227" s="41">
        <f t="shared" si="12"/>
        <v>874.77911589303505</v>
      </c>
      <c r="E227" s="41">
        <f t="shared" si="10"/>
        <v>1697.6088247611701</v>
      </c>
      <c r="F227" s="42">
        <f t="shared" si="13"/>
        <v>101914.5521142558</v>
      </c>
    </row>
    <row r="228" spans="2:6" ht="15.75" thickBot="1" x14ac:dyDescent="0.3">
      <c r="B228" s="52">
        <v>174</v>
      </c>
      <c r="C228" s="41">
        <f t="shared" si="11"/>
        <v>2527.8358660475483</v>
      </c>
      <c r="D228" s="41">
        <f t="shared" si="12"/>
        <v>867.77295871362196</v>
      </c>
      <c r="E228" s="41">
        <f t="shared" si="10"/>
        <v>3395.6088247611701</v>
      </c>
      <c r="F228" s="42">
        <f t="shared" si="13"/>
        <v>99386.716248208249</v>
      </c>
    </row>
    <row r="229" spans="2:6" ht="15.75" thickBot="1" x14ac:dyDescent="0.3">
      <c r="B229" s="52">
        <v>175</v>
      </c>
      <c r="C229" s="41">
        <f t="shared" si="11"/>
        <v>851.3596579213845</v>
      </c>
      <c r="D229" s="41">
        <f t="shared" si="12"/>
        <v>846.24916683978563</v>
      </c>
      <c r="E229" s="41">
        <f t="shared" si="10"/>
        <v>1697.6088247611701</v>
      </c>
      <c r="F229" s="42">
        <f t="shared" si="13"/>
        <v>98535.356590286858</v>
      </c>
    </row>
    <row r="230" spans="2:6" ht="15.75" thickBot="1" x14ac:dyDescent="0.3">
      <c r="B230" s="52">
        <v>176</v>
      </c>
      <c r="C230" s="41">
        <f t="shared" si="11"/>
        <v>858.60873937204542</v>
      </c>
      <c r="D230" s="41">
        <f t="shared" si="12"/>
        <v>839.00008538912471</v>
      </c>
      <c r="E230" s="41">
        <f t="shared" si="10"/>
        <v>1697.6088247611701</v>
      </c>
      <c r="F230" s="42">
        <f t="shared" si="13"/>
        <v>97676.747850914806</v>
      </c>
    </row>
    <row r="231" spans="2:6" ht="15.75" thickBot="1" x14ac:dyDescent="0.3">
      <c r="B231" s="52">
        <v>177</v>
      </c>
      <c r="C231" s="41">
        <f t="shared" si="11"/>
        <v>865.91954465632864</v>
      </c>
      <c r="D231" s="41">
        <f t="shared" si="12"/>
        <v>831.68928010484149</v>
      </c>
      <c r="E231" s="41">
        <f t="shared" si="10"/>
        <v>1697.6088247611701</v>
      </c>
      <c r="F231" s="42">
        <f t="shared" si="13"/>
        <v>96810.828306258481</v>
      </c>
    </row>
    <row r="232" spans="2:6" ht="15.75" thickBot="1" x14ac:dyDescent="0.3">
      <c r="B232" s="52">
        <v>178</v>
      </c>
      <c r="C232" s="41">
        <f t="shared" si="11"/>
        <v>873.29259933483968</v>
      </c>
      <c r="D232" s="41">
        <f t="shared" si="12"/>
        <v>824.31622542633045</v>
      </c>
      <c r="E232" s="41">
        <f t="shared" si="10"/>
        <v>1697.6088247611701</v>
      </c>
      <c r="F232" s="42">
        <f t="shared" si="13"/>
        <v>95937.535706923649</v>
      </c>
    </row>
    <row r="233" spans="2:6" ht="15.75" thickBot="1" x14ac:dyDescent="0.3">
      <c r="B233" s="52">
        <v>179</v>
      </c>
      <c r="C233" s="41">
        <f t="shared" si="11"/>
        <v>880.72843344318085</v>
      </c>
      <c r="D233" s="41">
        <f t="shared" si="12"/>
        <v>816.88039131798928</v>
      </c>
      <c r="E233" s="41">
        <f t="shared" si="10"/>
        <v>1697.6088247611701</v>
      </c>
      <c r="F233" s="42">
        <f t="shared" si="13"/>
        <v>95056.807273480474</v>
      </c>
    </row>
    <row r="234" spans="2:6" ht="15.75" thickBot="1" x14ac:dyDescent="0.3">
      <c r="B234" s="52">
        <v>180</v>
      </c>
      <c r="C234" s="41">
        <f t="shared" si="11"/>
        <v>2586.2275815300545</v>
      </c>
      <c r="D234" s="41">
        <f t="shared" si="12"/>
        <v>809.38124323111572</v>
      </c>
      <c r="E234" s="41">
        <f t="shared" si="10"/>
        <v>3395.6088247611701</v>
      </c>
      <c r="F234" s="42">
        <f t="shared" si="13"/>
        <v>92470.579691950421</v>
      </c>
    </row>
    <row r="235" spans="2:6" ht="15.75" thickBot="1" x14ac:dyDescent="0.3">
      <c r="B235" s="52">
        <v>181</v>
      </c>
      <c r="C235" s="41">
        <f t="shared" si="11"/>
        <v>910.24856198645762</v>
      </c>
      <c r="D235" s="41">
        <f t="shared" si="12"/>
        <v>787.36026277471251</v>
      </c>
      <c r="E235" s="41">
        <f t="shared" si="10"/>
        <v>1697.6088247611701</v>
      </c>
      <c r="F235" s="42">
        <f t="shared" si="13"/>
        <v>91560.331129963961</v>
      </c>
    </row>
    <row r="236" spans="2:6" ht="15.75" thickBot="1" x14ac:dyDescent="0.3">
      <c r="B236" s="52">
        <v>182</v>
      </c>
      <c r="C236" s="41">
        <f t="shared" si="11"/>
        <v>917.99906543678196</v>
      </c>
      <c r="D236" s="41">
        <f t="shared" si="12"/>
        <v>779.60975932438816</v>
      </c>
      <c r="E236" s="41">
        <f t="shared" si="10"/>
        <v>1697.6088247611701</v>
      </c>
      <c r="F236" s="42">
        <f t="shared" si="13"/>
        <v>90642.332064527174</v>
      </c>
    </row>
    <row r="237" spans="2:6" ht="15.75" thickBot="1" x14ac:dyDescent="0.3">
      <c r="B237" s="52">
        <v>183</v>
      </c>
      <c r="C237" s="41">
        <f t="shared" si="11"/>
        <v>925.8155621841488</v>
      </c>
      <c r="D237" s="41">
        <f t="shared" si="12"/>
        <v>771.79326257702132</v>
      </c>
      <c r="E237" s="41">
        <f t="shared" si="10"/>
        <v>1697.6088247611701</v>
      </c>
      <c r="F237" s="42">
        <f t="shared" si="13"/>
        <v>89716.516502343031</v>
      </c>
    </row>
    <row r="238" spans="2:6" ht="15.75" thickBot="1" x14ac:dyDescent="0.3">
      <c r="B238" s="52">
        <v>184</v>
      </c>
      <c r="C238" s="41">
        <f t="shared" si="11"/>
        <v>933.69861414241052</v>
      </c>
      <c r="D238" s="41">
        <f t="shared" si="12"/>
        <v>763.91021061875961</v>
      </c>
      <c r="E238" s="41">
        <f t="shared" si="10"/>
        <v>1697.6088247611701</v>
      </c>
      <c r="F238" s="42">
        <f t="shared" si="13"/>
        <v>88782.817888200618</v>
      </c>
    </row>
    <row r="239" spans="2:6" ht="15.75" thickBot="1" x14ac:dyDescent="0.3">
      <c r="B239" s="52">
        <v>185</v>
      </c>
      <c r="C239" s="41">
        <f t="shared" si="11"/>
        <v>941.64878800995416</v>
      </c>
      <c r="D239" s="41">
        <f t="shared" si="12"/>
        <v>755.96003675121597</v>
      </c>
      <c r="E239" s="41">
        <f t="shared" si="10"/>
        <v>1697.6088247611701</v>
      </c>
      <c r="F239" s="42">
        <f t="shared" si="13"/>
        <v>87841.169100190658</v>
      </c>
    </row>
    <row r="240" spans="2:6" ht="15.75" thickBot="1" x14ac:dyDescent="0.3">
      <c r="B240" s="52">
        <v>186</v>
      </c>
      <c r="C240" s="41">
        <f t="shared" si="11"/>
        <v>2647.6666553104396</v>
      </c>
      <c r="D240" s="41">
        <f t="shared" si="12"/>
        <v>747.94216945073072</v>
      </c>
      <c r="E240" s="41">
        <f t="shared" si="10"/>
        <v>3395.6088247611701</v>
      </c>
      <c r="F240" s="42">
        <f t="shared" si="13"/>
        <v>85193.502444880214</v>
      </c>
    </row>
    <row r="241" spans="2:6" ht="15.75" thickBot="1" x14ac:dyDescent="0.3">
      <c r="B241" s="52">
        <v>187</v>
      </c>
      <c r="C241" s="41">
        <f t="shared" si="11"/>
        <v>972.21077172465232</v>
      </c>
      <c r="D241" s="41">
        <f t="shared" si="12"/>
        <v>725.39805303651781</v>
      </c>
      <c r="E241" s="41">
        <f t="shared" si="10"/>
        <v>1697.6088247611701</v>
      </c>
      <c r="F241" s="42">
        <f t="shared" si="13"/>
        <v>84221.29167315556</v>
      </c>
    </row>
    <row r="242" spans="2:6" ht="15.75" thickBot="1" x14ac:dyDescent="0.3">
      <c r="B242" s="52">
        <v>188</v>
      </c>
      <c r="C242" s="41">
        <f t="shared" si="11"/>
        <v>980.4888654842847</v>
      </c>
      <c r="D242" s="41">
        <f t="shared" si="12"/>
        <v>717.11995927688542</v>
      </c>
      <c r="E242" s="41">
        <f t="shared" si="10"/>
        <v>1697.6088247611701</v>
      </c>
      <c r="F242" s="42">
        <f t="shared" si="13"/>
        <v>83240.80280767128</v>
      </c>
    </row>
    <row r="243" spans="2:6" ht="15.75" thickBot="1" x14ac:dyDescent="0.3">
      <c r="B243" s="52">
        <v>189</v>
      </c>
      <c r="C243" s="41">
        <f t="shared" si="11"/>
        <v>988.83744481997348</v>
      </c>
      <c r="D243" s="41">
        <f t="shared" si="12"/>
        <v>708.77137994119664</v>
      </c>
      <c r="E243" s="41">
        <f t="shared" si="10"/>
        <v>1697.6088247611701</v>
      </c>
      <c r="F243" s="42">
        <f t="shared" si="13"/>
        <v>82251.965362851304</v>
      </c>
    </row>
    <row r="244" spans="2:6" ht="15.75" thickBot="1" x14ac:dyDescent="0.3">
      <c r="B244" s="52">
        <v>190</v>
      </c>
      <c r="C244" s="41">
        <f t="shared" si="11"/>
        <v>997.25710989602919</v>
      </c>
      <c r="D244" s="41">
        <f t="shared" si="12"/>
        <v>700.35171486514093</v>
      </c>
      <c r="E244" s="41">
        <f t="shared" si="10"/>
        <v>1697.6088247611701</v>
      </c>
      <c r="F244" s="42">
        <f t="shared" si="13"/>
        <v>81254.708252955272</v>
      </c>
    </row>
    <row r="245" spans="2:6" ht="15.75" thickBot="1" x14ac:dyDescent="0.3">
      <c r="B245" s="52">
        <v>191</v>
      </c>
      <c r="C245" s="41">
        <f t="shared" si="11"/>
        <v>1005.7484659869874</v>
      </c>
      <c r="D245" s="41">
        <f t="shared" si="12"/>
        <v>691.86035877418271</v>
      </c>
      <c r="E245" s="41">
        <f t="shared" si="10"/>
        <v>1697.6088247611701</v>
      </c>
      <c r="F245" s="42">
        <f t="shared" si="13"/>
        <v>80248.959786968291</v>
      </c>
    </row>
    <row r="246" spans="2:6" ht="15.75" thickBot="1" x14ac:dyDescent="0.3">
      <c r="B246" s="52">
        <v>192</v>
      </c>
      <c r="C246" s="41">
        <f t="shared" si="11"/>
        <v>2712.312123521122</v>
      </c>
      <c r="D246" s="41">
        <f t="shared" si="12"/>
        <v>683.29670124004792</v>
      </c>
      <c r="E246" s="41">
        <f t="shared" si="10"/>
        <v>3395.6088247611701</v>
      </c>
      <c r="F246" s="42">
        <f t="shared" si="13"/>
        <v>77536.647663447162</v>
      </c>
    </row>
    <row r="247" spans="2:6" ht="15.75" thickBot="1" x14ac:dyDescent="0.3">
      <c r="B247" s="52">
        <v>193</v>
      </c>
      <c r="C247" s="41">
        <f t="shared" si="11"/>
        <v>1037.4066774150947</v>
      </c>
      <c r="D247" s="41">
        <f t="shared" si="12"/>
        <v>660.20214734607544</v>
      </c>
      <c r="E247" s="41">
        <f t="shared" ref="E247:E294" si="14">+$D$46+IF(B247=VLOOKUP(B247,$B$3:$D$43,1),VLOOKUP(B247,$B$3:$D$43,2),0)</f>
        <v>1697.6088247611701</v>
      </c>
      <c r="F247" s="42">
        <f t="shared" si="13"/>
        <v>76499.240986032062</v>
      </c>
    </row>
    <row r="248" spans="2:6" ht="15.75" thickBot="1" x14ac:dyDescent="0.3">
      <c r="B248" s="52">
        <v>194</v>
      </c>
      <c r="C248" s="41">
        <f t="shared" ref="C248:C294" si="15">+E248-D248</f>
        <v>1046.2398954705548</v>
      </c>
      <c r="D248" s="41">
        <f t="shared" ref="D248:D294" si="16">+F247*$C$49</f>
        <v>651.36892929061537</v>
      </c>
      <c r="E248" s="41">
        <f t="shared" si="14"/>
        <v>1697.6088247611701</v>
      </c>
      <c r="F248" s="42">
        <f t="shared" ref="F248:F294" si="17">+F247-C248</f>
        <v>75453.001090561505</v>
      </c>
    </row>
    <row r="249" spans="2:6" ht="15.75" thickBot="1" x14ac:dyDescent="0.3">
      <c r="B249" s="52">
        <v>195</v>
      </c>
      <c r="C249" s="41">
        <f t="shared" si="15"/>
        <v>1055.1483258250234</v>
      </c>
      <c r="D249" s="41">
        <f t="shared" si="16"/>
        <v>642.46049893614668</v>
      </c>
      <c r="E249" s="41">
        <f t="shared" si="14"/>
        <v>1697.6088247611701</v>
      </c>
      <c r="F249" s="42">
        <f t="shared" si="17"/>
        <v>74397.852764736483</v>
      </c>
    </row>
    <row r="250" spans="2:6" ht="15.75" thickBot="1" x14ac:dyDescent="0.3">
      <c r="B250" s="52">
        <v>196</v>
      </c>
      <c r="C250" s="41">
        <f t="shared" si="15"/>
        <v>1064.1326088894912</v>
      </c>
      <c r="D250" s="41">
        <f t="shared" si="16"/>
        <v>633.47621587167907</v>
      </c>
      <c r="E250" s="41">
        <f t="shared" si="14"/>
        <v>1697.6088247611701</v>
      </c>
      <c r="F250" s="42">
        <f t="shared" si="17"/>
        <v>73333.720155846997</v>
      </c>
    </row>
    <row r="251" spans="2:6" ht="15.75" thickBot="1" x14ac:dyDescent="0.3">
      <c r="B251" s="52">
        <v>197</v>
      </c>
      <c r="C251" s="41">
        <f t="shared" si="15"/>
        <v>1073.1933905278622</v>
      </c>
      <c r="D251" s="41">
        <f t="shared" si="16"/>
        <v>624.41543423330791</v>
      </c>
      <c r="E251" s="41">
        <f t="shared" si="14"/>
        <v>1697.6088247611701</v>
      </c>
      <c r="F251" s="42">
        <f t="shared" si="17"/>
        <v>72260.52676531914</v>
      </c>
    </row>
    <row r="252" spans="2:6" ht="15.75" thickBot="1" x14ac:dyDescent="0.3">
      <c r="B252" s="52">
        <v>198</v>
      </c>
      <c r="C252" s="41">
        <f t="shared" si="15"/>
        <v>2780.3313221033864</v>
      </c>
      <c r="D252" s="41">
        <f t="shared" si="16"/>
        <v>615.27750265778377</v>
      </c>
      <c r="E252" s="41">
        <f t="shared" si="14"/>
        <v>3395.6088247611701</v>
      </c>
      <c r="F252" s="42">
        <f t="shared" si="17"/>
        <v>69480.195443215751</v>
      </c>
    </row>
    <row r="253" spans="2:6" ht="15.75" thickBot="1" x14ac:dyDescent="0.3">
      <c r="B253" s="52">
        <v>199</v>
      </c>
      <c r="C253" s="41">
        <f t="shared" si="15"/>
        <v>1106.0050398162498</v>
      </c>
      <c r="D253" s="41">
        <f t="shared" si="16"/>
        <v>591.60378494492022</v>
      </c>
      <c r="E253" s="41">
        <f t="shared" si="14"/>
        <v>1697.6088247611701</v>
      </c>
      <c r="F253" s="42">
        <f t="shared" si="17"/>
        <v>68374.190403399494</v>
      </c>
    </row>
    <row r="254" spans="2:6" ht="15.75" thickBot="1" x14ac:dyDescent="0.3">
      <c r="B254" s="52">
        <v>200</v>
      </c>
      <c r="C254" s="41">
        <f t="shared" si="15"/>
        <v>1115.4223531031448</v>
      </c>
      <c r="D254" s="41">
        <f t="shared" si="16"/>
        <v>582.1864716580252</v>
      </c>
      <c r="E254" s="41">
        <f t="shared" si="14"/>
        <v>1697.6088247611701</v>
      </c>
      <c r="F254" s="42">
        <f t="shared" si="17"/>
        <v>67258.768050296349</v>
      </c>
    </row>
    <row r="255" spans="2:6" ht="15.75" thickBot="1" x14ac:dyDescent="0.3">
      <c r="B255" s="52">
        <v>201</v>
      </c>
      <c r="C255" s="41">
        <f t="shared" si="15"/>
        <v>1124.919852091145</v>
      </c>
      <c r="D255" s="41">
        <f t="shared" si="16"/>
        <v>572.68897267002512</v>
      </c>
      <c r="E255" s="41">
        <f t="shared" si="14"/>
        <v>1697.6088247611701</v>
      </c>
      <c r="F255" s="42">
        <f t="shared" si="17"/>
        <v>66133.848198205204</v>
      </c>
    </row>
    <row r="256" spans="2:6" ht="15.75" thickBot="1" x14ac:dyDescent="0.3">
      <c r="B256" s="52">
        <v>202</v>
      </c>
      <c r="C256" s="41">
        <f t="shared" si="15"/>
        <v>1134.4982195383222</v>
      </c>
      <c r="D256" s="41">
        <f t="shared" si="16"/>
        <v>563.11060522284799</v>
      </c>
      <c r="E256" s="41">
        <f t="shared" si="14"/>
        <v>1697.6088247611701</v>
      </c>
      <c r="F256" s="42">
        <f t="shared" si="17"/>
        <v>64999.349978666884</v>
      </c>
    </row>
    <row r="257" spans="2:6" ht="15.75" thickBot="1" x14ac:dyDescent="0.3">
      <c r="B257" s="52">
        <v>203</v>
      </c>
      <c r="C257" s="41">
        <f t="shared" si="15"/>
        <v>1144.1581440162358</v>
      </c>
      <c r="D257" s="41">
        <f t="shared" si="16"/>
        <v>553.4506807449344</v>
      </c>
      <c r="E257" s="41">
        <f t="shared" si="14"/>
        <v>1697.6088247611701</v>
      </c>
      <c r="F257" s="42">
        <f t="shared" si="17"/>
        <v>63855.19183465065</v>
      </c>
    </row>
    <row r="258" spans="2:6" ht="15.75" thickBot="1" x14ac:dyDescent="0.3">
      <c r="B258" s="52">
        <v>204</v>
      </c>
      <c r="C258" s="41">
        <f t="shared" si="15"/>
        <v>2851.9003199594335</v>
      </c>
      <c r="D258" s="41">
        <f t="shared" si="16"/>
        <v>543.70850480173681</v>
      </c>
      <c r="E258" s="41">
        <f t="shared" si="14"/>
        <v>3395.6088247611701</v>
      </c>
      <c r="F258" s="42">
        <f t="shared" si="17"/>
        <v>61003.291514691213</v>
      </c>
    </row>
    <row r="259" spans="2:6" ht="15.75" thickBot="1" x14ac:dyDescent="0.3">
      <c r="B259" s="52">
        <v>205</v>
      </c>
      <c r="C259" s="41">
        <f t="shared" si="15"/>
        <v>1178.1834270061388</v>
      </c>
      <c r="D259" s="41">
        <f t="shared" si="16"/>
        <v>519.42539775503133</v>
      </c>
      <c r="E259" s="41">
        <f t="shared" si="14"/>
        <v>1697.6088247611701</v>
      </c>
      <c r="F259" s="42">
        <f t="shared" si="17"/>
        <v>59825.108087685076</v>
      </c>
    </row>
    <row r="260" spans="2:6" ht="15.75" thickBot="1" x14ac:dyDescent="0.3">
      <c r="B260" s="52">
        <v>206</v>
      </c>
      <c r="C260" s="41">
        <f t="shared" si="15"/>
        <v>1188.2153184009444</v>
      </c>
      <c r="D260" s="41">
        <f t="shared" si="16"/>
        <v>509.39350636022567</v>
      </c>
      <c r="E260" s="41">
        <f t="shared" si="14"/>
        <v>1697.6088247611701</v>
      </c>
      <c r="F260" s="42">
        <f t="shared" si="17"/>
        <v>58636.892769284132</v>
      </c>
    </row>
    <row r="261" spans="2:6" ht="15.75" thickBot="1" x14ac:dyDescent="0.3">
      <c r="B261" s="52">
        <v>207</v>
      </c>
      <c r="C261" s="41">
        <f t="shared" si="15"/>
        <v>1198.3326284518357</v>
      </c>
      <c r="D261" s="41">
        <f t="shared" si="16"/>
        <v>499.27619630933447</v>
      </c>
      <c r="E261" s="41">
        <f t="shared" si="14"/>
        <v>1697.6088247611701</v>
      </c>
      <c r="F261" s="42">
        <f t="shared" si="17"/>
        <v>57438.560140832298</v>
      </c>
    </row>
    <row r="262" spans="2:6" ht="15.75" thickBot="1" x14ac:dyDescent="0.3">
      <c r="B262" s="52">
        <v>208</v>
      </c>
      <c r="C262" s="41">
        <f t="shared" si="15"/>
        <v>1208.5360844739837</v>
      </c>
      <c r="D262" s="41">
        <f t="shared" si="16"/>
        <v>489.07274028718649</v>
      </c>
      <c r="E262" s="41">
        <f t="shared" si="14"/>
        <v>1697.6088247611701</v>
      </c>
      <c r="F262" s="42">
        <f t="shared" si="17"/>
        <v>56230.024056358314</v>
      </c>
    </row>
    <row r="263" spans="2:6" ht="15.75" thickBot="1" x14ac:dyDescent="0.3">
      <c r="B263" s="52">
        <v>209</v>
      </c>
      <c r="C263" s="41">
        <f t="shared" si="15"/>
        <v>1218.8264199754381</v>
      </c>
      <c r="D263" s="41">
        <f t="shared" si="16"/>
        <v>478.78240478573196</v>
      </c>
      <c r="E263" s="41">
        <f t="shared" si="14"/>
        <v>1697.6088247611701</v>
      </c>
      <c r="F263" s="42">
        <f t="shared" si="17"/>
        <v>55011.197636382873</v>
      </c>
    </row>
    <row r="264" spans="2:6" ht="15.75" thickBot="1" x14ac:dyDescent="0.3">
      <c r="B264" s="52">
        <v>210</v>
      </c>
      <c r="C264" s="41">
        <f t="shared" si="15"/>
        <v>2927.2043747098578</v>
      </c>
      <c r="D264" s="41">
        <f t="shared" si="16"/>
        <v>468.4044500513121</v>
      </c>
      <c r="E264" s="41">
        <f t="shared" si="14"/>
        <v>3395.6088247611701</v>
      </c>
      <c r="F264" s="42">
        <f t="shared" si="17"/>
        <v>52083.993261673015</v>
      </c>
    </row>
    <row r="265" spans="2:6" ht="15.75" thickBot="1" x14ac:dyDescent="0.3">
      <c r="B265" s="52">
        <v>211</v>
      </c>
      <c r="C265" s="41">
        <f t="shared" si="15"/>
        <v>1254.1286740204578</v>
      </c>
      <c r="D265" s="41">
        <f t="shared" si="16"/>
        <v>443.4801507407123</v>
      </c>
      <c r="E265" s="41">
        <f t="shared" si="14"/>
        <v>1697.6088247611701</v>
      </c>
      <c r="F265" s="42">
        <f t="shared" si="17"/>
        <v>50829.864587652555</v>
      </c>
    </row>
    <row r="266" spans="2:6" ht="15.75" thickBot="1" x14ac:dyDescent="0.3">
      <c r="B266" s="52">
        <v>212</v>
      </c>
      <c r="C266" s="41">
        <f t="shared" si="15"/>
        <v>1264.8072172459852</v>
      </c>
      <c r="D266" s="41">
        <f t="shared" si="16"/>
        <v>432.80160751518508</v>
      </c>
      <c r="E266" s="41">
        <f t="shared" si="14"/>
        <v>1697.6088247611701</v>
      </c>
      <c r="F266" s="42">
        <f t="shared" si="17"/>
        <v>49565.057370406568</v>
      </c>
    </row>
    <row r="267" spans="2:6" ht="15.75" thickBot="1" x14ac:dyDescent="0.3">
      <c r="B267" s="52">
        <v>213</v>
      </c>
      <c r="C267" s="41">
        <f t="shared" si="15"/>
        <v>1275.576685181059</v>
      </c>
      <c r="D267" s="41">
        <f t="shared" si="16"/>
        <v>422.03213958011122</v>
      </c>
      <c r="E267" s="41">
        <f t="shared" si="14"/>
        <v>1697.6088247611701</v>
      </c>
      <c r="F267" s="42">
        <f t="shared" si="17"/>
        <v>48289.480685225506</v>
      </c>
    </row>
    <row r="268" spans="2:6" ht="15.75" thickBot="1" x14ac:dyDescent="0.3">
      <c r="B268" s="52">
        <v>214</v>
      </c>
      <c r="C268" s="41">
        <f t="shared" si="15"/>
        <v>1286.4378520233047</v>
      </c>
      <c r="D268" s="41">
        <f t="shared" si="16"/>
        <v>411.17097273786544</v>
      </c>
      <c r="E268" s="41">
        <f t="shared" si="14"/>
        <v>1697.6088247611701</v>
      </c>
      <c r="F268" s="42">
        <f t="shared" si="17"/>
        <v>47003.042833202198</v>
      </c>
    </row>
    <row r="269" spans="2:6" ht="15.75" thickBot="1" x14ac:dyDescent="0.3">
      <c r="B269" s="52">
        <v>215</v>
      </c>
      <c r="C269" s="41">
        <f t="shared" si="15"/>
        <v>1297.3914985624167</v>
      </c>
      <c r="D269" s="41">
        <f t="shared" si="16"/>
        <v>400.21732619875348</v>
      </c>
      <c r="E269" s="41">
        <f t="shared" si="14"/>
        <v>1697.6088247611701</v>
      </c>
      <c r="F269" s="42">
        <f t="shared" si="17"/>
        <v>45705.651334639784</v>
      </c>
    </row>
    <row r="270" spans="2:6" ht="15.75" thickBot="1" x14ac:dyDescent="0.3">
      <c r="B270" s="52">
        <v>216</v>
      </c>
      <c r="C270" s="41">
        <f t="shared" si="15"/>
        <v>3006.4384122362876</v>
      </c>
      <c r="D270" s="41">
        <f t="shared" si="16"/>
        <v>389.17041252488252</v>
      </c>
      <c r="E270" s="41">
        <f t="shared" si="14"/>
        <v>3395.6088247611701</v>
      </c>
      <c r="F270" s="42">
        <f t="shared" si="17"/>
        <v>42699.212922403494</v>
      </c>
    </row>
    <row r="271" spans="2:6" ht="15.75" thickBot="1" x14ac:dyDescent="0.3">
      <c r="B271" s="52">
        <v>217</v>
      </c>
      <c r="C271" s="41">
        <f t="shared" si="15"/>
        <v>1334.0373664783838</v>
      </c>
      <c r="D271" s="41">
        <f t="shared" si="16"/>
        <v>363.5714582827863</v>
      </c>
      <c r="E271" s="41">
        <f t="shared" si="14"/>
        <v>1697.6088247611701</v>
      </c>
      <c r="F271" s="42">
        <f t="shared" si="17"/>
        <v>41365.175555925111</v>
      </c>
    </row>
    <row r="272" spans="2:6" ht="15.75" thickBot="1" x14ac:dyDescent="0.3">
      <c r="B272" s="52">
        <v>218</v>
      </c>
      <c r="C272" s="41">
        <f t="shared" si="15"/>
        <v>1345.3963091271789</v>
      </c>
      <c r="D272" s="41">
        <f t="shared" si="16"/>
        <v>352.21251563399113</v>
      </c>
      <c r="E272" s="41">
        <f t="shared" si="14"/>
        <v>1697.6088247611701</v>
      </c>
      <c r="F272" s="42">
        <f t="shared" si="17"/>
        <v>40019.779246797931</v>
      </c>
    </row>
    <row r="273" spans="2:6" ht="15.75" thickBot="1" x14ac:dyDescent="0.3">
      <c r="B273" s="52">
        <v>219</v>
      </c>
      <c r="C273" s="41">
        <f t="shared" si="15"/>
        <v>1356.8519698899795</v>
      </c>
      <c r="D273" s="41">
        <f t="shared" si="16"/>
        <v>340.75685487119051</v>
      </c>
      <c r="E273" s="41">
        <f t="shared" si="14"/>
        <v>1697.6088247611701</v>
      </c>
      <c r="F273" s="42">
        <f t="shared" si="17"/>
        <v>38662.927276907954</v>
      </c>
    </row>
    <row r="274" spans="2:6" ht="15.75" thickBot="1" x14ac:dyDescent="0.3">
      <c r="B274" s="52">
        <v>220</v>
      </c>
      <c r="C274" s="41">
        <f t="shared" si="15"/>
        <v>1368.4051722935756</v>
      </c>
      <c r="D274" s="41">
        <f t="shared" si="16"/>
        <v>329.20365246759451</v>
      </c>
      <c r="E274" s="41">
        <f t="shared" si="14"/>
        <v>1697.6088247611701</v>
      </c>
      <c r="F274" s="42">
        <f t="shared" si="17"/>
        <v>37294.522104614378</v>
      </c>
    </row>
    <row r="275" spans="2:6" ht="15.75" thickBot="1" x14ac:dyDescent="0.3">
      <c r="B275" s="52">
        <v>221</v>
      </c>
      <c r="C275" s="41">
        <f t="shared" si="15"/>
        <v>1380.0567468768497</v>
      </c>
      <c r="D275" s="41">
        <f t="shared" si="16"/>
        <v>317.55207788432045</v>
      </c>
      <c r="E275" s="41">
        <f t="shared" si="14"/>
        <v>1697.6088247611701</v>
      </c>
      <c r="F275" s="42">
        <f t="shared" si="17"/>
        <v>35914.465357737528</v>
      </c>
    </row>
    <row r="276" spans="2:6" ht="15.75" thickBot="1" x14ac:dyDescent="0.3">
      <c r="B276" s="52">
        <v>222</v>
      </c>
      <c r="C276" s="41">
        <f t="shared" si="15"/>
        <v>3089.807531250483</v>
      </c>
      <c r="D276" s="41">
        <f t="shared" si="16"/>
        <v>305.80129351068729</v>
      </c>
      <c r="E276" s="41">
        <f t="shared" si="14"/>
        <v>3395.6088247611701</v>
      </c>
      <c r="F276" s="42">
        <f t="shared" si="17"/>
        <v>32824.657826487048</v>
      </c>
    </row>
    <row r="277" spans="2:6" ht="15.75" thickBot="1" x14ac:dyDescent="0.3">
      <c r="B277" s="52">
        <v>223</v>
      </c>
      <c r="C277" s="41">
        <f t="shared" si="15"/>
        <v>1418.1163494479365</v>
      </c>
      <c r="D277" s="41">
        <f t="shared" si="16"/>
        <v>279.49247531323374</v>
      </c>
      <c r="E277" s="41">
        <f t="shared" si="14"/>
        <v>1697.6088247611701</v>
      </c>
      <c r="F277" s="42">
        <f t="shared" si="17"/>
        <v>31406.541477039111</v>
      </c>
    </row>
    <row r="278" spans="2:6" ht="15.75" thickBot="1" x14ac:dyDescent="0.3">
      <c r="B278" s="52">
        <v>224</v>
      </c>
      <c r="C278" s="41">
        <f t="shared" si="15"/>
        <v>1430.1912003385235</v>
      </c>
      <c r="D278" s="41">
        <f t="shared" si="16"/>
        <v>267.41762442264672</v>
      </c>
      <c r="E278" s="41">
        <f t="shared" si="14"/>
        <v>1697.6088247611701</v>
      </c>
      <c r="F278" s="42">
        <f t="shared" si="17"/>
        <v>29976.350276700588</v>
      </c>
    </row>
    <row r="279" spans="2:6" ht="15.75" thickBot="1" x14ac:dyDescent="0.3">
      <c r="B279" s="52">
        <v>225</v>
      </c>
      <c r="C279" s="41">
        <f t="shared" si="15"/>
        <v>1442.3688650949025</v>
      </c>
      <c r="D279" s="41">
        <f t="shared" si="16"/>
        <v>255.23995966626754</v>
      </c>
      <c r="E279" s="41">
        <f t="shared" si="14"/>
        <v>1697.6088247611701</v>
      </c>
      <c r="F279" s="42">
        <f t="shared" si="17"/>
        <v>28533.981411605688</v>
      </c>
    </row>
    <row r="280" spans="2:6" ht="15.75" thickBot="1" x14ac:dyDescent="0.3">
      <c r="B280" s="52">
        <v>226</v>
      </c>
      <c r="C280" s="41">
        <f t="shared" si="15"/>
        <v>1454.6502191474287</v>
      </c>
      <c r="D280" s="41">
        <f t="shared" si="16"/>
        <v>242.9586056137413</v>
      </c>
      <c r="E280" s="41">
        <f t="shared" si="14"/>
        <v>1697.6088247611701</v>
      </c>
      <c r="F280" s="42">
        <f t="shared" si="17"/>
        <v>27079.331192458259</v>
      </c>
    </row>
    <row r="281" spans="2:6" ht="15.75" thickBot="1" x14ac:dyDescent="0.3">
      <c r="B281" s="52">
        <v>227</v>
      </c>
      <c r="C281" s="41">
        <f t="shared" si="15"/>
        <v>1467.0361453804933</v>
      </c>
      <c r="D281" s="41">
        <f t="shared" si="16"/>
        <v>230.57267938067679</v>
      </c>
      <c r="E281" s="41">
        <f t="shared" si="14"/>
        <v>1697.6088247611701</v>
      </c>
      <c r="F281" s="42">
        <f t="shared" si="17"/>
        <v>25612.295047077765</v>
      </c>
    </row>
    <row r="282" spans="2:6" ht="15.75" thickBot="1" x14ac:dyDescent="0.3">
      <c r="B282" s="52">
        <v>228</v>
      </c>
      <c r="C282" s="41">
        <f t="shared" si="15"/>
        <v>3177.5275341959928</v>
      </c>
      <c r="D282" s="41">
        <f t="shared" si="16"/>
        <v>218.08129056517726</v>
      </c>
      <c r="E282" s="41">
        <f t="shared" si="14"/>
        <v>3395.6088247611701</v>
      </c>
      <c r="F282" s="42">
        <f t="shared" si="17"/>
        <v>22434.767512881772</v>
      </c>
    </row>
    <row r="283" spans="2:6" ht="15.75" thickBot="1" x14ac:dyDescent="0.3">
      <c r="B283" s="52">
        <v>229</v>
      </c>
      <c r="C283" s="41">
        <f t="shared" si="15"/>
        <v>1506.5832628681062</v>
      </c>
      <c r="D283" s="41">
        <f t="shared" si="16"/>
        <v>191.02556189306392</v>
      </c>
      <c r="E283" s="41">
        <f t="shared" si="14"/>
        <v>1697.6088247611701</v>
      </c>
      <c r="F283" s="42">
        <f t="shared" si="17"/>
        <v>20928.184250013666</v>
      </c>
    </row>
    <row r="284" spans="2:6" ht="15.75" thickBot="1" x14ac:dyDescent="0.3">
      <c r="B284" s="52">
        <v>230</v>
      </c>
      <c r="C284" s="41">
        <f t="shared" si="15"/>
        <v>1519.4113839601932</v>
      </c>
      <c r="D284" s="41">
        <f t="shared" si="16"/>
        <v>178.19744080097701</v>
      </c>
      <c r="E284" s="41">
        <f t="shared" si="14"/>
        <v>1697.6088247611701</v>
      </c>
      <c r="F284" s="42">
        <f t="shared" si="17"/>
        <v>19408.772866053474</v>
      </c>
    </row>
    <row r="285" spans="2:6" ht="15.75" thickBot="1" x14ac:dyDescent="0.3">
      <c r="B285" s="52">
        <v>231</v>
      </c>
      <c r="C285" s="41">
        <f t="shared" si="15"/>
        <v>1532.3487327961486</v>
      </c>
      <c r="D285" s="41">
        <f t="shared" si="16"/>
        <v>165.26009196502147</v>
      </c>
      <c r="E285" s="41">
        <f t="shared" si="14"/>
        <v>1697.6088247611701</v>
      </c>
      <c r="F285" s="42">
        <f t="shared" si="17"/>
        <v>17876.424133257326</v>
      </c>
    </row>
    <row r="286" spans="2:6" ht="15.75" thickBot="1" x14ac:dyDescent="0.3">
      <c r="B286" s="52">
        <v>232</v>
      </c>
      <c r="C286" s="41">
        <f t="shared" si="15"/>
        <v>1545.3962394186458</v>
      </c>
      <c r="D286" s="41">
        <f t="shared" si="16"/>
        <v>152.21258534252433</v>
      </c>
      <c r="E286" s="41">
        <f t="shared" si="14"/>
        <v>1697.6088247611701</v>
      </c>
      <c r="F286" s="42">
        <f t="shared" si="17"/>
        <v>16331.02789383868</v>
      </c>
    </row>
    <row r="287" spans="2:6" ht="15.75" thickBot="1" x14ac:dyDescent="0.3">
      <c r="B287" s="52">
        <v>233</v>
      </c>
      <c r="C287" s="41">
        <f t="shared" si="15"/>
        <v>1558.5548417894022</v>
      </c>
      <c r="D287" s="41">
        <f t="shared" si="16"/>
        <v>139.05398297176794</v>
      </c>
      <c r="E287" s="41">
        <f t="shared" si="14"/>
        <v>1697.6088247611701</v>
      </c>
      <c r="F287" s="42">
        <f t="shared" si="17"/>
        <v>14772.473052049278</v>
      </c>
    </row>
    <row r="288" spans="2:6" ht="15.75" thickBot="1" x14ac:dyDescent="0.3">
      <c r="B288" s="52">
        <v>234</v>
      </c>
      <c r="C288" s="41">
        <f t="shared" si="15"/>
        <v>3269.8254858566083</v>
      </c>
      <c r="D288" s="41">
        <f t="shared" si="16"/>
        <v>125.78333890456169</v>
      </c>
      <c r="E288" s="41">
        <f t="shared" si="14"/>
        <v>3395.6088247611701</v>
      </c>
      <c r="F288" s="42">
        <f t="shared" si="17"/>
        <v>11502.647566192669</v>
      </c>
    </row>
    <row r="289" spans="2:6" ht="15.75" thickBot="1" x14ac:dyDescent="0.3">
      <c r="B289" s="52">
        <v>235</v>
      </c>
      <c r="C289" s="41">
        <f t="shared" si="15"/>
        <v>1599.6671049136978</v>
      </c>
      <c r="D289" s="41">
        <f t="shared" si="16"/>
        <v>97.941719847472285</v>
      </c>
      <c r="E289" s="41">
        <f t="shared" si="14"/>
        <v>1697.6088247611701</v>
      </c>
      <c r="F289" s="42">
        <f t="shared" si="17"/>
        <v>9902.9804612789703</v>
      </c>
    </row>
    <row r="290" spans="2:6" ht="15.75" thickBot="1" x14ac:dyDescent="0.3">
      <c r="B290" s="52">
        <v>236</v>
      </c>
      <c r="C290" s="41">
        <f t="shared" si="15"/>
        <v>1613.2878080202727</v>
      </c>
      <c r="D290" s="41">
        <f t="shared" si="16"/>
        <v>84.321016740897562</v>
      </c>
      <c r="E290" s="41">
        <f t="shared" si="14"/>
        <v>1697.6088247611701</v>
      </c>
      <c r="F290" s="42">
        <f t="shared" si="17"/>
        <v>8289.6926532586986</v>
      </c>
    </row>
    <row r="291" spans="2:6" ht="15.75" thickBot="1" x14ac:dyDescent="0.3">
      <c r="B291" s="52">
        <v>237</v>
      </c>
      <c r="C291" s="41">
        <f t="shared" si="15"/>
        <v>1627.024487477519</v>
      </c>
      <c r="D291" s="41">
        <f t="shared" si="16"/>
        <v>70.584337283651166</v>
      </c>
      <c r="E291" s="41">
        <f t="shared" si="14"/>
        <v>1697.6088247611701</v>
      </c>
      <c r="F291" s="42">
        <f t="shared" si="17"/>
        <v>6662.6681657811796</v>
      </c>
    </row>
    <row r="292" spans="2:6" ht="15.75" thickBot="1" x14ac:dyDescent="0.3">
      <c r="B292" s="52">
        <v>238</v>
      </c>
      <c r="C292" s="41">
        <f t="shared" si="15"/>
        <v>1640.8781307905467</v>
      </c>
      <c r="D292" s="41">
        <f t="shared" si="16"/>
        <v>56.730693970623392</v>
      </c>
      <c r="E292" s="41">
        <f t="shared" si="14"/>
        <v>1697.6088247611701</v>
      </c>
      <c r="F292" s="42">
        <f t="shared" si="17"/>
        <v>5021.7900349906331</v>
      </c>
    </row>
    <row r="293" spans="2:6" ht="15.75" thickBot="1" x14ac:dyDescent="0.3">
      <c r="B293" s="52">
        <v>239</v>
      </c>
      <c r="C293" s="41">
        <f t="shared" si="15"/>
        <v>1654.8497338727861</v>
      </c>
      <c r="D293" s="41">
        <f t="shared" si="16"/>
        <v>42.759090888383938</v>
      </c>
      <c r="E293" s="41">
        <f t="shared" si="14"/>
        <v>1697.6088247611701</v>
      </c>
      <c r="F293" s="42">
        <f t="shared" si="17"/>
        <v>3366.940301117847</v>
      </c>
    </row>
    <row r="294" spans="2:6" ht="15.75" thickBot="1" x14ac:dyDescent="0.3">
      <c r="B294" s="52">
        <v>240</v>
      </c>
      <c r="C294" s="41">
        <f t="shared" si="15"/>
        <v>3366.9403011175827</v>
      </c>
      <c r="D294" s="41">
        <f t="shared" si="16"/>
        <v>28.668523643587445</v>
      </c>
      <c r="E294" s="41">
        <f t="shared" si="14"/>
        <v>3395.6088247611701</v>
      </c>
      <c r="F294" s="42">
        <f t="shared" si="17"/>
        <v>2.6420821086503565E-10</v>
      </c>
    </row>
  </sheetData>
  <mergeCells count="1">
    <mergeCell ref="B1:H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64"/>
  <sheetViews>
    <sheetView tabSelected="1" workbookViewId="0">
      <pane ySplit="645" topLeftCell="A56" activePane="bottomLeft"/>
      <selection activeCell="J1" sqref="J1"/>
      <selection pane="bottomLeft" activeCell="I69" sqref="I69"/>
    </sheetView>
  </sheetViews>
  <sheetFormatPr baseColWidth="10" defaultRowHeight="15" x14ac:dyDescent="0.25"/>
  <cols>
    <col min="1" max="1" width="3.85546875" customWidth="1"/>
    <col min="2" max="2" width="13.85546875" customWidth="1"/>
    <col min="3" max="3" width="15.42578125" bestFit="1" customWidth="1"/>
    <col min="4" max="4" width="16.140625" customWidth="1"/>
    <col min="5" max="5" width="14.42578125" customWidth="1"/>
    <col min="6" max="6" width="17.85546875" customWidth="1"/>
    <col min="7" max="7" width="12.7109375" customWidth="1"/>
    <col min="8" max="8" width="13.42578125" customWidth="1"/>
    <col min="9" max="9" width="26.7109375" customWidth="1"/>
    <col min="10" max="10" width="10.42578125" customWidth="1"/>
    <col min="11" max="256" width="9.140625" customWidth="1"/>
    <col min="257" max="257" width="3.85546875" customWidth="1"/>
    <col min="258" max="258" width="13.85546875" customWidth="1"/>
    <col min="259" max="259" width="15.42578125" bestFit="1" customWidth="1"/>
    <col min="260" max="260" width="16.140625" customWidth="1"/>
    <col min="261" max="261" width="14.42578125" customWidth="1"/>
    <col min="262" max="262" width="17.85546875" customWidth="1"/>
    <col min="263" max="263" width="12.7109375" customWidth="1"/>
    <col min="264" max="264" width="13.42578125" customWidth="1"/>
    <col min="265" max="265" width="8.85546875" customWidth="1"/>
    <col min="266" max="266" width="10.42578125" customWidth="1"/>
    <col min="267" max="512" width="9.140625" customWidth="1"/>
    <col min="513" max="513" width="3.85546875" customWidth="1"/>
    <col min="514" max="514" width="13.85546875" customWidth="1"/>
    <col min="515" max="515" width="15.42578125" bestFit="1" customWidth="1"/>
    <col min="516" max="516" width="16.140625" customWidth="1"/>
    <col min="517" max="517" width="14.42578125" customWidth="1"/>
    <col min="518" max="518" width="17.85546875" customWidth="1"/>
    <col min="519" max="519" width="12.7109375" customWidth="1"/>
    <col min="520" max="520" width="13.42578125" customWidth="1"/>
    <col min="521" max="521" width="8.85546875" customWidth="1"/>
    <col min="522" max="522" width="10.42578125" customWidth="1"/>
    <col min="523" max="768" width="9.140625" customWidth="1"/>
    <col min="769" max="769" width="3.85546875" customWidth="1"/>
    <col min="770" max="770" width="13.85546875" customWidth="1"/>
    <col min="771" max="771" width="15.42578125" bestFit="1" customWidth="1"/>
    <col min="772" max="772" width="16.140625" customWidth="1"/>
    <col min="773" max="773" width="14.42578125" customWidth="1"/>
    <col min="774" max="774" width="17.85546875" customWidth="1"/>
    <col min="775" max="775" width="12.7109375" customWidth="1"/>
    <col min="776" max="776" width="13.42578125" customWidth="1"/>
    <col min="777" max="777" width="8.85546875" customWidth="1"/>
    <col min="778" max="778" width="10.42578125" customWidth="1"/>
    <col min="779" max="1024" width="9.140625" customWidth="1"/>
    <col min="1025" max="1025" width="3.85546875" customWidth="1"/>
    <col min="1026" max="1026" width="13.85546875" customWidth="1"/>
    <col min="1027" max="1027" width="15.42578125" bestFit="1" customWidth="1"/>
    <col min="1028" max="1028" width="16.140625" customWidth="1"/>
    <col min="1029" max="1029" width="14.42578125" customWidth="1"/>
    <col min="1030" max="1030" width="17.85546875" customWidth="1"/>
    <col min="1031" max="1031" width="12.7109375" customWidth="1"/>
    <col min="1032" max="1032" width="13.42578125" customWidth="1"/>
    <col min="1033" max="1033" width="8.85546875" customWidth="1"/>
    <col min="1034" max="1034" width="10.42578125" customWidth="1"/>
    <col min="1035" max="1280" width="9.140625" customWidth="1"/>
    <col min="1281" max="1281" width="3.85546875" customWidth="1"/>
    <col min="1282" max="1282" width="13.85546875" customWidth="1"/>
    <col min="1283" max="1283" width="15.42578125" bestFit="1" customWidth="1"/>
    <col min="1284" max="1284" width="16.140625" customWidth="1"/>
    <col min="1285" max="1285" width="14.42578125" customWidth="1"/>
    <col min="1286" max="1286" width="17.85546875" customWidth="1"/>
    <col min="1287" max="1287" width="12.7109375" customWidth="1"/>
    <col min="1288" max="1288" width="13.42578125" customWidth="1"/>
    <col min="1289" max="1289" width="8.85546875" customWidth="1"/>
    <col min="1290" max="1290" width="10.42578125" customWidth="1"/>
    <col min="1291" max="1536" width="9.140625" customWidth="1"/>
    <col min="1537" max="1537" width="3.85546875" customWidth="1"/>
    <col min="1538" max="1538" width="13.85546875" customWidth="1"/>
    <col min="1539" max="1539" width="15.42578125" bestFit="1" customWidth="1"/>
    <col min="1540" max="1540" width="16.140625" customWidth="1"/>
    <col min="1541" max="1541" width="14.42578125" customWidth="1"/>
    <col min="1542" max="1542" width="17.85546875" customWidth="1"/>
    <col min="1543" max="1543" width="12.7109375" customWidth="1"/>
    <col min="1544" max="1544" width="13.42578125" customWidth="1"/>
    <col min="1545" max="1545" width="8.85546875" customWidth="1"/>
    <col min="1546" max="1546" width="10.42578125" customWidth="1"/>
    <col min="1547" max="1792" width="9.140625" customWidth="1"/>
    <col min="1793" max="1793" width="3.85546875" customWidth="1"/>
    <col min="1794" max="1794" width="13.85546875" customWidth="1"/>
    <col min="1795" max="1795" width="15.42578125" bestFit="1" customWidth="1"/>
    <col min="1796" max="1796" width="16.140625" customWidth="1"/>
    <col min="1797" max="1797" width="14.42578125" customWidth="1"/>
    <col min="1798" max="1798" width="17.85546875" customWidth="1"/>
    <col min="1799" max="1799" width="12.7109375" customWidth="1"/>
    <col min="1800" max="1800" width="13.42578125" customWidth="1"/>
    <col min="1801" max="1801" width="8.85546875" customWidth="1"/>
    <col min="1802" max="1802" width="10.42578125" customWidth="1"/>
    <col min="1803" max="2048" width="9.140625" customWidth="1"/>
    <col min="2049" max="2049" width="3.85546875" customWidth="1"/>
    <col min="2050" max="2050" width="13.85546875" customWidth="1"/>
    <col min="2051" max="2051" width="15.42578125" bestFit="1" customWidth="1"/>
    <col min="2052" max="2052" width="16.140625" customWidth="1"/>
    <col min="2053" max="2053" width="14.42578125" customWidth="1"/>
    <col min="2054" max="2054" width="17.85546875" customWidth="1"/>
    <col min="2055" max="2055" width="12.7109375" customWidth="1"/>
    <col min="2056" max="2056" width="13.42578125" customWidth="1"/>
    <col min="2057" max="2057" width="8.85546875" customWidth="1"/>
    <col min="2058" max="2058" width="10.42578125" customWidth="1"/>
    <col min="2059" max="2304" width="9.140625" customWidth="1"/>
    <col min="2305" max="2305" width="3.85546875" customWidth="1"/>
    <col min="2306" max="2306" width="13.85546875" customWidth="1"/>
    <col min="2307" max="2307" width="15.42578125" bestFit="1" customWidth="1"/>
    <col min="2308" max="2308" width="16.140625" customWidth="1"/>
    <col min="2309" max="2309" width="14.42578125" customWidth="1"/>
    <col min="2310" max="2310" width="17.85546875" customWidth="1"/>
    <col min="2311" max="2311" width="12.7109375" customWidth="1"/>
    <col min="2312" max="2312" width="13.42578125" customWidth="1"/>
    <col min="2313" max="2313" width="8.85546875" customWidth="1"/>
    <col min="2314" max="2314" width="10.42578125" customWidth="1"/>
    <col min="2315" max="2560" width="9.140625" customWidth="1"/>
    <col min="2561" max="2561" width="3.85546875" customWidth="1"/>
    <col min="2562" max="2562" width="13.85546875" customWidth="1"/>
    <col min="2563" max="2563" width="15.42578125" bestFit="1" customWidth="1"/>
    <col min="2564" max="2564" width="16.140625" customWidth="1"/>
    <col min="2565" max="2565" width="14.42578125" customWidth="1"/>
    <col min="2566" max="2566" width="17.85546875" customWidth="1"/>
    <col min="2567" max="2567" width="12.7109375" customWidth="1"/>
    <col min="2568" max="2568" width="13.42578125" customWidth="1"/>
    <col min="2569" max="2569" width="8.85546875" customWidth="1"/>
    <col min="2570" max="2570" width="10.42578125" customWidth="1"/>
    <col min="2571" max="2816" width="9.140625" customWidth="1"/>
    <col min="2817" max="2817" width="3.85546875" customWidth="1"/>
    <col min="2818" max="2818" width="13.85546875" customWidth="1"/>
    <col min="2819" max="2819" width="15.42578125" bestFit="1" customWidth="1"/>
    <col min="2820" max="2820" width="16.140625" customWidth="1"/>
    <col min="2821" max="2821" width="14.42578125" customWidth="1"/>
    <col min="2822" max="2822" width="17.85546875" customWidth="1"/>
    <col min="2823" max="2823" width="12.7109375" customWidth="1"/>
    <col min="2824" max="2824" width="13.42578125" customWidth="1"/>
    <col min="2825" max="2825" width="8.85546875" customWidth="1"/>
    <col min="2826" max="2826" width="10.42578125" customWidth="1"/>
    <col min="2827" max="3072" width="9.140625" customWidth="1"/>
    <col min="3073" max="3073" width="3.85546875" customWidth="1"/>
    <col min="3074" max="3074" width="13.85546875" customWidth="1"/>
    <col min="3075" max="3075" width="15.42578125" bestFit="1" customWidth="1"/>
    <col min="3076" max="3076" width="16.140625" customWidth="1"/>
    <col min="3077" max="3077" width="14.42578125" customWidth="1"/>
    <col min="3078" max="3078" width="17.85546875" customWidth="1"/>
    <col min="3079" max="3079" width="12.7109375" customWidth="1"/>
    <col min="3080" max="3080" width="13.42578125" customWidth="1"/>
    <col min="3081" max="3081" width="8.85546875" customWidth="1"/>
    <col min="3082" max="3082" width="10.42578125" customWidth="1"/>
    <col min="3083" max="3328" width="9.140625" customWidth="1"/>
    <col min="3329" max="3329" width="3.85546875" customWidth="1"/>
    <col min="3330" max="3330" width="13.85546875" customWidth="1"/>
    <col min="3331" max="3331" width="15.42578125" bestFit="1" customWidth="1"/>
    <col min="3332" max="3332" width="16.140625" customWidth="1"/>
    <col min="3333" max="3333" width="14.42578125" customWidth="1"/>
    <col min="3334" max="3334" width="17.85546875" customWidth="1"/>
    <col min="3335" max="3335" width="12.7109375" customWidth="1"/>
    <col min="3336" max="3336" width="13.42578125" customWidth="1"/>
    <col min="3337" max="3337" width="8.85546875" customWidth="1"/>
    <col min="3338" max="3338" width="10.42578125" customWidth="1"/>
    <col min="3339" max="3584" width="9.140625" customWidth="1"/>
    <col min="3585" max="3585" width="3.85546875" customWidth="1"/>
    <col min="3586" max="3586" width="13.85546875" customWidth="1"/>
    <col min="3587" max="3587" width="15.42578125" bestFit="1" customWidth="1"/>
    <col min="3588" max="3588" width="16.140625" customWidth="1"/>
    <col min="3589" max="3589" width="14.42578125" customWidth="1"/>
    <col min="3590" max="3590" width="17.85546875" customWidth="1"/>
    <col min="3591" max="3591" width="12.7109375" customWidth="1"/>
    <col min="3592" max="3592" width="13.42578125" customWidth="1"/>
    <col min="3593" max="3593" width="8.85546875" customWidth="1"/>
    <col min="3594" max="3594" width="10.42578125" customWidth="1"/>
    <col min="3595" max="3840" width="9.140625" customWidth="1"/>
    <col min="3841" max="3841" width="3.85546875" customWidth="1"/>
    <col min="3842" max="3842" width="13.85546875" customWidth="1"/>
    <col min="3843" max="3843" width="15.42578125" bestFit="1" customWidth="1"/>
    <col min="3844" max="3844" width="16.140625" customWidth="1"/>
    <col min="3845" max="3845" width="14.42578125" customWidth="1"/>
    <col min="3846" max="3846" width="17.85546875" customWidth="1"/>
    <col min="3847" max="3847" width="12.7109375" customWidth="1"/>
    <col min="3848" max="3848" width="13.42578125" customWidth="1"/>
    <col min="3849" max="3849" width="8.85546875" customWidth="1"/>
    <col min="3850" max="3850" width="10.42578125" customWidth="1"/>
    <col min="3851" max="4096" width="9.140625" customWidth="1"/>
    <col min="4097" max="4097" width="3.85546875" customWidth="1"/>
    <col min="4098" max="4098" width="13.85546875" customWidth="1"/>
    <col min="4099" max="4099" width="15.42578125" bestFit="1" customWidth="1"/>
    <col min="4100" max="4100" width="16.140625" customWidth="1"/>
    <col min="4101" max="4101" width="14.42578125" customWidth="1"/>
    <col min="4102" max="4102" width="17.85546875" customWidth="1"/>
    <col min="4103" max="4103" width="12.7109375" customWidth="1"/>
    <col min="4104" max="4104" width="13.42578125" customWidth="1"/>
    <col min="4105" max="4105" width="8.85546875" customWidth="1"/>
    <col min="4106" max="4106" width="10.42578125" customWidth="1"/>
    <col min="4107" max="4352" width="9.140625" customWidth="1"/>
    <col min="4353" max="4353" width="3.85546875" customWidth="1"/>
    <col min="4354" max="4354" width="13.85546875" customWidth="1"/>
    <col min="4355" max="4355" width="15.42578125" bestFit="1" customWidth="1"/>
    <col min="4356" max="4356" width="16.140625" customWidth="1"/>
    <col min="4357" max="4357" width="14.42578125" customWidth="1"/>
    <col min="4358" max="4358" width="17.85546875" customWidth="1"/>
    <col min="4359" max="4359" width="12.7109375" customWidth="1"/>
    <col min="4360" max="4360" width="13.42578125" customWidth="1"/>
    <col min="4361" max="4361" width="8.85546875" customWidth="1"/>
    <col min="4362" max="4362" width="10.42578125" customWidth="1"/>
    <col min="4363" max="4608" width="9.140625" customWidth="1"/>
    <col min="4609" max="4609" width="3.85546875" customWidth="1"/>
    <col min="4610" max="4610" width="13.85546875" customWidth="1"/>
    <col min="4611" max="4611" width="15.42578125" bestFit="1" customWidth="1"/>
    <col min="4612" max="4612" width="16.140625" customWidth="1"/>
    <col min="4613" max="4613" width="14.42578125" customWidth="1"/>
    <col min="4614" max="4614" width="17.85546875" customWidth="1"/>
    <col min="4615" max="4615" width="12.7109375" customWidth="1"/>
    <col min="4616" max="4616" width="13.42578125" customWidth="1"/>
    <col min="4617" max="4617" width="8.85546875" customWidth="1"/>
    <col min="4618" max="4618" width="10.42578125" customWidth="1"/>
    <col min="4619" max="4864" width="9.140625" customWidth="1"/>
    <col min="4865" max="4865" width="3.85546875" customWidth="1"/>
    <col min="4866" max="4866" width="13.85546875" customWidth="1"/>
    <col min="4867" max="4867" width="15.42578125" bestFit="1" customWidth="1"/>
    <col min="4868" max="4868" width="16.140625" customWidth="1"/>
    <col min="4869" max="4869" width="14.42578125" customWidth="1"/>
    <col min="4870" max="4870" width="17.85546875" customWidth="1"/>
    <col min="4871" max="4871" width="12.7109375" customWidth="1"/>
    <col min="4872" max="4872" width="13.42578125" customWidth="1"/>
    <col min="4873" max="4873" width="8.85546875" customWidth="1"/>
    <col min="4874" max="4874" width="10.42578125" customWidth="1"/>
    <col min="4875" max="5120" width="9.140625" customWidth="1"/>
    <col min="5121" max="5121" width="3.85546875" customWidth="1"/>
    <col min="5122" max="5122" width="13.85546875" customWidth="1"/>
    <col min="5123" max="5123" width="15.42578125" bestFit="1" customWidth="1"/>
    <col min="5124" max="5124" width="16.140625" customWidth="1"/>
    <col min="5125" max="5125" width="14.42578125" customWidth="1"/>
    <col min="5126" max="5126" width="17.85546875" customWidth="1"/>
    <col min="5127" max="5127" width="12.7109375" customWidth="1"/>
    <col min="5128" max="5128" width="13.42578125" customWidth="1"/>
    <col min="5129" max="5129" width="8.85546875" customWidth="1"/>
    <col min="5130" max="5130" width="10.42578125" customWidth="1"/>
    <col min="5131" max="5376" width="9.140625" customWidth="1"/>
    <col min="5377" max="5377" width="3.85546875" customWidth="1"/>
    <col min="5378" max="5378" width="13.85546875" customWidth="1"/>
    <col min="5379" max="5379" width="15.42578125" bestFit="1" customWidth="1"/>
    <col min="5380" max="5380" width="16.140625" customWidth="1"/>
    <col min="5381" max="5381" width="14.42578125" customWidth="1"/>
    <col min="5382" max="5382" width="17.85546875" customWidth="1"/>
    <col min="5383" max="5383" width="12.7109375" customWidth="1"/>
    <col min="5384" max="5384" width="13.42578125" customWidth="1"/>
    <col min="5385" max="5385" width="8.85546875" customWidth="1"/>
    <col min="5386" max="5386" width="10.42578125" customWidth="1"/>
    <col min="5387" max="5632" width="9.140625" customWidth="1"/>
    <col min="5633" max="5633" width="3.85546875" customWidth="1"/>
    <col min="5634" max="5634" width="13.85546875" customWidth="1"/>
    <col min="5635" max="5635" width="15.42578125" bestFit="1" customWidth="1"/>
    <col min="5636" max="5636" width="16.140625" customWidth="1"/>
    <col min="5637" max="5637" width="14.42578125" customWidth="1"/>
    <col min="5638" max="5638" width="17.85546875" customWidth="1"/>
    <col min="5639" max="5639" width="12.7109375" customWidth="1"/>
    <col min="5640" max="5640" width="13.42578125" customWidth="1"/>
    <col min="5641" max="5641" width="8.85546875" customWidth="1"/>
    <col min="5642" max="5642" width="10.42578125" customWidth="1"/>
    <col min="5643" max="5888" width="9.140625" customWidth="1"/>
    <col min="5889" max="5889" width="3.85546875" customWidth="1"/>
    <col min="5890" max="5890" width="13.85546875" customWidth="1"/>
    <col min="5891" max="5891" width="15.42578125" bestFit="1" customWidth="1"/>
    <col min="5892" max="5892" width="16.140625" customWidth="1"/>
    <col min="5893" max="5893" width="14.42578125" customWidth="1"/>
    <col min="5894" max="5894" width="17.85546875" customWidth="1"/>
    <col min="5895" max="5895" width="12.7109375" customWidth="1"/>
    <col min="5896" max="5896" width="13.42578125" customWidth="1"/>
    <col min="5897" max="5897" width="8.85546875" customWidth="1"/>
    <col min="5898" max="5898" width="10.42578125" customWidth="1"/>
    <col min="5899" max="6144" width="9.140625" customWidth="1"/>
    <col min="6145" max="6145" width="3.85546875" customWidth="1"/>
    <col min="6146" max="6146" width="13.85546875" customWidth="1"/>
    <col min="6147" max="6147" width="15.42578125" bestFit="1" customWidth="1"/>
    <col min="6148" max="6148" width="16.140625" customWidth="1"/>
    <col min="6149" max="6149" width="14.42578125" customWidth="1"/>
    <col min="6150" max="6150" width="17.85546875" customWidth="1"/>
    <col min="6151" max="6151" width="12.7109375" customWidth="1"/>
    <col min="6152" max="6152" width="13.42578125" customWidth="1"/>
    <col min="6153" max="6153" width="8.85546875" customWidth="1"/>
    <col min="6154" max="6154" width="10.42578125" customWidth="1"/>
    <col min="6155" max="6400" width="9.140625" customWidth="1"/>
    <col min="6401" max="6401" width="3.85546875" customWidth="1"/>
    <col min="6402" max="6402" width="13.85546875" customWidth="1"/>
    <col min="6403" max="6403" width="15.42578125" bestFit="1" customWidth="1"/>
    <col min="6404" max="6404" width="16.140625" customWidth="1"/>
    <col min="6405" max="6405" width="14.42578125" customWidth="1"/>
    <col min="6406" max="6406" width="17.85546875" customWidth="1"/>
    <col min="6407" max="6407" width="12.7109375" customWidth="1"/>
    <col min="6408" max="6408" width="13.42578125" customWidth="1"/>
    <col min="6409" max="6409" width="8.85546875" customWidth="1"/>
    <col min="6410" max="6410" width="10.42578125" customWidth="1"/>
    <col min="6411" max="6656" width="9.140625" customWidth="1"/>
    <col min="6657" max="6657" width="3.85546875" customWidth="1"/>
    <col min="6658" max="6658" width="13.85546875" customWidth="1"/>
    <col min="6659" max="6659" width="15.42578125" bestFit="1" customWidth="1"/>
    <col min="6660" max="6660" width="16.140625" customWidth="1"/>
    <col min="6661" max="6661" width="14.42578125" customWidth="1"/>
    <col min="6662" max="6662" width="17.85546875" customWidth="1"/>
    <col min="6663" max="6663" width="12.7109375" customWidth="1"/>
    <col min="6664" max="6664" width="13.42578125" customWidth="1"/>
    <col min="6665" max="6665" width="8.85546875" customWidth="1"/>
    <col min="6666" max="6666" width="10.42578125" customWidth="1"/>
    <col min="6667" max="6912" width="9.140625" customWidth="1"/>
    <col min="6913" max="6913" width="3.85546875" customWidth="1"/>
    <col min="6914" max="6914" width="13.85546875" customWidth="1"/>
    <col min="6915" max="6915" width="15.42578125" bestFit="1" customWidth="1"/>
    <col min="6916" max="6916" width="16.140625" customWidth="1"/>
    <col min="6917" max="6917" width="14.42578125" customWidth="1"/>
    <col min="6918" max="6918" width="17.85546875" customWidth="1"/>
    <col min="6919" max="6919" width="12.7109375" customWidth="1"/>
    <col min="6920" max="6920" width="13.42578125" customWidth="1"/>
    <col min="6921" max="6921" width="8.85546875" customWidth="1"/>
    <col min="6922" max="6922" width="10.42578125" customWidth="1"/>
    <col min="6923" max="7168" width="9.140625" customWidth="1"/>
    <col min="7169" max="7169" width="3.85546875" customWidth="1"/>
    <col min="7170" max="7170" width="13.85546875" customWidth="1"/>
    <col min="7171" max="7171" width="15.42578125" bestFit="1" customWidth="1"/>
    <col min="7172" max="7172" width="16.140625" customWidth="1"/>
    <col min="7173" max="7173" width="14.42578125" customWidth="1"/>
    <col min="7174" max="7174" width="17.85546875" customWidth="1"/>
    <col min="7175" max="7175" width="12.7109375" customWidth="1"/>
    <col min="7176" max="7176" width="13.42578125" customWidth="1"/>
    <col min="7177" max="7177" width="8.85546875" customWidth="1"/>
    <col min="7178" max="7178" width="10.42578125" customWidth="1"/>
    <col min="7179" max="7424" width="9.140625" customWidth="1"/>
    <col min="7425" max="7425" width="3.85546875" customWidth="1"/>
    <col min="7426" max="7426" width="13.85546875" customWidth="1"/>
    <col min="7427" max="7427" width="15.42578125" bestFit="1" customWidth="1"/>
    <col min="7428" max="7428" width="16.140625" customWidth="1"/>
    <col min="7429" max="7429" width="14.42578125" customWidth="1"/>
    <col min="7430" max="7430" width="17.85546875" customWidth="1"/>
    <col min="7431" max="7431" width="12.7109375" customWidth="1"/>
    <col min="7432" max="7432" width="13.42578125" customWidth="1"/>
    <col min="7433" max="7433" width="8.85546875" customWidth="1"/>
    <col min="7434" max="7434" width="10.42578125" customWidth="1"/>
    <col min="7435" max="7680" width="9.140625" customWidth="1"/>
    <col min="7681" max="7681" width="3.85546875" customWidth="1"/>
    <col min="7682" max="7682" width="13.85546875" customWidth="1"/>
    <col min="7683" max="7683" width="15.42578125" bestFit="1" customWidth="1"/>
    <col min="7684" max="7684" width="16.140625" customWidth="1"/>
    <col min="7685" max="7685" width="14.42578125" customWidth="1"/>
    <col min="7686" max="7686" width="17.85546875" customWidth="1"/>
    <col min="7687" max="7687" width="12.7109375" customWidth="1"/>
    <col min="7688" max="7688" width="13.42578125" customWidth="1"/>
    <col min="7689" max="7689" width="8.85546875" customWidth="1"/>
    <col min="7690" max="7690" width="10.42578125" customWidth="1"/>
    <col min="7691" max="7936" width="9.140625" customWidth="1"/>
    <col min="7937" max="7937" width="3.85546875" customWidth="1"/>
    <col min="7938" max="7938" width="13.85546875" customWidth="1"/>
    <col min="7939" max="7939" width="15.42578125" bestFit="1" customWidth="1"/>
    <col min="7940" max="7940" width="16.140625" customWidth="1"/>
    <col min="7941" max="7941" width="14.42578125" customWidth="1"/>
    <col min="7942" max="7942" width="17.85546875" customWidth="1"/>
    <col min="7943" max="7943" width="12.7109375" customWidth="1"/>
    <col min="7944" max="7944" width="13.42578125" customWidth="1"/>
    <col min="7945" max="7945" width="8.85546875" customWidth="1"/>
    <col min="7946" max="7946" width="10.42578125" customWidth="1"/>
    <col min="7947" max="8192" width="9.140625" customWidth="1"/>
    <col min="8193" max="8193" width="3.85546875" customWidth="1"/>
    <col min="8194" max="8194" width="13.85546875" customWidth="1"/>
    <col min="8195" max="8195" width="15.42578125" bestFit="1" customWidth="1"/>
    <col min="8196" max="8196" width="16.140625" customWidth="1"/>
    <col min="8197" max="8197" width="14.42578125" customWidth="1"/>
    <col min="8198" max="8198" width="17.85546875" customWidth="1"/>
    <col min="8199" max="8199" width="12.7109375" customWidth="1"/>
    <col min="8200" max="8200" width="13.42578125" customWidth="1"/>
    <col min="8201" max="8201" width="8.85546875" customWidth="1"/>
    <col min="8202" max="8202" width="10.42578125" customWidth="1"/>
    <col min="8203" max="8448" width="9.140625" customWidth="1"/>
    <col min="8449" max="8449" width="3.85546875" customWidth="1"/>
    <col min="8450" max="8450" width="13.85546875" customWidth="1"/>
    <col min="8451" max="8451" width="15.42578125" bestFit="1" customWidth="1"/>
    <col min="8452" max="8452" width="16.140625" customWidth="1"/>
    <col min="8453" max="8453" width="14.42578125" customWidth="1"/>
    <col min="8454" max="8454" width="17.85546875" customWidth="1"/>
    <col min="8455" max="8455" width="12.7109375" customWidth="1"/>
    <col min="8456" max="8456" width="13.42578125" customWidth="1"/>
    <col min="8457" max="8457" width="8.85546875" customWidth="1"/>
    <col min="8458" max="8458" width="10.42578125" customWidth="1"/>
    <col min="8459" max="8704" width="9.140625" customWidth="1"/>
    <col min="8705" max="8705" width="3.85546875" customWidth="1"/>
    <col min="8706" max="8706" width="13.85546875" customWidth="1"/>
    <col min="8707" max="8707" width="15.42578125" bestFit="1" customWidth="1"/>
    <col min="8708" max="8708" width="16.140625" customWidth="1"/>
    <col min="8709" max="8709" width="14.42578125" customWidth="1"/>
    <col min="8710" max="8710" width="17.85546875" customWidth="1"/>
    <col min="8711" max="8711" width="12.7109375" customWidth="1"/>
    <col min="8712" max="8712" width="13.42578125" customWidth="1"/>
    <col min="8713" max="8713" width="8.85546875" customWidth="1"/>
    <col min="8714" max="8714" width="10.42578125" customWidth="1"/>
    <col min="8715" max="8960" width="9.140625" customWidth="1"/>
    <col min="8961" max="8961" width="3.85546875" customWidth="1"/>
    <col min="8962" max="8962" width="13.85546875" customWidth="1"/>
    <col min="8963" max="8963" width="15.42578125" bestFit="1" customWidth="1"/>
    <col min="8964" max="8964" width="16.140625" customWidth="1"/>
    <col min="8965" max="8965" width="14.42578125" customWidth="1"/>
    <col min="8966" max="8966" width="17.85546875" customWidth="1"/>
    <col min="8967" max="8967" width="12.7109375" customWidth="1"/>
    <col min="8968" max="8968" width="13.42578125" customWidth="1"/>
    <col min="8969" max="8969" width="8.85546875" customWidth="1"/>
    <col min="8970" max="8970" width="10.42578125" customWidth="1"/>
    <col min="8971" max="9216" width="9.140625" customWidth="1"/>
    <col min="9217" max="9217" width="3.85546875" customWidth="1"/>
    <col min="9218" max="9218" width="13.85546875" customWidth="1"/>
    <col min="9219" max="9219" width="15.42578125" bestFit="1" customWidth="1"/>
    <col min="9220" max="9220" width="16.140625" customWidth="1"/>
    <col min="9221" max="9221" width="14.42578125" customWidth="1"/>
    <col min="9222" max="9222" width="17.85546875" customWidth="1"/>
    <col min="9223" max="9223" width="12.7109375" customWidth="1"/>
    <col min="9224" max="9224" width="13.42578125" customWidth="1"/>
    <col min="9225" max="9225" width="8.85546875" customWidth="1"/>
    <col min="9226" max="9226" width="10.42578125" customWidth="1"/>
    <col min="9227" max="9472" width="9.140625" customWidth="1"/>
    <col min="9473" max="9473" width="3.85546875" customWidth="1"/>
    <col min="9474" max="9474" width="13.85546875" customWidth="1"/>
    <col min="9475" max="9475" width="15.42578125" bestFit="1" customWidth="1"/>
    <col min="9476" max="9476" width="16.140625" customWidth="1"/>
    <col min="9477" max="9477" width="14.42578125" customWidth="1"/>
    <col min="9478" max="9478" width="17.85546875" customWidth="1"/>
    <col min="9479" max="9479" width="12.7109375" customWidth="1"/>
    <col min="9480" max="9480" width="13.42578125" customWidth="1"/>
    <col min="9481" max="9481" width="8.85546875" customWidth="1"/>
    <col min="9482" max="9482" width="10.42578125" customWidth="1"/>
    <col min="9483" max="9728" width="9.140625" customWidth="1"/>
    <col min="9729" max="9729" width="3.85546875" customWidth="1"/>
    <col min="9730" max="9730" width="13.85546875" customWidth="1"/>
    <col min="9731" max="9731" width="15.42578125" bestFit="1" customWidth="1"/>
    <col min="9732" max="9732" width="16.140625" customWidth="1"/>
    <col min="9733" max="9733" width="14.42578125" customWidth="1"/>
    <col min="9734" max="9734" width="17.85546875" customWidth="1"/>
    <col min="9735" max="9735" width="12.7109375" customWidth="1"/>
    <col min="9736" max="9736" width="13.42578125" customWidth="1"/>
    <col min="9737" max="9737" width="8.85546875" customWidth="1"/>
    <col min="9738" max="9738" width="10.42578125" customWidth="1"/>
    <col min="9739" max="9984" width="9.140625" customWidth="1"/>
    <col min="9985" max="9985" width="3.85546875" customWidth="1"/>
    <col min="9986" max="9986" width="13.85546875" customWidth="1"/>
    <col min="9987" max="9987" width="15.42578125" bestFit="1" customWidth="1"/>
    <col min="9988" max="9988" width="16.140625" customWidth="1"/>
    <col min="9989" max="9989" width="14.42578125" customWidth="1"/>
    <col min="9990" max="9990" width="17.85546875" customWidth="1"/>
    <col min="9991" max="9991" width="12.7109375" customWidth="1"/>
    <col min="9992" max="9992" width="13.42578125" customWidth="1"/>
    <col min="9993" max="9993" width="8.85546875" customWidth="1"/>
    <col min="9994" max="9994" width="10.42578125" customWidth="1"/>
    <col min="9995" max="10240" width="9.140625" customWidth="1"/>
    <col min="10241" max="10241" width="3.85546875" customWidth="1"/>
    <col min="10242" max="10242" width="13.85546875" customWidth="1"/>
    <col min="10243" max="10243" width="15.42578125" bestFit="1" customWidth="1"/>
    <col min="10244" max="10244" width="16.140625" customWidth="1"/>
    <col min="10245" max="10245" width="14.42578125" customWidth="1"/>
    <col min="10246" max="10246" width="17.85546875" customWidth="1"/>
    <col min="10247" max="10247" width="12.7109375" customWidth="1"/>
    <col min="10248" max="10248" width="13.42578125" customWidth="1"/>
    <col min="10249" max="10249" width="8.85546875" customWidth="1"/>
    <col min="10250" max="10250" width="10.42578125" customWidth="1"/>
    <col min="10251" max="10496" width="9.140625" customWidth="1"/>
    <col min="10497" max="10497" width="3.85546875" customWidth="1"/>
    <col min="10498" max="10498" width="13.85546875" customWidth="1"/>
    <col min="10499" max="10499" width="15.42578125" bestFit="1" customWidth="1"/>
    <col min="10500" max="10500" width="16.140625" customWidth="1"/>
    <col min="10501" max="10501" width="14.42578125" customWidth="1"/>
    <col min="10502" max="10502" width="17.85546875" customWidth="1"/>
    <col min="10503" max="10503" width="12.7109375" customWidth="1"/>
    <col min="10504" max="10504" width="13.42578125" customWidth="1"/>
    <col min="10505" max="10505" width="8.85546875" customWidth="1"/>
    <col min="10506" max="10506" width="10.42578125" customWidth="1"/>
    <col min="10507" max="10752" width="9.140625" customWidth="1"/>
    <col min="10753" max="10753" width="3.85546875" customWidth="1"/>
    <col min="10754" max="10754" width="13.85546875" customWidth="1"/>
    <col min="10755" max="10755" width="15.42578125" bestFit="1" customWidth="1"/>
    <col min="10756" max="10756" width="16.140625" customWidth="1"/>
    <col min="10757" max="10757" width="14.42578125" customWidth="1"/>
    <col min="10758" max="10758" width="17.85546875" customWidth="1"/>
    <col min="10759" max="10759" width="12.7109375" customWidth="1"/>
    <col min="10760" max="10760" width="13.42578125" customWidth="1"/>
    <col min="10761" max="10761" width="8.85546875" customWidth="1"/>
    <col min="10762" max="10762" width="10.42578125" customWidth="1"/>
    <col min="10763" max="11008" width="9.140625" customWidth="1"/>
    <col min="11009" max="11009" width="3.85546875" customWidth="1"/>
    <col min="11010" max="11010" width="13.85546875" customWidth="1"/>
    <col min="11011" max="11011" width="15.42578125" bestFit="1" customWidth="1"/>
    <col min="11012" max="11012" width="16.140625" customWidth="1"/>
    <col min="11013" max="11013" width="14.42578125" customWidth="1"/>
    <col min="11014" max="11014" width="17.85546875" customWidth="1"/>
    <col min="11015" max="11015" width="12.7109375" customWidth="1"/>
    <col min="11016" max="11016" width="13.42578125" customWidth="1"/>
    <col min="11017" max="11017" width="8.85546875" customWidth="1"/>
    <col min="11018" max="11018" width="10.42578125" customWidth="1"/>
    <col min="11019" max="11264" width="9.140625" customWidth="1"/>
    <col min="11265" max="11265" width="3.85546875" customWidth="1"/>
    <col min="11266" max="11266" width="13.85546875" customWidth="1"/>
    <col min="11267" max="11267" width="15.42578125" bestFit="1" customWidth="1"/>
    <col min="11268" max="11268" width="16.140625" customWidth="1"/>
    <col min="11269" max="11269" width="14.42578125" customWidth="1"/>
    <col min="11270" max="11270" width="17.85546875" customWidth="1"/>
    <col min="11271" max="11271" width="12.7109375" customWidth="1"/>
    <col min="11272" max="11272" width="13.42578125" customWidth="1"/>
    <col min="11273" max="11273" width="8.85546875" customWidth="1"/>
    <col min="11274" max="11274" width="10.42578125" customWidth="1"/>
    <col min="11275" max="11520" width="9.140625" customWidth="1"/>
    <col min="11521" max="11521" width="3.85546875" customWidth="1"/>
    <col min="11522" max="11522" width="13.85546875" customWidth="1"/>
    <col min="11523" max="11523" width="15.42578125" bestFit="1" customWidth="1"/>
    <col min="11524" max="11524" width="16.140625" customWidth="1"/>
    <col min="11525" max="11525" width="14.42578125" customWidth="1"/>
    <col min="11526" max="11526" width="17.85546875" customWidth="1"/>
    <col min="11527" max="11527" width="12.7109375" customWidth="1"/>
    <col min="11528" max="11528" width="13.42578125" customWidth="1"/>
    <col min="11529" max="11529" width="8.85546875" customWidth="1"/>
    <col min="11530" max="11530" width="10.42578125" customWidth="1"/>
    <col min="11531" max="11776" width="9.140625" customWidth="1"/>
    <col min="11777" max="11777" width="3.85546875" customWidth="1"/>
    <col min="11778" max="11778" width="13.85546875" customWidth="1"/>
    <col min="11779" max="11779" width="15.42578125" bestFit="1" customWidth="1"/>
    <col min="11780" max="11780" width="16.140625" customWidth="1"/>
    <col min="11781" max="11781" width="14.42578125" customWidth="1"/>
    <col min="11782" max="11782" width="17.85546875" customWidth="1"/>
    <col min="11783" max="11783" width="12.7109375" customWidth="1"/>
    <col min="11784" max="11784" width="13.42578125" customWidth="1"/>
    <col min="11785" max="11785" width="8.85546875" customWidth="1"/>
    <col min="11786" max="11786" width="10.42578125" customWidth="1"/>
    <col min="11787" max="12032" width="9.140625" customWidth="1"/>
    <col min="12033" max="12033" width="3.85546875" customWidth="1"/>
    <col min="12034" max="12034" width="13.85546875" customWidth="1"/>
    <col min="12035" max="12035" width="15.42578125" bestFit="1" customWidth="1"/>
    <col min="12036" max="12036" width="16.140625" customWidth="1"/>
    <col min="12037" max="12037" width="14.42578125" customWidth="1"/>
    <col min="12038" max="12038" width="17.85546875" customWidth="1"/>
    <col min="12039" max="12039" width="12.7109375" customWidth="1"/>
    <col min="12040" max="12040" width="13.42578125" customWidth="1"/>
    <col min="12041" max="12041" width="8.85546875" customWidth="1"/>
    <col min="12042" max="12042" width="10.42578125" customWidth="1"/>
    <col min="12043" max="12288" width="9.140625" customWidth="1"/>
    <col min="12289" max="12289" width="3.85546875" customWidth="1"/>
    <col min="12290" max="12290" width="13.85546875" customWidth="1"/>
    <col min="12291" max="12291" width="15.42578125" bestFit="1" customWidth="1"/>
    <col min="12292" max="12292" width="16.140625" customWidth="1"/>
    <col min="12293" max="12293" width="14.42578125" customWidth="1"/>
    <col min="12294" max="12294" width="17.85546875" customWidth="1"/>
    <col min="12295" max="12295" width="12.7109375" customWidth="1"/>
    <col min="12296" max="12296" width="13.42578125" customWidth="1"/>
    <col min="12297" max="12297" width="8.85546875" customWidth="1"/>
    <col min="12298" max="12298" width="10.42578125" customWidth="1"/>
    <col min="12299" max="12544" width="9.140625" customWidth="1"/>
    <col min="12545" max="12545" width="3.85546875" customWidth="1"/>
    <col min="12546" max="12546" width="13.85546875" customWidth="1"/>
    <col min="12547" max="12547" width="15.42578125" bestFit="1" customWidth="1"/>
    <col min="12548" max="12548" width="16.140625" customWidth="1"/>
    <col min="12549" max="12549" width="14.42578125" customWidth="1"/>
    <col min="12550" max="12550" width="17.85546875" customWidth="1"/>
    <col min="12551" max="12551" width="12.7109375" customWidth="1"/>
    <col min="12552" max="12552" width="13.42578125" customWidth="1"/>
    <col min="12553" max="12553" width="8.85546875" customWidth="1"/>
    <col min="12554" max="12554" width="10.42578125" customWidth="1"/>
    <col min="12555" max="12800" width="9.140625" customWidth="1"/>
    <col min="12801" max="12801" width="3.85546875" customWidth="1"/>
    <col min="12802" max="12802" width="13.85546875" customWidth="1"/>
    <col min="12803" max="12803" width="15.42578125" bestFit="1" customWidth="1"/>
    <col min="12804" max="12804" width="16.140625" customWidth="1"/>
    <col min="12805" max="12805" width="14.42578125" customWidth="1"/>
    <col min="12806" max="12806" width="17.85546875" customWidth="1"/>
    <col min="12807" max="12807" width="12.7109375" customWidth="1"/>
    <col min="12808" max="12808" width="13.42578125" customWidth="1"/>
    <col min="12809" max="12809" width="8.85546875" customWidth="1"/>
    <col min="12810" max="12810" width="10.42578125" customWidth="1"/>
    <col min="12811" max="13056" width="9.140625" customWidth="1"/>
    <col min="13057" max="13057" width="3.85546875" customWidth="1"/>
    <col min="13058" max="13058" width="13.85546875" customWidth="1"/>
    <col min="13059" max="13059" width="15.42578125" bestFit="1" customWidth="1"/>
    <col min="13060" max="13060" width="16.140625" customWidth="1"/>
    <col min="13061" max="13061" width="14.42578125" customWidth="1"/>
    <col min="13062" max="13062" width="17.85546875" customWidth="1"/>
    <col min="13063" max="13063" width="12.7109375" customWidth="1"/>
    <col min="13064" max="13064" width="13.42578125" customWidth="1"/>
    <col min="13065" max="13065" width="8.85546875" customWidth="1"/>
    <col min="13066" max="13066" width="10.42578125" customWidth="1"/>
    <col min="13067" max="13312" width="9.140625" customWidth="1"/>
    <col min="13313" max="13313" width="3.85546875" customWidth="1"/>
    <col min="13314" max="13314" width="13.85546875" customWidth="1"/>
    <col min="13315" max="13315" width="15.42578125" bestFit="1" customWidth="1"/>
    <col min="13316" max="13316" width="16.140625" customWidth="1"/>
    <col min="13317" max="13317" width="14.42578125" customWidth="1"/>
    <col min="13318" max="13318" width="17.85546875" customWidth="1"/>
    <col min="13319" max="13319" width="12.7109375" customWidth="1"/>
    <col min="13320" max="13320" width="13.42578125" customWidth="1"/>
    <col min="13321" max="13321" width="8.85546875" customWidth="1"/>
    <col min="13322" max="13322" width="10.42578125" customWidth="1"/>
    <col min="13323" max="13568" width="9.140625" customWidth="1"/>
    <col min="13569" max="13569" width="3.85546875" customWidth="1"/>
    <col min="13570" max="13570" width="13.85546875" customWidth="1"/>
    <col min="13571" max="13571" width="15.42578125" bestFit="1" customWidth="1"/>
    <col min="13572" max="13572" width="16.140625" customWidth="1"/>
    <col min="13573" max="13573" width="14.42578125" customWidth="1"/>
    <col min="13574" max="13574" width="17.85546875" customWidth="1"/>
    <col min="13575" max="13575" width="12.7109375" customWidth="1"/>
    <col min="13576" max="13576" width="13.42578125" customWidth="1"/>
    <col min="13577" max="13577" width="8.85546875" customWidth="1"/>
    <col min="13578" max="13578" width="10.42578125" customWidth="1"/>
    <col min="13579" max="13824" width="9.140625" customWidth="1"/>
    <col min="13825" max="13825" width="3.85546875" customWidth="1"/>
    <col min="13826" max="13826" width="13.85546875" customWidth="1"/>
    <col min="13827" max="13827" width="15.42578125" bestFit="1" customWidth="1"/>
    <col min="13828" max="13828" width="16.140625" customWidth="1"/>
    <col min="13829" max="13829" width="14.42578125" customWidth="1"/>
    <col min="13830" max="13830" width="17.85546875" customWidth="1"/>
    <col min="13831" max="13831" width="12.7109375" customWidth="1"/>
    <col min="13832" max="13832" width="13.42578125" customWidth="1"/>
    <col min="13833" max="13833" width="8.85546875" customWidth="1"/>
    <col min="13834" max="13834" width="10.42578125" customWidth="1"/>
    <col min="13835" max="14080" width="9.140625" customWidth="1"/>
    <col min="14081" max="14081" width="3.85546875" customWidth="1"/>
    <col min="14082" max="14082" width="13.85546875" customWidth="1"/>
    <col min="14083" max="14083" width="15.42578125" bestFit="1" customWidth="1"/>
    <col min="14084" max="14084" width="16.140625" customWidth="1"/>
    <col min="14085" max="14085" width="14.42578125" customWidth="1"/>
    <col min="14086" max="14086" width="17.85546875" customWidth="1"/>
    <col min="14087" max="14087" width="12.7109375" customWidth="1"/>
    <col min="14088" max="14088" width="13.42578125" customWidth="1"/>
    <col min="14089" max="14089" width="8.85546875" customWidth="1"/>
    <col min="14090" max="14090" width="10.42578125" customWidth="1"/>
    <col min="14091" max="14336" width="9.140625" customWidth="1"/>
    <col min="14337" max="14337" width="3.85546875" customWidth="1"/>
    <col min="14338" max="14338" width="13.85546875" customWidth="1"/>
    <col min="14339" max="14339" width="15.42578125" bestFit="1" customWidth="1"/>
    <col min="14340" max="14340" width="16.140625" customWidth="1"/>
    <col min="14341" max="14341" width="14.42578125" customWidth="1"/>
    <col min="14342" max="14342" width="17.85546875" customWidth="1"/>
    <col min="14343" max="14343" width="12.7109375" customWidth="1"/>
    <col min="14344" max="14344" width="13.42578125" customWidth="1"/>
    <col min="14345" max="14345" width="8.85546875" customWidth="1"/>
    <col min="14346" max="14346" width="10.42578125" customWidth="1"/>
    <col min="14347" max="14592" width="9.140625" customWidth="1"/>
    <col min="14593" max="14593" width="3.85546875" customWidth="1"/>
    <col min="14594" max="14594" width="13.85546875" customWidth="1"/>
    <col min="14595" max="14595" width="15.42578125" bestFit="1" customWidth="1"/>
    <col min="14596" max="14596" width="16.140625" customWidth="1"/>
    <col min="14597" max="14597" width="14.42578125" customWidth="1"/>
    <col min="14598" max="14598" width="17.85546875" customWidth="1"/>
    <col min="14599" max="14599" width="12.7109375" customWidth="1"/>
    <col min="14600" max="14600" width="13.42578125" customWidth="1"/>
    <col min="14601" max="14601" width="8.85546875" customWidth="1"/>
    <col min="14602" max="14602" width="10.42578125" customWidth="1"/>
    <col min="14603" max="14848" width="9.140625" customWidth="1"/>
    <col min="14849" max="14849" width="3.85546875" customWidth="1"/>
    <col min="14850" max="14850" width="13.85546875" customWidth="1"/>
    <col min="14851" max="14851" width="15.42578125" bestFit="1" customWidth="1"/>
    <col min="14852" max="14852" width="16.140625" customWidth="1"/>
    <col min="14853" max="14853" width="14.42578125" customWidth="1"/>
    <col min="14854" max="14854" width="17.85546875" customWidth="1"/>
    <col min="14855" max="14855" width="12.7109375" customWidth="1"/>
    <col min="14856" max="14856" width="13.42578125" customWidth="1"/>
    <col min="14857" max="14857" width="8.85546875" customWidth="1"/>
    <col min="14858" max="14858" width="10.42578125" customWidth="1"/>
    <col min="14859" max="15104" width="9.140625" customWidth="1"/>
    <col min="15105" max="15105" width="3.85546875" customWidth="1"/>
    <col min="15106" max="15106" width="13.85546875" customWidth="1"/>
    <col min="15107" max="15107" width="15.42578125" bestFit="1" customWidth="1"/>
    <col min="15108" max="15108" width="16.140625" customWidth="1"/>
    <col min="15109" max="15109" width="14.42578125" customWidth="1"/>
    <col min="15110" max="15110" width="17.85546875" customWidth="1"/>
    <col min="15111" max="15111" width="12.7109375" customWidth="1"/>
    <col min="15112" max="15112" width="13.42578125" customWidth="1"/>
    <col min="15113" max="15113" width="8.85546875" customWidth="1"/>
    <col min="15114" max="15114" width="10.42578125" customWidth="1"/>
    <col min="15115" max="15360" width="9.140625" customWidth="1"/>
    <col min="15361" max="15361" width="3.85546875" customWidth="1"/>
    <col min="15362" max="15362" width="13.85546875" customWidth="1"/>
    <col min="15363" max="15363" width="15.42578125" bestFit="1" customWidth="1"/>
    <col min="15364" max="15364" width="16.140625" customWidth="1"/>
    <col min="15365" max="15365" width="14.42578125" customWidth="1"/>
    <col min="15366" max="15366" width="17.85546875" customWidth="1"/>
    <col min="15367" max="15367" width="12.7109375" customWidth="1"/>
    <col min="15368" max="15368" width="13.42578125" customWidth="1"/>
    <col min="15369" max="15369" width="8.85546875" customWidth="1"/>
    <col min="15370" max="15370" width="10.42578125" customWidth="1"/>
    <col min="15371" max="15616" width="9.140625" customWidth="1"/>
    <col min="15617" max="15617" width="3.85546875" customWidth="1"/>
    <col min="15618" max="15618" width="13.85546875" customWidth="1"/>
    <col min="15619" max="15619" width="15.42578125" bestFit="1" customWidth="1"/>
    <col min="15620" max="15620" width="16.140625" customWidth="1"/>
    <col min="15621" max="15621" width="14.42578125" customWidth="1"/>
    <col min="15622" max="15622" width="17.85546875" customWidth="1"/>
    <col min="15623" max="15623" width="12.7109375" customWidth="1"/>
    <col min="15624" max="15624" width="13.42578125" customWidth="1"/>
    <col min="15625" max="15625" width="8.85546875" customWidth="1"/>
    <col min="15626" max="15626" width="10.42578125" customWidth="1"/>
    <col min="15627" max="15872" width="9.140625" customWidth="1"/>
    <col min="15873" max="15873" width="3.85546875" customWidth="1"/>
    <col min="15874" max="15874" width="13.85546875" customWidth="1"/>
    <col min="15875" max="15875" width="15.42578125" bestFit="1" customWidth="1"/>
    <col min="15876" max="15876" width="16.140625" customWidth="1"/>
    <col min="15877" max="15877" width="14.42578125" customWidth="1"/>
    <col min="15878" max="15878" width="17.85546875" customWidth="1"/>
    <col min="15879" max="15879" width="12.7109375" customWidth="1"/>
    <col min="15880" max="15880" width="13.42578125" customWidth="1"/>
    <col min="15881" max="15881" width="8.85546875" customWidth="1"/>
    <col min="15882" max="15882" width="10.42578125" customWidth="1"/>
    <col min="15883" max="16128" width="9.140625" customWidth="1"/>
    <col min="16129" max="16129" width="3.85546875" customWidth="1"/>
    <col min="16130" max="16130" width="13.85546875" customWidth="1"/>
    <col min="16131" max="16131" width="15.42578125" bestFit="1" customWidth="1"/>
    <col min="16132" max="16132" width="16.140625" customWidth="1"/>
    <col min="16133" max="16133" width="14.42578125" customWidth="1"/>
    <col min="16134" max="16134" width="17.85546875" customWidth="1"/>
    <col min="16135" max="16135" width="12.7109375" customWidth="1"/>
    <col min="16136" max="16136" width="13.42578125" customWidth="1"/>
    <col min="16137" max="16137" width="8.85546875" customWidth="1"/>
    <col min="16138" max="16138" width="10.42578125" customWidth="1"/>
    <col min="16139" max="16384" width="9.140625" customWidth="1"/>
  </cols>
  <sheetData>
    <row r="1" spans="1:10" ht="17.25" customHeight="1" x14ac:dyDescent="0.25">
      <c r="B1" s="3" t="s">
        <v>2</v>
      </c>
      <c r="C1" s="4"/>
      <c r="D1" s="4"/>
      <c r="E1" s="4"/>
      <c r="F1" s="4"/>
      <c r="G1" s="4"/>
      <c r="H1" s="53"/>
      <c r="I1" s="10" t="s">
        <v>6</v>
      </c>
      <c r="J1" s="11">
        <v>1603</v>
      </c>
    </row>
    <row r="2" spans="1:10" s="8" customFormat="1" ht="15.75" customHeight="1" x14ac:dyDescent="0.2">
      <c r="B2" s="9" t="s">
        <v>3</v>
      </c>
      <c r="C2" s="9" t="s">
        <v>4</v>
      </c>
      <c r="D2" s="9" t="s">
        <v>5</v>
      </c>
      <c r="J2" s="8">
        <v>1603</v>
      </c>
    </row>
    <row r="3" spans="1:10" s="8" customFormat="1" ht="12.75" x14ac:dyDescent="0.2">
      <c r="B3" s="8">
        <v>0</v>
      </c>
    </row>
    <row r="4" spans="1:10" x14ac:dyDescent="0.25">
      <c r="A4">
        <v>1</v>
      </c>
      <c r="B4">
        <v>6</v>
      </c>
      <c r="C4" s="12">
        <f>$J$1</f>
        <v>1603</v>
      </c>
      <c r="D4" s="13">
        <f t="shared" ref="D4:D53" si="0">+PV($C$59,B4,,-C4,$C$61)</f>
        <v>1523.4229147441727</v>
      </c>
      <c r="I4" s="14" t="s">
        <v>7</v>
      </c>
      <c r="J4">
        <f>(D59+1)^(1/12)-1</f>
        <v>8.5223019580613624E-3</v>
      </c>
    </row>
    <row r="5" spans="1:10" x14ac:dyDescent="0.25">
      <c r="A5">
        <v>2</v>
      </c>
      <c r="B5">
        <f>$B$4*A5</f>
        <v>12</v>
      </c>
      <c r="C5" s="12">
        <f>$J$1</f>
        <v>1603</v>
      </c>
      <c r="D5" s="13">
        <f t="shared" si="0"/>
        <v>1447.7962427745667</v>
      </c>
    </row>
    <row r="6" spans="1:10" x14ac:dyDescent="0.25">
      <c r="A6">
        <v>3</v>
      </c>
      <c r="B6">
        <f t="shared" ref="B6:B53" si="1">$B$4*A6</f>
        <v>18</v>
      </c>
      <c r="C6" s="12">
        <f>$J$1</f>
        <v>1603</v>
      </c>
      <c r="D6" s="13">
        <f t="shared" si="0"/>
        <v>1375.92387531085</v>
      </c>
      <c r="F6" s="15" t="s">
        <v>8</v>
      </c>
      <c r="G6" s="16">
        <v>1500</v>
      </c>
    </row>
    <row r="7" spans="1:10" x14ac:dyDescent="0.25">
      <c r="A7">
        <v>4</v>
      </c>
      <c r="B7">
        <f t="shared" si="1"/>
        <v>24</v>
      </c>
      <c r="C7" s="12">
        <f>$J$1</f>
        <v>1603</v>
      </c>
      <c r="D7" s="13">
        <f t="shared" si="0"/>
        <v>1307.6194389221164</v>
      </c>
    </row>
    <row r="8" spans="1:10" x14ac:dyDescent="0.25">
      <c r="A8">
        <v>5</v>
      </c>
      <c r="B8">
        <f t="shared" si="1"/>
        <v>30</v>
      </c>
      <c r="C8" s="12">
        <f>$J$1</f>
        <v>1603</v>
      </c>
      <c r="D8" s="13">
        <f t="shared" si="0"/>
        <v>1242.7058122388457</v>
      </c>
    </row>
    <row r="9" spans="1:10" x14ac:dyDescent="0.25">
      <c r="A9">
        <v>6</v>
      </c>
      <c r="B9">
        <f t="shared" si="1"/>
        <v>36</v>
      </c>
      <c r="C9" s="12">
        <f>$J$1</f>
        <v>1603</v>
      </c>
      <c r="D9" s="13">
        <f t="shared" si="0"/>
        <v>1181.0146666565361</v>
      </c>
    </row>
    <row r="10" spans="1:10" x14ac:dyDescent="0.25">
      <c r="A10">
        <v>7</v>
      </c>
      <c r="B10">
        <f t="shared" si="1"/>
        <v>42</v>
      </c>
      <c r="C10" s="12">
        <f>$J$1</f>
        <v>1603</v>
      </c>
      <c r="D10" s="13">
        <f t="shared" si="0"/>
        <v>1122.3860298399984</v>
      </c>
    </row>
    <row r="11" spans="1:10" x14ac:dyDescent="0.25">
      <c r="A11">
        <v>8</v>
      </c>
      <c r="B11">
        <f t="shared" si="1"/>
        <v>48</v>
      </c>
      <c r="C11" s="12">
        <f>$J$1</f>
        <v>1603</v>
      </c>
      <c r="D11" s="13">
        <f t="shared" si="0"/>
        <v>1066.667870896438</v>
      </c>
    </row>
    <row r="12" spans="1:10" x14ac:dyDescent="0.25">
      <c r="A12">
        <v>9</v>
      </c>
      <c r="B12">
        <f t="shared" si="1"/>
        <v>54</v>
      </c>
      <c r="C12" s="12">
        <f>$J$1</f>
        <v>1603</v>
      </c>
      <c r="D12" s="13">
        <f t="shared" si="0"/>
        <v>1013.7157061416171</v>
      </c>
    </row>
    <row r="13" spans="1:10" x14ac:dyDescent="0.25">
      <c r="A13">
        <v>10</v>
      </c>
      <c r="B13">
        <f t="shared" si="1"/>
        <v>60</v>
      </c>
      <c r="C13" s="12">
        <f>$J$1</f>
        <v>1603</v>
      </c>
      <c r="D13" s="13">
        <f t="shared" si="0"/>
        <v>963.39222443681206</v>
      </c>
    </row>
    <row r="14" spans="1:10" x14ac:dyDescent="0.25">
      <c r="A14">
        <v>11</v>
      </c>
      <c r="B14">
        <f t="shared" si="1"/>
        <v>66</v>
      </c>
      <c r="C14" s="12">
        <f>$J$1</f>
        <v>1603</v>
      </c>
      <c r="D14" s="13">
        <f t="shared" si="0"/>
        <v>915.56693112501591</v>
      </c>
    </row>
    <row r="15" spans="1:10" x14ac:dyDescent="0.25">
      <c r="A15">
        <v>12</v>
      </c>
      <c r="B15">
        <f t="shared" si="1"/>
        <v>72</v>
      </c>
      <c r="C15" s="12">
        <f>$J$1</f>
        <v>1603</v>
      </c>
      <c r="D15" s="13">
        <f t="shared" si="0"/>
        <v>870.11580964307461</v>
      </c>
    </row>
    <row r="16" spans="1:10" x14ac:dyDescent="0.25">
      <c r="A16">
        <v>13</v>
      </c>
      <c r="B16">
        <f t="shared" si="1"/>
        <v>78</v>
      </c>
      <c r="C16" s="12">
        <f>$J$1</f>
        <v>1603</v>
      </c>
      <c r="D16" s="13">
        <f t="shared" si="0"/>
        <v>826.920999932276</v>
      </c>
    </row>
    <row r="17" spans="1:4" x14ac:dyDescent="0.25">
      <c r="A17">
        <v>14</v>
      </c>
      <c r="B17">
        <f t="shared" si="1"/>
        <v>84</v>
      </c>
      <c r="C17" s="12">
        <f>$J$1</f>
        <v>1603</v>
      </c>
      <c r="D17" s="13">
        <f t="shared" si="0"/>
        <v>785.87049281347072</v>
      </c>
    </row>
    <row r="18" spans="1:4" x14ac:dyDescent="0.25">
      <c r="A18">
        <v>15</v>
      </c>
      <c r="B18">
        <f t="shared" si="1"/>
        <v>90</v>
      </c>
      <c r="C18" s="12">
        <f>$J$1</f>
        <v>1603</v>
      </c>
      <c r="D18" s="13">
        <f t="shared" si="0"/>
        <v>746.85783953420912</v>
      </c>
    </row>
    <row r="19" spans="1:4" x14ac:dyDescent="0.25">
      <c r="A19">
        <v>16</v>
      </c>
      <c r="B19">
        <f t="shared" si="1"/>
        <v>96</v>
      </c>
      <c r="C19" s="12">
        <f>$J$1</f>
        <v>1603</v>
      </c>
      <c r="D19" s="13">
        <f t="shared" si="0"/>
        <v>709.78187573471007</v>
      </c>
    </row>
    <row r="20" spans="1:4" x14ac:dyDescent="0.25">
      <c r="A20">
        <v>17</v>
      </c>
      <c r="B20">
        <f t="shared" si="1"/>
        <v>102</v>
      </c>
      <c r="C20" s="12">
        <f>$J$1</f>
        <v>1603</v>
      </c>
      <c r="D20" s="13">
        <f t="shared" si="0"/>
        <v>674.54645911687976</v>
      </c>
    </row>
    <row r="21" spans="1:4" x14ac:dyDescent="0.25">
      <c r="A21">
        <v>18</v>
      </c>
      <c r="B21">
        <f t="shared" si="1"/>
        <v>108</v>
      </c>
      <c r="C21" s="12">
        <f>$J$1</f>
        <v>1603</v>
      </c>
      <c r="D21" s="13">
        <f t="shared" si="0"/>
        <v>641.06022013611835</v>
      </c>
    </row>
    <row r="22" spans="1:4" x14ac:dyDescent="0.25">
      <c r="A22">
        <v>19</v>
      </c>
      <c r="B22">
        <f t="shared" si="1"/>
        <v>114</v>
      </c>
      <c r="C22" s="12">
        <f>$J$1</f>
        <v>1603</v>
      </c>
      <c r="D22" s="13">
        <f t="shared" si="0"/>
        <v>609.23632506943636</v>
      </c>
    </row>
    <row r="23" spans="1:4" x14ac:dyDescent="0.25">
      <c r="A23">
        <v>20</v>
      </c>
      <c r="B23">
        <f t="shared" si="1"/>
        <v>120</v>
      </c>
      <c r="C23" s="12">
        <f>$J$1</f>
        <v>1603</v>
      </c>
      <c r="D23" s="13">
        <f t="shared" si="0"/>
        <v>578.99225084548277</v>
      </c>
    </row>
    <row r="24" spans="1:4" x14ac:dyDescent="0.25">
      <c r="A24">
        <v>21</v>
      </c>
      <c r="B24">
        <f t="shared" si="1"/>
        <v>126</v>
      </c>
      <c r="C24" s="12">
        <f>$J$1</f>
        <v>1603</v>
      </c>
      <c r="D24" s="13">
        <f t="shared" si="0"/>
        <v>550.24957105259784</v>
      </c>
    </row>
    <row r="25" spans="1:4" x14ac:dyDescent="0.25">
      <c r="A25">
        <v>22</v>
      </c>
      <c r="B25">
        <f t="shared" si="1"/>
        <v>132</v>
      </c>
      <c r="C25" s="12">
        <f>$J$1</f>
        <v>1603</v>
      </c>
      <c r="D25" s="13">
        <f t="shared" si="0"/>
        <v>522.93375256998092</v>
      </c>
    </row>
    <row r="26" spans="1:4" x14ac:dyDescent="0.25">
      <c r="A26">
        <v>23</v>
      </c>
      <c r="B26">
        <f t="shared" si="1"/>
        <v>138</v>
      </c>
      <c r="C26" s="12">
        <f>$J$1</f>
        <v>1603</v>
      </c>
      <c r="D26" s="13">
        <f t="shared" si="0"/>
        <v>496.97396229461532</v>
      </c>
    </row>
    <row r="27" spans="1:4" x14ac:dyDescent="0.25">
      <c r="A27">
        <v>24</v>
      </c>
      <c r="B27">
        <f t="shared" si="1"/>
        <v>144</v>
      </c>
      <c r="C27" s="12">
        <f>$J$1</f>
        <v>1603</v>
      </c>
      <c r="D27" s="13">
        <f t="shared" si="0"/>
        <v>472.30288346277189</v>
      </c>
    </row>
    <row r="28" spans="1:4" x14ac:dyDescent="0.25">
      <c r="A28">
        <v>25</v>
      </c>
      <c r="B28">
        <f t="shared" si="1"/>
        <v>150</v>
      </c>
      <c r="C28" s="12">
        <f>$J$1</f>
        <v>1603</v>
      </c>
      <c r="D28" s="13">
        <f t="shared" si="0"/>
        <v>448.85654108978991</v>
      </c>
    </row>
    <row r="29" spans="1:4" x14ac:dyDescent="0.25">
      <c r="A29">
        <v>26</v>
      </c>
      <c r="B29">
        <f t="shared" si="1"/>
        <v>156</v>
      </c>
      <c r="C29" s="12">
        <f>$J$1</f>
        <v>1603</v>
      </c>
      <c r="D29" s="13">
        <f t="shared" si="0"/>
        <v>426.57413607548051</v>
      </c>
    </row>
    <row r="30" spans="1:4" x14ac:dyDescent="0.25">
      <c r="A30">
        <v>27</v>
      </c>
      <c r="B30">
        <f t="shared" si="1"/>
        <v>162</v>
      </c>
      <c r="C30" s="12">
        <f>$J$1</f>
        <v>1603</v>
      </c>
      <c r="D30" s="13">
        <f t="shared" si="0"/>
        <v>405.39788754496931</v>
      </c>
    </row>
    <row r="31" spans="1:4" x14ac:dyDescent="0.25">
      <c r="A31">
        <v>28</v>
      </c>
      <c r="B31">
        <f t="shared" si="1"/>
        <v>168</v>
      </c>
      <c r="C31" s="12">
        <f>$J$1</f>
        <v>1603</v>
      </c>
      <c r="D31" s="13">
        <f t="shared" si="0"/>
        <v>385.27288301614931</v>
      </c>
    </row>
    <row r="32" spans="1:4" x14ac:dyDescent="0.25">
      <c r="A32">
        <v>29</v>
      </c>
      <c r="B32">
        <f t="shared" si="1"/>
        <v>174</v>
      </c>
      <c r="C32" s="12">
        <f>$J$1</f>
        <v>1603</v>
      </c>
      <c r="D32" s="13">
        <f t="shared" si="0"/>
        <v>366.14693600521076</v>
      </c>
    </row>
    <row r="33" spans="1:4" x14ac:dyDescent="0.25">
      <c r="A33">
        <v>30</v>
      </c>
      <c r="B33">
        <f t="shared" si="1"/>
        <v>180</v>
      </c>
      <c r="C33" s="12">
        <f>$J$1</f>
        <v>1603</v>
      </c>
      <c r="D33" s="13">
        <f t="shared" si="0"/>
        <v>347.97045070100199</v>
      </c>
    </row>
    <row r="34" spans="1:4" x14ac:dyDescent="0.25">
      <c r="A34">
        <v>31</v>
      </c>
      <c r="B34">
        <f t="shared" si="1"/>
        <v>186</v>
      </c>
      <c r="C34" s="12">
        <f>$J$1</f>
        <v>1603</v>
      </c>
      <c r="D34" s="13">
        <f t="shared" si="0"/>
        <v>330.69629335730758</v>
      </c>
    </row>
    <row r="35" spans="1:4" x14ac:dyDescent="0.25">
      <c r="A35">
        <v>32</v>
      </c>
      <c r="B35">
        <f t="shared" si="1"/>
        <v>192</v>
      </c>
      <c r="C35" s="12">
        <f>$J$1</f>
        <v>1603</v>
      </c>
      <c r="D35" s="13">
        <f t="shared" si="0"/>
        <v>314.27967006954668</v>
      </c>
    </row>
    <row r="36" spans="1:4" x14ac:dyDescent="0.25">
      <c r="A36">
        <v>33</v>
      </c>
      <c r="B36">
        <f t="shared" si="1"/>
        <v>198</v>
      </c>
      <c r="C36" s="12">
        <f>$J$1</f>
        <v>1603</v>
      </c>
      <c r="D36" s="13">
        <f t="shared" si="0"/>
        <v>298.67801061895557</v>
      </c>
    </row>
    <row r="37" spans="1:4" x14ac:dyDescent="0.25">
      <c r="A37">
        <v>34</v>
      </c>
      <c r="B37">
        <f t="shared" si="1"/>
        <v>204</v>
      </c>
      <c r="C37" s="12">
        <f>$J$1</f>
        <v>1603</v>
      </c>
      <c r="D37" s="13">
        <f t="shared" si="0"/>
        <v>283.85085808304439</v>
      </c>
    </row>
    <row r="38" spans="1:4" x14ac:dyDescent="0.25">
      <c r="A38">
        <v>35</v>
      </c>
      <c r="B38">
        <f t="shared" si="1"/>
        <v>210</v>
      </c>
      <c r="C38" s="12">
        <f>$J$1</f>
        <v>1603</v>
      </c>
      <c r="D38" s="13">
        <f t="shared" si="0"/>
        <v>269.75976392607987</v>
      </c>
    </row>
    <row r="39" spans="1:4" x14ac:dyDescent="0.25">
      <c r="A39">
        <v>36</v>
      </c>
      <c r="B39">
        <f t="shared" si="1"/>
        <v>216</v>
      </c>
      <c r="C39" s="12">
        <f>$J$1</f>
        <v>1603</v>
      </c>
      <c r="D39" s="13">
        <f t="shared" si="0"/>
        <v>256.36818829754742</v>
      </c>
    </row>
    <row r="40" spans="1:4" x14ac:dyDescent="0.25">
      <c r="A40">
        <v>37</v>
      </c>
      <c r="B40">
        <f t="shared" si="1"/>
        <v>222</v>
      </c>
      <c r="C40" s="12">
        <f>$J$1</f>
        <v>1603</v>
      </c>
      <c r="D40" s="13">
        <f t="shared" si="0"/>
        <v>243.64140528005771</v>
      </c>
    </row>
    <row r="41" spans="1:4" x14ac:dyDescent="0.25">
      <c r="A41">
        <v>38</v>
      </c>
      <c r="B41">
        <f t="shared" si="1"/>
        <v>228</v>
      </c>
      <c r="C41" s="12">
        <f>$J$1</f>
        <v>1603</v>
      </c>
      <c r="D41" s="13">
        <f t="shared" si="0"/>
        <v>231.54641284099301</v>
      </c>
    </row>
    <row r="42" spans="1:4" x14ac:dyDescent="0.25">
      <c r="A42">
        <v>39</v>
      </c>
      <c r="B42">
        <f t="shared" si="1"/>
        <v>234</v>
      </c>
      <c r="C42" s="12">
        <f>$J$1</f>
        <v>1603</v>
      </c>
      <c r="D42" s="13">
        <f t="shared" si="0"/>
        <v>220.0518472543875</v>
      </c>
    </row>
    <row r="43" spans="1:4" x14ac:dyDescent="0.25">
      <c r="A43">
        <v>40</v>
      </c>
      <c r="B43">
        <f t="shared" si="1"/>
        <v>240</v>
      </c>
      <c r="C43" s="12">
        <f>$J$1</f>
        <v>1603</v>
      </c>
      <c r="D43" s="13">
        <f t="shared" si="0"/>
        <v>209.12790177112811</v>
      </c>
    </row>
    <row r="44" spans="1:4" x14ac:dyDescent="0.25">
      <c r="A44">
        <v>41</v>
      </c>
      <c r="B44">
        <f t="shared" si="1"/>
        <v>246</v>
      </c>
      <c r="C44" s="12">
        <f>$J$1</f>
        <v>1603</v>
      </c>
      <c r="D44" s="13">
        <f t="shared" si="0"/>
        <v>198.74624932657829</v>
      </c>
    </row>
    <row r="45" spans="1:4" x14ac:dyDescent="0.25">
      <c r="A45">
        <v>42</v>
      </c>
      <c r="B45">
        <f t="shared" si="1"/>
        <v>252</v>
      </c>
      <c r="C45" s="12">
        <f>$J$1</f>
        <v>1603</v>
      </c>
      <c r="D45" s="13">
        <f t="shared" si="0"/>
        <v>188.87996908519526</v>
      </c>
    </row>
    <row r="46" spans="1:4" x14ac:dyDescent="0.25">
      <c r="A46">
        <v>43</v>
      </c>
      <c r="B46">
        <f t="shared" si="1"/>
        <v>258</v>
      </c>
      <c r="C46" s="12">
        <f>$J$1</f>
        <v>1603</v>
      </c>
      <c r="D46" s="13">
        <f t="shared" si="0"/>
        <v>179.50347663166397</v>
      </c>
    </row>
    <row r="47" spans="1:4" x14ac:dyDescent="0.25">
      <c r="A47">
        <v>44</v>
      </c>
      <c r="B47">
        <f t="shared" si="1"/>
        <v>264</v>
      </c>
      <c r="C47" s="12">
        <f>$J$1</f>
        <v>1603</v>
      </c>
      <c r="D47" s="13">
        <f t="shared" si="0"/>
        <v>170.59245762752462</v>
      </c>
    </row>
    <row r="48" spans="1:4" x14ac:dyDescent="0.25">
      <c r="A48">
        <v>45</v>
      </c>
      <c r="B48">
        <f t="shared" si="1"/>
        <v>270</v>
      </c>
      <c r="C48" s="12">
        <f>$J$1</f>
        <v>1603</v>
      </c>
      <c r="D48" s="13">
        <f t="shared" si="0"/>
        <v>162.12380476125722</v>
      </c>
    </row>
    <row r="49" spans="1:13" x14ac:dyDescent="0.25">
      <c r="A49">
        <v>46</v>
      </c>
      <c r="B49">
        <f t="shared" si="1"/>
        <v>276</v>
      </c>
      <c r="C49" s="12">
        <f>$J$1</f>
        <v>1603</v>
      </c>
      <c r="D49" s="13">
        <f t="shared" si="0"/>
        <v>154.0755578283279</v>
      </c>
    </row>
    <row r="50" spans="1:13" x14ac:dyDescent="0.25">
      <c r="A50">
        <v>47</v>
      </c>
      <c r="B50">
        <f t="shared" si="1"/>
        <v>282</v>
      </c>
      <c r="C50" s="12">
        <f>$J$1</f>
        <v>1603</v>
      </c>
      <c r="D50" s="13">
        <f t="shared" si="0"/>
        <v>146.42684678581765</v>
      </c>
    </row>
    <row r="51" spans="1:13" x14ac:dyDescent="0.25">
      <c r="A51">
        <v>48</v>
      </c>
      <c r="B51">
        <f t="shared" si="1"/>
        <v>288</v>
      </c>
      <c r="C51" s="12">
        <f>$J$1</f>
        <v>1603</v>
      </c>
      <c r="D51" s="13">
        <f t="shared" si="0"/>
        <v>139.15783763396672</v>
      </c>
    </row>
    <row r="52" spans="1:13" x14ac:dyDescent="0.25">
      <c r="A52">
        <v>49</v>
      </c>
      <c r="B52">
        <f t="shared" si="1"/>
        <v>294</v>
      </c>
      <c r="C52" s="12">
        <f>$J$1</f>
        <v>1603</v>
      </c>
      <c r="D52" s="13">
        <f t="shared" si="0"/>
        <v>132.24968098430062</v>
      </c>
    </row>
    <row r="53" spans="1:13" x14ac:dyDescent="0.25">
      <c r="A53">
        <v>50</v>
      </c>
      <c r="B53">
        <f t="shared" si="1"/>
        <v>300</v>
      </c>
      <c r="C53" s="12">
        <f>$J$1</f>
        <v>1603</v>
      </c>
      <c r="D53" s="13">
        <f t="shared" si="0"/>
        <v>125.68446318096709</v>
      </c>
    </row>
    <row r="54" spans="1:13" x14ac:dyDescent="0.25">
      <c r="B54" s="17" t="s">
        <v>9</v>
      </c>
      <c r="C54" s="18"/>
      <c r="D54" s="13">
        <f>SUM(D4:D53)</f>
        <v>28281.713685069833</v>
      </c>
    </row>
    <row r="55" spans="1:13" x14ac:dyDescent="0.25">
      <c r="B55" s="17"/>
      <c r="C55" s="18"/>
      <c r="D55" s="19"/>
    </row>
    <row r="56" spans="1:13" x14ac:dyDescent="0.25">
      <c r="B56" s="20" t="s">
        <v>10</v>
      </c>
      <c r="C56" s="21"/>
      <c r="D56" s="22">
        <f>+PMT($C$59,$C$60,-$C$58+$D$54,,$C$61)</f>
        <v>1602.734410238482</v>
      </c>
      <c r="E56" s="54">
        <f>+PMT($C$59,$C$60,-$C$58,,$C$61)</f>
        <v>1864.2652427163091</v>
      </c>
    </row>
    <row r="58" spans="1:13" x14ac:dyDescent="0.25">
      <c r="B58" s="20" t="s">
        <v>11</v>
      </c>
      <c r="C58" s="23">
        <f>E58-G58</f>
        <v>201600</v>
      </c>
      <c r="D58" s="24" t="s">
        <v>12</v>
      </c>
      <c r="E58" s="24">
        <f>252000</f>
        <v>252000</v>
      </c>
      <c r="F58" s="20" t="s">
        <v>13</v>
      </c>
      <c r="G58" s="20">
        <f>E58*0.2</f>
        <v>50400</v>
      </c>
      <c r="I58" s="25" t="s">
        <v>14</v>
      </c>
      <c r="J58" s="26">
        <f>12000*G59</f>
        <v>42000</v>
      </c>
      <c r="L58">
        <f>J58+10000+10000+10000</f>
        <v>72000</v>
      </c>
    </row>
    <row r="59" spans="1:13" x14ac:dyDescent="0.25">
      <c r="B59" s="20" t="s">
        <v>7</v>
      </c>
      <c r="C59" s="27">
        <f>J4</f>
        <v>8.5223019580613624E-3</v>
      </c>
      <c r="D59" s="28">
        <v>0.1072</v>
      </c>
      <c r="F59" s="20" t="s">
        <v>15</v>
      </c>
      <c r="G59" s="20">
        <v>3.5</v>
      </c>
      <c r="I59" s="25" t="s">
        <v>16</v>
      </c>
      <c r="J59" s="29">
        <f>G58-J58</f>
        <v>8400</v>
      </c>
    </row>
    <row r="60" spans="1:13" x14ac:dyDescent="0.25">
      <c r="B60" s="20" t="s">
        <v>17</v>
      </c>
      <c r="C60" s="20">
        <f>D60*12</f>
        <v>300</v>
      </c>
      <c r="D60">
        <v>25</v>
      </c>
      <c r="E60" t="s">
        <v>18</v>
      </c>
      <c r="F60" s="17" t="s">
        <v>19</v>
      </c>
    </row>
    <row r="61" spans="1:13" x14ac:dyDescent="0.25">
      <c r="B61" s="17" t="s">
        <v>20</v>
      </c>
      <c r="C61" s="17">
        <v>0</v>
      </c>
    </row>
    <row r="62" spans="1:13" ht="15.75" thickBot="1" x14ac:dyDescent="0.3">
      <c r="G62" s="14"/>
    </row>
    <row r="63" spans="1:13" s="31" customFormat="1" ht="15.75" x14ac:dyDescent="0.25">
      <c r="B63" s="32" t="s">
        <v>3</v>
      </c>
      <c r="C63" s="33" t="s">
        <v>21</v>
      </c>
      <c r="D63" s="33" t="s">
        <v>22</v>
      </c>
      <c r="E63" s="33" t="s">
        <v>23</v>
      </c>
      <c r="F63" s="34" t="s">
        <v>24</v>
      </c>
      <c r="G63" s="43" t="s">
        <v>25</v>
      </c>
      <c r="H63" s="55">
        <v>42000</v>
      </c>
      <c r="I63" s="43" t="s">
        <v>26</v>
      </c>
      <c r="J63" s="45">
        <v>1656</v>
      </c>
      <c r="K63" s="43" t="s">
        <v>27</v>
      </c>
      <c r="L63" s="45">
        <v>0</v>
      </c>
    </row>
    <row r="64" spans="1:13" x14ac:dyDescent="0.25">
      <c r="B64" s="38">
        <v>0</v>
      </c>
      <c r="C64" s="39"/>
      <c r="D64" s="39"/>
      <c r="E64" s="39"/>
      <c r="F64" s="40">
        <f>+C58</f>
        <v>201600</v>
      </c>
      <c r="M64">
        <f>J63-J65</f>
        <v>80</v>
      </c>
    </row>
    <row r="65" spans="2:15" ht="15.75" x14ac:dyDescent="0.25">
      <c r="B65" s="38">
        <v>1</v>
      </c>
      <c r="C65" s="41">
        <f>+E65-D65</f>
        <v>-115.36166450668861</v>
      </c>
      <c r="D65" s="41">
        <f>+F64*$C$59</f>
        <v>1718.0960747451707</v>
      </c>
      <c r="E65" s="41">
        <f>+$D$56+IF(B65=VLOOKUP(B65,$B$3:$D$53,1),VLOOKUP(B65,$B$3:$D$53,2),0)</f>
        <v>1602.734410238482</v>
      </c>
      <c r="F65" s="42">
        <f>+F64-C65</f>
        <v>201715.36166450669</v>
      </c>
      <c r="G65" s="14" t="s">
        <v>25</v>
      </c>
      <c r="H65" s="31">
        <v>52000</v>
      </c>
      <c r="I65" s="14" t="s">
        <v>26</v>
      </c>
      <c r="J65" s="17">
        <v>1576</v>
      </c>
      <c r="K65" s="14" t="s">
        <v>27</v>
      </c>
      <c r="L65" s="17">
        <v>10000</v>
      </c>
    </row>
    <row r="66" spans="2:15" ht="15.75" x14ac:dyDescent="0.25">
      <c r="B66" s="38">
        <v>2</v>
      </c>
      <c r="C66" s="41">
        <f t="shared" ref="C66:C129" si="2">+E66-D66</f>
        <v>-116.34481144599931</v>
      </c>
      <c r="D66" s="41">
        <f t="shared" ref="D66:D129" si="3">+F65*$C$59</f>
        <v>1719.0792216844814</v>
      </c>
      <c r="E66" s="41">
        <f t="shared" ref="E66:E129" si="4">+$D$56+IF(B66=VLOOKUP(B66,$B$3:$D$53,1),VLOOKUP(B66,$B$3:$D$53,2),0)</f>
        <v>1602.734410238482</v>
      </c>
      <c r="F66" s="42">
        <f t="shared" ref="F66:F129" si="5">+F65-C66</f>
        <v>201831.7064759527</v>
      </c>
      <c r="G66" s="14"/>
      <c r="H66" s="31"/>
      <c r="I66" s="14"/>
      <c r="J66" s="17"/>
      <c r="K66" s="14"/>
      <c r="L66" s="17"/>
      <c r="M66" s="31"/>
    </row>
    <row r="67" spans="2:15" ht="15.75" x14ac:dyDescent="0.25">
      <c r="B67" s="38">
        <v>3</v>
      </c>
      <c r="C67" s="41">
        <f t="shared" si="2"/>
        <v>-117.33633706039586</v>
      </c>
      <c r="D67" s="41">
        <f t="shared" si="3"/>
        <v>1720.0707472988779</v>
      </c>
      <c r="E67" s="41">
        <f t="shared" si="4"/>
        <v>1602.734410238482</v>
      </c>
      <c r="F67" s="42">
        <f t="shared" si="5"/>
        <v>201949.0428130131</v>
      </c>
      <c r="G67" s="31"/>
      <c r="H67" s="14"/>
      <c r="I67" s="14"/>
      <c r="K67" s="17"/>
      <c r="L67" s="17"/>
      <c r="M67" s="37"/>
      <c r="N67" s="47"/>
    </row>
    <row r="68" spans="2:15" ht="15.75" x14ac:dyDescent="0.25">
      <c r="B68" s="38">
        <v>4</v>
      </c>
      <c r="C68" s="41">
        <f t="shared" si="2"/>
        <v>-118.33631275547737</v>
      </c>
      <c r="D68" s="41">
        <f t="shared" si="3"/>
        <v>1721.0707229939594</v>
      </c>
      <c r="E68" s="41">
        <f t="shared" si="4"/>
        <v>1602.734410238482</v>
      </c>
      <c r="F68" s="42">
        <f t="shared" si="5"/>
        <v>202067.37912576858</v>
      </c>
      <c r="G68" s="31"/>
      <c r="H68" s="14"/>
      <c r="I68" s="14"/>
      <c r="J68" s="46"/>
      <c r="K68" s="37"/>
      <c r="L68" s="37"/>
      <c r="M68" s="46"/>
    </row>
    <row r="69" spans="2:15" ht="15.75" x14ac:dyDescent="0.25">
      <c r="B69" s="38">
        <v>5</v>
      </c>
      <c r="C69" s="41">
        <f t="shared" si="2"/>
        <v>-119.3448105453831</v>
      </c>
      <c r="D69" s="41">
        <f t="shared" si="3"/>
        <v>1722.0792207838651</v>
      </c>
      <c r="E69" s="41">
        <f t="shared" si="4"/>
        <v>1602.734410238482</v>
      </c>
      <c r="F69" s="42">
        <f t="shared" si="5"/>
        <v>202186.72393631397</v>
      </c>
      <c r="G69" s="31"/>
      <c r="H69" s="14"/>
      <c r="I69" s="14"/>
      <c r="J69" s="35"/>
      <c r="K69" s="37"/>
      <c r="L69" s="50"/>
      <c r="M69" s="46"/>
      <c r="N69" s="46"/>
    </row>
    <row r="70" spans="2:15" x14ac:dyDescent="0.25">
      <c r="B70" s="38">
        <v>6</v>
      </c>
      <c r="C70" s="41">
        <f t="shared" si="2"/>
        <v>1482.6380969420215</v>
      </c>
      <c r="D70" s="41">
        <f t="shared" si="3"/>
        <v>1723.0963132964607</v>
      </c>
      <c r="E70" s="41">
        <f t="shared" si="4"/>
        <v>3205.7344102384823</v>
      </c>
      <c r="F70" s="42">
        <f t="shared" si="5"/>
        <v>200704.08583937195</v>
      </c>
      <c r="J70" s="14"/>
      <c r="K70" s="46"/>
      <c r="L70" s="46"/>
      <c r="M70" s="46"/>
      <c r="N70" s="46"/>
    </row>
    <row r="71" spans="2:15" ht="15.75" x14ac:dyDescent="0.25">
      <c r="B71" s="38">
        <v>7</v>
      </c>
      <c r="C71" s="41">
        <f t="shared" si="2"/>
        <v>-107.72641350131335</v>
      </c>
      <c r="D71" s="41">
        <f t="shared" si="3"/>
        <v>1710.4608237397954</v>
      </c>
      <c r="E71" s="41">
        <f t="shared" si="4"/>
        <v>1602.734410238482</v>
      </c>
      <c r="F71" s="42">
        <f t="shared" si="5"/>
        <v>200811.81225287326</v>
      </c>
      <c r="G71" s="31"/>
      <c r="H71" s="14"/>
      <c r="I71" s="14"/>
      <c r="J71" s="35"/>
      <c r="K71" s="37"/>
      <c r="L71" s="50"/>
      <c r="M71" s="46"/>
      <c r="N71" s="46"/>
    </row>
    <row r="72" spans="2:15" x14ac:dyDescent="0.25">
      <c r="B72" s="38">
        <v>8</v>
      </c>
      <c r="C72" s="41">
        <f t="shared" si="2"/>
        <v>-108.64449052603049</v>
      </c>
      <c r="D72" s="41">
        <f t="shared" si="3"/>
        <v>1711.3789007645125</v>
      </c>
      <c r="E72" s="41">
        <f t="shared" si="4"/>
        <v>1602.734410238482</v>
      </c>
      <c r="F72" s="42">
        <f t="shared" si="5"/>
        <v>200920.45674339929</v>
      </c>
      <c r="K72" s="46"/>
      <c r="L72" s="46"/>
      <c r="M72" s="46"/>
      <c r="N72" s="46"/>
    </row>
    <row r="73" spans="2:15" ht="15.75" x14ac:dyDescent="0.25">
      <c r="B73" s="38">
        <v>9</v>
      </c>
      <c r="C73" s="41">
        <f t="shared" si="2"/>
        <v>-109.57039168037295</v>
      </c>
      <c r="D73" s="41">
        <f t="shared" si="3"/>
        <v>1712.304801918855</v>
      </c>
      <c r="E73" s="41">
        <f t="shared" si="4"/>
        <v>1602.734410238482</v>
      </c>
      <c r="F73" s="42">
        <f t="shared" si="5"/>
        <v>201030.02713507967</v>
      </c>
      <c r="G73" s="31"/>
      <c r="H73" s="14"/>
      <c r="I73" s="14"/>
      <c r="J73" s="35"/>
      <c r="K73" s="37"/>
      <c r="L73" s="50"/>
      <c r="M73" s="46"/>
      <c r="N73" s="46"/>
    </row>
    <row r="74" spans="2:15" ht="15.75" x14ac:dyDescent="0.25">
      <c r="B74" s="38">
        <v>10</v>
      </c>
      <c r="C74" s="41">
        <f t="shared" si="2"/>
        <v>-110.50418364393613</v>
      </c>
      <c r="D74" s="41">
        <f t="shared" si="3"/>
        <v>1713.2385938824182</v>
      </c>
      <c r="E74" s="41">
        <f t="shared" si="4"/>
        <v>1602.734410238482</v>
      </c>
      <c r="F74" s="42">
        <f t="shared" si="5"/>
        <v>201140.5313187236</v>
      </c>
      <c r="G74" s="31"/>
      <c r="H74" s="14"/>
      <c r="I74" s="14"/>
      <c r="J74" s="35"/>
      <c r="K74" s="37"/>
      <c r="L74" s="50"/>
      <c r="M74" s="17"/>
      <c r="N74" s="31"/>
    </row>
    <row r="75" spans="2:15" x14ac:dyDescent="0.25">
      <c r="B75" s="38">
        <v>11</v>
      </c>
      <c r="C75" s="41">
        <f t="shared" si="2"/>
        <v>-111.44593366457889</v>
      </c>
      <c r="D75" s="41">
        <f t="shared" si="3"/>
        <v>1714.1803439030609</v>
      </c>
      <c r="E75" s="41">
        <f t="shared" si="4"/>
        <v>1602.734410238482</v>
      </c>
      <c r="F75" s="42">
        <f t="shared" si="5"/>
        <v>201251.97725238817</v>
      </c>
    </row>
    <row r="76" spans="2:15" ht="15.75" x14ac:dyDescent="0.25">
      <c r="B76" s="38">
        <v>12</v>
      </c>
      <c r="C76" s="41">
        <f t="shared" si="2"/>
        <v>1490.6042904367339</v>
      </c>
      <c r="D76" s="41">
        <f t="shared" si="3"/>
        <v>1715.1301198017484</v>
      </c>
      <c r="E76" s="41">
        <f t="shared" si="4"/>
        <v>3205.7344102384823</v>
      </c>
      <c r="F76" s="42">
        <f t="shared" si="5"/>
        <v>199761.37296195145</v>
      </c>
      <c r="G76" s="47"/>
      <c r="H76" s="46"/>
      <c r="I76" s="35"/>
      <c r="J76" s="46"/>
      <c r="K76" s="37"/>
      <c r="L76" s="37"/>
      <c r="M76" s="46"/>
      <c r="N76" s="46"/>
      <c r="O76" s="46"/>
    </row>
    <row r="77" spans="2:15" x14ac:dyDescent="0.25">
      <c r="B77" s="38">
        <v>13</v>
      </c>
      <c r="C77" s="41">
        <f t="shared" si="2"/>
        <v>-99.692329700182881</v>
      </c>
      <c r="D77" s="41">
        <f t="shared" si="3"/>
        <v>1702.4267399386649</v>
      </c>
      <c r="E77" s="41">
        <f t="shared" si="4"/>
        <v>1602.734410238482</v>
      </c>
      <c r="F77" s="42">
        <f t="shared" si="5"/>
        <v>199861.06529165164</v>
      </c>
      <c r="G77" s="46"/>
      <c r="H77" s="46"/>
      <c r="I77" s="46"/>
      <c r="J77" s="46"/>
      <c r="K77" s="46"/>
      <c r="L77" s="46"/>
      <c r="M77" s="46"/>
      <c r="N77" s="46"/>
      <c r="O77" s="46"/>
    </row>
    <row r="78" spans="2:15" x14ac:dyDescent="0.25">
      <c r="B78" s="38">
        <v>14</v>
      </c>
      <c r="C78" s="41">
        <f t="shared" si="2"/>
        <v>-100.54193783679057</v>
      </c>
      <c r="D78" s="41">
        <f t="shared" si="3"/>
        <v>1703.2763480752726</v>
      </c>
      <c r="E78" s="41">
        <f t="shared" si="4"/>
        <v>1602.734410238482</v>
      </c>
      <c r="F78" s="42">
        <f t="shared" si="5"/>
        <v>199961.60722948844</v>
      </c>
      <c r="G78" s="46"/>
      <c r="H78" s="46"/>
      <c r="I78" s="46"/>
      <c r="J78" s="46"/>
      <c r="K78" s="46"/>
      <c r="L78" s="46"/>
      <c r="M78" s="46"/>
      <c r="N78" s="46"/>
      <c r="O78" s="46"/>
    </row>
    <row r="79" spans="2:15" ht="15.75" x14ac:dyDescent="0.25">
      <c r="B79" s="38">
        <v>15</v>
      </c>
      <c r="C79" s="41">
        <f t="shared" si="2"/>
        <v>-101.39878659048441</v>
      </c>
      <c r="D79" s="41">
        <f t="shared" si="3"/>
        <v>1704.1331968289664</v>
      </c>
      <c r="E79" s="41">
        <f t="shared" si="4"/>
        <v>1602.734410238482</v>
      </c>
      <c r="F79" s="42">
        <f t="shared" si="5"/>
        <v>200063.00601607893</v>
      </c>
      <c r="G79" s="47"/>
      <c r="H79" s="46"/>
      <c r="I79" s="35"/>
      <c r="J79" s="46"/>
      <c r="K79" s="37"/>
      <c r="L79" s="37"/>
      <c r="M79" s="46"/>
      <c r="N79" s="46"/>
      <c r="O79" s="46"/>
    </row>
    <row r="80" spans="2:15" x14ac:dyDescent="0.25">
      <c r="B80" s="38">
        <v>16</v>
      </c>
      <c r="C80" s="41">
        <f t="shared" si="2"/>
        <v>-102.26293766798949</v>
      </c>
      <c r="D80" s="41">
        <f t="shared" si="3"/>
        <v>1704.9973479064715</v>
      </c>
      <c r="E80" s="41">
        <f t="shared" si="4"/>
        <v>1602.734410238482</v>
      </c>
      <c r="F80" s="42">
        <f t="shared" si="5"/>
        <v>200165.26895374691</v>
      </c>
      <c r="G80" s="46"/>
      <c r="H80" s="46"/>
      <c r="I80" s="46"/>
      <c r="J80" s="46"/>
      <c r="K80" s="46"/>
      <c r="L80" s="46"/>
      <c r="M80" s="46"/>
      <c r="N80" s="46"/>
      <c r="O80" s="46"/>
    </row>
    <row r="81" spans="2:15" ht="15.75" x14ac:dyDescent="0.25">
      <c r="B81" s="38">
        <v>17</v>
      </c>
      <c r="C81" s="41">
        <f t="shared" si="2"/>
        <v>-103.13445330191439</v>
      </c>
      <c r="D81" s="41">
        <f t="shared" si="3"/>
        <v>1705.8688635403964</v>
      </c>
      <c r="E81" s="41">
        <f t="shared" si="4"/>
        <v>1602.734410238482</v>
      </c>
      <c r="F81" s="42">
        <f t="shared" si="5"/>
        <v>200268.40340704881</v>
      </c>
      <c r="G81" s="47"/>
      <c r="H81" s="46"/>
      <c r="I81" s="35"/>
      <c r="J81" s="46"/>
      <c r="K81" s="37"/>
      <c r="L81" s="37"/>
      <c r="M81" s="46"/>
      <c r="N81" s="46"/>
      <c r="O81" s="46"/>
    </row>
    <row r="82" spans="2:15" ht="15.75" x14ac:dyDescent="0.25">
      <c r="B82" s="38">
        <v>18</v>
      </c>
      <c r="C82" s="41">
        <f t="shared" si="2"/>
        <v>1498.9866037447673</v>
      </c>
      <c r="D82" s="41">
        <f t="shared" si="3"/>
        <v>1706.747806493715</v>
      </c>
      <c r="E82" s="41">
        <f t="shared" si="4"/>
        <v>3205.7344102384823</v>
      </c>
      <c r="F82" s="42">
        <f t="shared" si="5"/>
        <v>198769.41680330405</v>
      </c>
      <c r="G82" s="47"/>
      <c r="H82" s="35"/>
      <c r="I82" s="35"/>
      <c r="J82" s="35"/>
      <c r="K82" s="37"/>
      <c r="L82" s="50"/>
      <c r="M82" s="46"/>
      <c r="N82" s="46"/>
      <c r="O82" s="46"/>
    </row>
    <row r="83" spans="2:15" x14ac:dyDescent="0.25">
      <c r="B83" s="38">
        <v>19</v>
      </c>
      <c r="C83" s="41">
        <f t="shared" si="2"/>
        <v>-91.238579787031085</v>
      </c>
      <c r="D83" s="41">
        <f>+F82*$C$59</f>
        <v>1693.9729900255131</v>
      </c>
      <c r="E83" s="41">
        <f t="shared" si="4"/>
        <v>1602.734410238482</v>
      </c>
      <c r="F83" s="42">
        <f>+F82-C83</f>
        <v>198860.65538309107</v>
      </c>
    </row>
    <row r="84" spans="2:15" x14ac:dyDescent="0.25">
      <c r="B84" s="38">
        <v>20</v>
      </c>
      <c r="C84" s="41">
        <f t="shared" si="2"/>
        <v>-92.016142514200737</v>
      </c>
      <c r="D84" s="41">
        <f t="shared" si="3"/>
        <v>1694.7505527526828</v>
      </c>
      <c r="E84" s="41">
        <f t="shared" si="4"/>
        <v>1602.734410238482</v>
      </c>
      <c r="F84" s="42">
        <f t="shared" si="5"/>
        <v>198952.67152560528</v>
      </c>
    </row>
    <row r="85" spans="2:15" x14ac:dyDescent="0.25">
      <c r="B85" s="38">
        <v>21</v>
      </c>
      <c r="C85" s="41">
        <f t="shared" si="2"/>
        <v>-92.80033186572291</v>
      </c>
      <c r="D85" s="41">
        <f t="shared" si="3"/>
        <v>1695.534742104205</v>
      </c>
      <c r="E85" s="41">
        <f t="shared" si="4"/>
        <v>1602.734410238482</v>
      </c>
      <c r="F85" s="42">
        <f t="shared" si="5"/>
        <v>199045.47185747101</v>
      </c>
    </row>
    <row r="86" spans="2:15" x14ac:dyDescent="0.25">
      <c r="B86" s="38">
        <v>22</v>
      </c>
      <c r="C86" s="41">
        <f t="shared" si="2"/>
        <v>-93.591204315690902</v>
      </c>
      <c r="D86" s="41">
        <f t="shared" si="3"/>
        <v>1696.3256145541729</v>
      </c>
      <c r="E86" s="41">
        <f t="shared" si="4"/>
        <v>1602.734410238482</v>
      </c>
      <c r="F86" s="42">
        <f t="shared" si="5"/>
        <v>199139.0630617867</v>
      </c>
    </row>
    <row r="87" spans="2:15" x14ac:dyDescent="0.25">
      <c r="B87" s="38">
        <v>23</v>
      </c>
      <c r="C87" s="41">
        <f t="shared" si="2"/>
        <v>-94.388816819487829</v>
      </c>
      <c r="D87" s="41">
        <f t="shared" si="3"/>
        <v>1697.1232270579699</v>
      </c>
      <c r="E87" s="41">
        <f t="shared" si="4"/>
        <v>1602.734410238482</v>
      </c>
      <c r="F87" s="42">
        <f t="shared" si="5"/>
        <v>199233.4518786062</v>
      </c>
    </row>
    <row r="88" spans="2:15" x14ac:dyDescent="0.25">
      <c r="B88" s="38">
        <v>24</v>
      </c>
      <c r="C88" s="41">
        <f t="shared" si="2"/>
        <v>1507.8067731821125</v>
      </c>
      <c r="D88" s="41">
        <f t="shared" si="3"/>
        <v>1697.9276370563698</v>
      </c>
      <c r="E88" s="41">
        <f t="shared" si="4"/>
        <v>3205.7344102384823</v>
      </c>
      <c r="F88" s="42">
        <f t="shared" si="5"/>
        <v>197725.64510542408</v>
      </c>
    </row>
    <row r="89" spans="2:15" x14ac:dyDescent="0.25">
      <c r="B89" s="38">
        <v>25</v>
      </c>
      <c r="C89" s="41">
        <f t="shared" si="2"/>
        <v>-82.34324220241956</v>
      </c>
      <c r="D89" s="41">
        <f t="shared" si="3"/>
        <v>1685.0776524409016</v>
      </c>
      <c r="E89" s="41">
        <f t="shared" si="4"/>
        <v>1602.734410238482</v>
      </c>
      <c r="F89" s="42">
        <f t="shared" si="5"/>
        <v>197807.98834762649</v>
      </c>
    </row>
    <row r="90" spans="2:15" x14ac:dyDescent="0.25">
      <c r="B90" s="38">
        <v>26</v>
      </c>
      <c r="C90" s="41">
        <f t="shared" si="2"/>
        <v>-83.044996176674431</v>
      </c>
      <c r="D90" s="41">
        <f t="shared" si="3"/>
        <v>1685.7794064151565</v>
      </c>
      <c r="E90" s="41">
        <f t="shared" si="4"/>
        <v>1602.734410238482</v>
      </c>
      <c r="F90" s="42">
        <f t="shared" si="5"/>
        <v>197891.03334380317</v>
      </c>
    </row>
    <row r="91" spans="2:15" x14ac:dyDescent="0.25">
      <c r="B91" s="38">
        <v>27</v>
      </c>
      <c r="C91" s="41">
        <f t="shared" si="2"/>
        <v>-83.752730710197966</v>
      </c>
      <c r="D91" s="41">
        <f t="shared" si="3"/>
        <v>1686.48714094868</v>
      </c>
      <c r="E91" s="41">
        <f t="shared" si="4"/>
        <v>1602.734410238482</v>
      </c>
      <c r="F91" s="42">
        <f t="shared" si="5"/>
        <v>197974.78607451337</v>
      </c>
    </row>
    <row r="92" spans="2:15" x14ac:dyDescent="0.25">
      <c r="B92" s="38">
        <v>28</v>
      </c>
      <c r="C92" s="41">
        <f t="shared" si="2"/>
        <v>-84.466496771122593</v>
      </c>
      <c r="D92" s="41">
        <f t="shared" si="3"/>
        <v>1687.2009070096046</v>
      </c>
      <c r="E92" s="41">
        <f t="shared" si="4"/>
        <v>1602.734410238482</v>
      </c>
      <c r="F92" s="42">
        <f t="shared" si="5"/>
        <v>198059.25257128448</v>
      </c>
    </row>
    <row r="93" spans="2:15" x14ac:dyDescent="0.25">
      <c r="B93" s="38">
        <v>29</v>
      </c>
      <c r="C93" s="41">
        <f t="shared" si="2"/>
        <v>-85.186345761945631</v>
      </c>
      <c r="D93" s="41">
        <f t="shared" si="3"/>
        <v>1687.9207560004277</v>
      </c>
      <c r="E93" s="41">
        <f t="shared" si="4"/>
        <v>1602.734410238482</v>
      </c>
      <c r="F93" s="42">
        <f t="shared" si="5"/>
        <v>198144.43891704641</v>
      </c>
    </row>
    <row r="94" spans="2:15" x14ac:dyDescent="0.25">
      <c r="B94" s="38">
        <v>30</v>
      </c>
      <c r="C94" s="41">
        <f t="shared" si="2"/>
        <v>1517.0876704767677</v>
      </c>
      <c r="D94" s="41">
        <f t="shared" si="3"/>
        <v>1688.6467397617146</v>
      </c>
      <c r="E94" s="41">
        <f t="shared" si="4"/>
        <v>3205.7344102384823</v>
      </c>
      <c r="F94" s="42">
        <f t="shared" si="5"/>
        <v>196627.35124656965</v>
      </c>
    </row>
    <row r="95" spans="2:15" x14ac:dyDescent="0.25">
      <c r="B95" s="38">
        <v>31</v>
      </c>
      <c r="C95" s="41">
        <f t="shared" si="2"/>
        <v>-72.983250298577786</v>
      </c>
      <c r="D95" s="41">
        <f t="shared" si="3"/>
        <v>1675.7176605370598</v>
      </c>
      <c r="E95" s="41">
        <f t="shared" si="4"/>
        <v>1602.734410238482</v>
      </c>
      <c r="F95" s="42">
        <f t="shared" si="5"/>
        <v>196700.33449686822</v>
      </c>
    </row>
    <row r="96" spans="2:15" x14ac:dyDescent="0.25">
      <c r="B96" s="38">
        <v>32</v>
      </c>
      <c r="C96" s="41">
        <f t="shared" si="2"/>
        <v>-73.605235595503018</v>
      </c>
      <c r="D96" s="41">
        <f t="shared" si="3"/>
        <v>1676.3396458339851</v>
      </c>
      <c r="E96" s="41">
        <f t="shared" si="4"/>
        <v>1602.734410238482</v>
      </c>
      <c r="F96" s="42">
        <f t="shared" si="5"/>
        <v>196773.93973246371</v>
      </c>
    </row>
    <row r="97" spans="2:6" x14ac:dyDescent="0.25">
      <c r="B97" s="38">
        <v>33</v>
      </c>
      <c r="C97" s="41">
        <f t="shared" si="2"/>
        <v>-74.232521638941989</v>
      </c>
      <c r="D97" s="41">
        <f t="shared" si="3"/>
        <v>1676.966931877424</v>
      </c>
      <c r="E97" s="41">
        <f t="shared" si="4"/>
        <v>1602.734410238482</v>
      </c>
      <c r="F97" s="42">
        <f t="shared" si="5"/>
        <v>196848.17225410265</v>
      </c>
    </row>
    <row r="98" spans="2:6" x14ac:dyDescent="0.25">
      <c r="B98" s="38">
        <v>34</v>
      </c>
      <c r="C98" s="41">
        <f t="shared" si="2"/>
        <v>-74.865153603457429</v>
      </c>
      <c r="D98" s="41">
        <f t="shared" si="3"/>
        <v>1677.5995638419395</v>
      </c>
      <c r="E98" s="41">
        <f t="shared" si="4"/>
        <v>1602.734410238482</v>
      </c>
      <c r="F98" s="42">
        <f t="shared" si="5"/>
        <v>196923.03740770611</v>
      </c>
    </row>
    <row r="99" spans="2:6" x14ac:dyDescent="0.25">
      <c r="B99" s="38">
        <v>35</v>
      </c>
      <c r="C99" s="41">
        <f t="shared" si="2"/>
        <v>-75.503177048602765</v>
      </c>
      <c r="D99" s="41">
        <f t="shared" si="3"/>
        <v>1678.2375872870848</v>
      </c>
      <c r="E99" s="41">
        <f t="shared" si="4"/>
        <v>1602.734410238482</v>
      </c>
      <c r="F99" s="42">
        <f t="shared" si="5"/>
        <v>196998.54058475472</v>
      </c>
    </row>
    <row r="100" spans="2:6" ht="15.75" thickBot="1" x14ac:dyDescent="0.3">
      <c r="B100" s="52">
        <v>36</v>
      </c>
      <c r="C100" s="41">
        <f t="shared" si="2"/>
        <v>1526.8533620777964</v>
      </c>
      <c r="D100" s="41">
        <f t="shared" si="3"/>
        <v>1678.8810481606859</v>
      </c>
      <c r="E100" s="41">
        <f t="shared" si="4"/>
        <v>3205.7344102384823</v>
      </c>
      <c r="F100" s="42">
        <f t="shared" si="5"/>
        <v>195471.68722267693</v>
      </c>
    </row>
    <row r="101" spans="2:6" ht="15.75" thickBot="1" x14ac:dyDescent="0.3">
      <c r="B101" s="52">
        <v>37</v>
      </c>
      <c r="C101" s="41">
        <f t="shared" si="2"/>
        <v>-63.134332524895854</v>
      </c>
      <c r="D101" s="41">
        <f t="shared" si="3"/>
        <v>1665.8687427633779</v>
      </c>
      <c r="E101" s="41">
        <f t="shared" si="4"/>
        <v>1602.734410238482</v>
      </c>
      <c r="F101" s="42">
        <f t="shared" si="5"/>
        <v>195534.82155520184</v>
      </c>
    </row>
    <row r="102" spans="2:6" ht="15.75" thickBot="1" x14ac:dyDescent="0.3">
      <c r="B102" s="52">
        <v>38</v>
      </c>
      <c r="C102" s="41">
        <f t="shared" si="2"/>
        <v>-63.672382370593596</v>
      </c>
      <c r="D102" s="41">
        <f t="shared" si="3"/>
        <v>1666.4067926090756</v>
      </c>
      <c r="E102" s="41">
        <f t="shared" si="4"/>
        <v>1602.734410238482</v>
      </c>
      <c r="F102" s="42">
        <f t="shared" si="5"/>
        <v>195598.49393757244</v>
      </c>
    </row>
    <row r="103" spans="2:6" ht="15.75" thickBot="1" x14ac:dyDescent="0.3">
      <c r="B103" s="52">
        <v>39</v>
      </c>
      <c r="C103" s="41">
        <f t="shared" si="2"/>
        <v>-64.215017639545067</v>
      </c>
      <c r="D103" s="41">
        <f t="shared" si="3"/>
        <v>1666.9494278780271</v>
      </c>
      <c r="E103" s="41">
        <f t="shared" si="4"/>
        <v>1602.734410238482</v>
      </c>
      <c r="F103" s="42">
        <f t="shared" si="5"/>
        <v>195662.70895521197</v>
      </c>
    </row>
    <row r="104" spans="2:6" ht="15.75" thickBot="1" x14ac:dyDescent="0.3">
      <c r="B104" s="52">
        <v>40</v>
      </c>
      <c r="C104" s="41">
        <f t="shared" si="2"/>
        <v>-64.762277410111437</v>
      </c>
      <c r="D104" s="41">
        <f t="shared" si="3"/>
        <v>1667.4966876485935</v>
      </c>
      <c r="E104" s="41">
        <f t="shared" si="4"/>
        <v>1602.734410238482</v>
      </c>
      <c r="F104" s="42">
        <f t="shared" si="5"/>
        <v>195727.47123262208</v>
      </c>
    </row>
    <row r="105" spans="2:6" ht="15.75" thickBot="1" x14ac:dyDescent="0.3">
      <c r="B105" s="52">
        <v>41</v>
      </c>
      <c r="C105" s="41">
        <f t="shared" si="2"/>
        <v>-65.314201093691963</v>
      </c>
      <c r="D105" s="41">
        <f t="shared" si="3"/>
        <v>1668.048611332174</v>
      </c>
      <c r="E105" s="41">
        <f t="shared" si="4"/>
        <v>1602.734410238482</v>
      </c>
      <c r="F105" s="42">
        <f t="shared" si="5"/>
        <v>195792.78543371576</v>
      </c>
    </row>
    <row r="106" spans="2:6" ht="15.75" thickBot="1" x14ac:dyDescent="0.3">
      <c r="B106" s="52">
        <v>42</v>
      </c>
      <c r="C106" s="41">
        <f t="shared" si="2"/>
        <v>1537.1291715624382</v>
      </c>
      <c r="D106" s="41">
        <f t="shared" si="3"/>
        <v>1668.6052386760441</v>
      </c>
      <c r="E106" s="41">
        <f t="shared" si="4"/>
        <v>3205.7344102384823</v>
      </c>
      <c r="F106" s="42">
        <f t="shared" si="5"/>
        <v>194255.65626215332</v>
      </c>
    </row>
    <row r="107" spans="2:6" ht="15.75" thickBot="1" x14ac:dyDescent="0.3">
      <c r="B107" s="52">
        <v>43</v>
      </c>
      <c r="C107" s="41">
        <f t="shared" si="2"/>
        <v>-52.77094948896206</v>
      </c>
      <c r="D107" s="41">
        <f t="shared" si="3"/>
        <v>1655.5053597274441</v>
      </c>
      <c r="E107" s="41">
        <f t="shared" si="4"/>
        <v>1602.734410238482</v>
      </c>
      <c r="F107" s="42">
        <f t="shared" si="5"/>
        <v>194308.42721164229</v>
      </c>
    </row>
    <row r="108" spans="2:6" ht="15.75" thickBot="1" x14ac:dyDescent="0.3">
      <c r="B108" s="52">
        <v>44</v>
      </c>
      <c r="C108" s="41">
        <f t="shared" si="2"/>
        <v>-53.220679455120717</v>
      </c>
      <c r="D108" s="41">
        <f t="shared" si="3"/>
        <v>1655.9550896936028</v>
      </c>
      <c r="E108" s="41">
        <f t="shared" si="4"/>
        <v>1602.734410238482</v>
      </c>
      <c r="F108" s="42">
        <f t="shared" si="5"/>
        <v>194361.64789109741</v>
      </c>
    </row>
    <row r="109" spans="2:6" ht="15.75" thickBot="1" x14ac:dyDescent="0.3">
      <c r="B109" s="52">
        <v>45</v>
      </c>
      <c r="C109" s="41">
        <f t="shared" si="2"/>
        <v>-53.674242155850379</v>
      </c>
      <c r="D109" s="41">
        <f t="shared" si="3"/>
        <v>1656.4086523943324</v>
      </c>
      <c r="E109" s="41">
        <f t="shared" si="4"/>
        <v>1602.734410238482</v>
      </c>
      <c r="F109" s="42">
        <f t="shared" si="5"/>
        <v>194415.32213325327</v>
      </c>
    </row>
    <row r="110" spans="2:6" ht="15.75" thickBot="1" x14ac:dyDescent="0.3">
      <c r="B110" s="52">
        <v>46</v>
      </c>
      <c r="C110" s="41">
        <f t="shared" si="2"/>
        <v>-54.131670254872915</v>
      </c>
      <c r="D110" s="41">
        <f t="shared" si="3"/>
        <v>1656.866080493355</v>
      </c>
      <c r="E110" s="41">
        <f t="shared" si="4"/>
        <v>1602.734410238482</v>
      </c>
      <c r="F110" s="42">
        <f t="shared" si="5"/>
        <v>194469.45380350814</v>
      </c>
    </row>
    <row r="111" spans="2:6" ht="15.75" thickBot="1" x14ac:dyDescent="0.3">
      <c r="B111" s="52">
        <v>47</v>
      </c>
      <c r="C111" s="41">
        <f t="shared" si="2"/>
        <v>-54.592996694279009</v>
      </c>
      <c r="D111" s="41">
        <f t="shared" si="3"/>
        <v>1657.3274069327611</v>
      </c>
      <c r="E111" s="41">
        <f t="shared" si="4"/>
        <v>1602.734410238482</v>
      </c>
      <c r="F111" s="42">
        <f t="shared" si="5"/>
        <v>194524.04680020243</v>
      </c>
    </row>
    <row r="112" spans="2:6" ht="15.75" thickBot="1" x14ac:dyDescent="0.3">
      <c r="B112" s="52">
        <v>48</v>
      </c>
      <c r="C112" s="41">
        <f t="shared" si="2"/>
        <v>1547.9417453030969</v>
      </c>
      <c r="D112" s="41">
        <f t="shared" si="3"/>
        <v>1657.7926649353853</v>
      </c>
      <c r="E112" s="41">
        <f t="shared" si="4"/>
        <v>3205.7344102384823</v>
      </c>
      <c r="F112" s="42">
        <f t="shared" si="5"/>
        <v>192976.10505489932</v>
      </c>
    </row>
    <row r="113" spans="2:6" ht="15.75" thickBot="1" x14ac:dyDescent="0.3">
      <c r="B113" s="52">
        <v>49</v>
      </c>
      <c r="C113" s="41">
        <f t="shared" si="2"/>
        <v>-41.866227729941556</v>
      </c>
      <c r="D113" s="41">
        <f t="shared" si="3"/>
        <v>1644.6006379684236</v>
      </c>
      <c r="E113" s="41">
        <f t="shared" si="4"/>
        <v>1602.734410238482</v>
      </c>
      <c r="F113" s="42">
        <f t="shared" si="5"/>
        <v>193017.97128262927</v>
      </c>
    </row>
    <row r="114" spans="2:6" ht="15.75" thickBot="1" x14ac:dyDescent="0.3">
      <c r="B114" s="52">
        <v>50</v>
      </c>
      <c r="C114" s="41">
        <f t="shared" si="2"/>
        <v>-42.223024364501271</v>
      </c>
      <c r="D114" s="41">
        <f t="shared" si="3"/>
        <v>1644.9574346029833</v>
      </c>
      <c r="E114" s="41">
        <f t="shared" si="4"/>
        <v>1602.734410238482</v>
      </c>
      <c r="F114" s="42">
        <f t="shared" si="5"/>
        <v>193060.19430699377</v>
      </c>
    </row>
    <row r="115" spans="2:6" ht="15.75" thickBot="1" x14ac:dyDescent="0.3">
      <c r="B115" s="52">
        <v>51</v>
      </c>
      <c r="C115" s="41">
        <f t="shared" si="2"/>
        <v>-42.582861727717955</v>
      </c>
      <c r="D115" s="41">
        <f t="shared" si="3"/>
        <v>1645.3172719662</v>
      </c>
      <c r="E115" s="41">
        <f t="shared" si="4"/>
        <v>1602.734410238482</v>
      </c>
      <c r="F115" s="42">
        <f t="shared" si="5"/>
        <v>193102.77716872148</v>
      </c>
    </row>
    <row r="116" spans="2:6" ht="15.75" thickBot="1" x14ac:dyDescent="0.3">
      <c r="B116" s="52">
        <v>52</v>
      </c>
      <c r="C116" s="41">
        <f t="shared" si="2"/>
        <v>-42.945765733599956</v>
      </c>
      <c r="D116" s="41">
        <f t="shared" si="3"/>
        <v>1645.680175972082</v>
      </c>
      <c r="E116" s="41">
        <f t="shared" si="4"/>
        <v>1602.734410238482</v>
      </c>
      <c r="F116" s="42">
        <f t="shared" si="5"/>
        <v>193145.72293445509</v>
      </c>
    </row>
    <row r="117" spans="2:6" ht="15.75" thickBot="1" x14ac:dyDescent="0.3">
      <c r="B117" s="52">
        <v>53</v>
      </c>
      <c r="C117" s="41">
        <f t="shared" si="2"/>
        <v>-43.311762517001853</v>
      </c>
      <c r="D117" s="41">
        <f t="shared" si="3"/>
        <v>1646.0461727554839</v>
      </c>
      <c r="E117" s="41">
        <f t="shared" si="4"/>
        <v>1602.734410238482</v>
      </c>
      <c r="F117" s="42">
        <f t="shared" si="5"/>
        <v>193189.03469697208</v>
      </c>
    </row>
    <row r="118" spans="2:6" ht="15.75" thickBot="1" x14ac:dyDescent="0.3">
      <c r="B118" s="52">
        <v>54</v>
      </c>
      <c r="C118" s="41">
        <f t="shared" si="2"/>
        <v>1559.3191215644927</v>
      </c>
      <c r="D118" s="41">
        <f t="shared" si="3"/>
        <v>1646.4152886739896</v>
      </c>
      <c r="E118" s="41">
        <f t="shared" si="4"/>
        <v>3205.7344102384823</v>
      </c>
      <c r="F118" s="42">
        <f t="shared" si="5"/>
        <v>191629.71557540758</v>
      </c>
    </row>
    <row r="119" spans="2:6" ht="15.75" thickBot="1" x14ac:dyDescent="0.3">
      <c r="B119" s="52">
        <v>55</v>
      </c>
      <c r="C119" s="41">
        <f t="shared" si="2"/>
        <v>-30.391890032555921</v>
      </c>
      <c r="D119" s="41">
        <f t="shared" si="3"/>
        <v>1633.126300271038</v>
      </c>
      <c r="E119" s="41">
        <f t="shared" si="4"/>
        <v>1602.734410238482</v>
      </c>
      <c r="F119" s="42">
        <f t="shared" si="5"/>
        <v>191660.10746544015</v>
      </c>
    </row>
    <row r="120" spans="2:6" ht="15.75" thickBot="1" x14ac:dyDescent="0.3">
      <c r="B120" s="52">
        <v>56</v>
      </c>
      <c r="C120" s="41">
        <f t="shared" si="2"/>
        <v>-30.650898896489707</v>
      </c>
      <c r="D120" s="41">
        <f t="shared" si="3"/>
        <v>1633.3853091349717</v>
      </c>
      <c r="E120" s="41">
        <f t="shared" si="4"/>
        <v>1602.734410238482</v>
      </c>
      <c r="F120" s="42">
        <f t="shared" si="5"/>
        <v>191690.75836433662</v>
      </c>
    </row>
    <row r="121" spans="2:6" ht="15.75" thickBot="1" x14ac:dyDescent="0.3">
      <c r="B121" s="52">
        <v>57</v>
      </c>
      <c r="C121" s="41">
        <f t="shared" si="2"/>
        <v>-30.912115112171477</v>
      </c>
      <c r="D121" s="41">
        <f t="shared" si="3"/>
        <v>1633.6465253506535</v>
      </c>
      <c r="E121" s="41">
        <f t="shared" si="4"/>
        <v>1602.734410238482</v>
      </c>
      <c r="F121" s="42">
        <f t="shared" si="5"/>
        <v>191721.6704794488</v>
      </c>
    </row>
    <row r="122" spans="2:6" ht="15.75" thickBot="1" x14ac:dyDescent="0.3">
      <c r="B122" s="52">
        <v>58</v>
      </c>
      <c r="C122" s="41">
        <f t="shared" si="2"/>
        <v>-31.175557491319751</v>
      </c>
      <c r="D122" s="41">
        <f t="shared" si="3"/>
        <v>1633.9099677298018</v>
      </c>
      <c r="E122" s="41">
        <f t="shared" si="4"/>
        <v>1602.734410238482</v>
      </c>
      <c r="F122" s="42">
        <f t="shared" si="5"/>
        <v>191752.84603694011</v>
      </c>
    </row>
    <row r="123" spans="2:6" ht="15.75" thickBot="1" x14ac:dyDescent="0.3">
      <c r="B123" s="52">
        <v>59</v>
      </c>
      <c r="C123" s="41">
        <f t="shared" si="2"/>
        <v>-31.441245005971723</v>
      </c>
      <c r="D123" s="41">
        <f t="shared" si="3"/>
        <v>1634.1756552444538</v>
      </c>
      <c r="E123" s="41">
        <f t="shared" si="4"/>
        <v>1602.734410238482</v>
      </c>
      <c r="F123" s="42">
        <f t="shared" si="5"/>
        <v>191784.28728194608</v>
      </c>
    </row>
    <row r="124" spans="2:6" ht="15.75" thickBot="1" x14ac:dyDescent="0.3">
      <c r="B124" s="52">
        <v>60</v>
      </c>
      <c r="C124" s="41">
        <f t="shared" si="2"/>
        <v>1571.2908032101504</v>
      </c>
      <c r="D124" s="41">
        <f t="shared" si="3"/>
        <v>1634.4436070283318</v>
      </c>
      <c r="E124" s="41">
        <f t="shared" si="4"/>
        <v>3205.7344102384823</v>
      </c>
      <c r="F124" s="42">
        <f t="shared" si="5"/>
        <v>190212.99647873593</v>
      </c>
    </row>
    <row r="125" spans="2:6" ht="15.75" thickBot="1" x14ac:dyDescent="0.3">
      <c r="B125" s="52">
        <v>61</v>
      </c>
      <c r="C125" s="41">
        <f t="shared" si="2"/>
        <v>-18.318182100968215</v>
      </c>
      <c r="D125" s="41">
        <f t="shared" si="3"/>
        <v>1621.0525923394503</v>
      </c>
      <c r="E125" s="41">
        <f t="shared" si="4"/>
        <v>1602.734410238482</v>
      </c>
      <c r="F125" s="42">
        <f t="shared" si="5"/>
        <v>190231.31466083691</v>
      </c>
    </row>
    <row r="126" spans="2:6" ht="15.75" thickBot="1" x14ac:dyDescent="0.3">
      <c r="B126" s="52">
        <v>62</v>
      </c>
      <c r="C126" s="41">
        <f t="shared" si="2"/>
        <v>-18.474295180155423</v>
      </c>
      <c r="D126" s="41">
        <f t="shared" si="3"/>
        <v>1621.2087054186375</v>
      </c>
      <c r="E126" s="41">
        <f t="shared" si="4"/>
        <v>1602.734410238482</v>
      </c>
      <c r="F126" s="42">
        <f t="shared" si="5"/>
        <v>190249.78895601706</v>
      </c>
    </row>
    <row r="127" spans="2:6" ht="15.75" thickBot="1" x14ac:dyDescent="0.3">
      <c r="B127" s="52">
        <v>63</v>
      </c>
      <c r="C127" s="41">
        <f t="shared" si="2"/>
        <v>-18.631738702143139</v>
      </c>
      <c r="D127" s="41">
        <f t="shared" si="3"/>
        <v>1621.3661489406252</v>
      </c>
      <c r="E127" s="41">
        <f t="shared" si="4"/>
        <v>1602.734410238482</v>
      </c>
      <c r="F127" s="42">
        <f t="shared" si="5"/>
        <v>190268.42069471921</v>
      </c>
    </row>
    <row r="128" spans="2:6" ht="15.75" thickBot="1" x14ac:dyDescent="0.3">
      <c r="B128" s="52">
        <v>64</v>
      </c>
      <c r="C128" s="41">
        <f t="shared" si="2"/>
        <v>-18.790524005366478</v>
      </c>
      <c r="D128" s="41">
        <f t="shared" si="3"/>
        <v>1621.5249342438485</v>
      </c>
      <c r="E128" s="41">
        <f t="shared" si="4"/>
        <v>1602.734410238482</v>
      </c>
      <c r="F128" s="42">
        <f t="shared" si="5"/>
        <v>190287.21121872458</v>
      </c>
    </row>
    <row r="129" spans="2:6" ht="15.75" thickBot="1" x14ac:dyDescent="0.3">
      <c r="B129" s="52">
        <v>65</v>
      </c>
      <c r="C129" s="41">
        <f t="shared" si="2"/>
        <v>-18.950662524890504</v>
      </c>
      <c r="D129" s="41">
        <f t="shared" si="3"/>
        <v>1621.6850727633725</v>
      </c>
      <c r="E129" s="41">
        <f t="shared" si="4"/>
        <v>1602.734410238482</v>
      </c>
      <c r="F129" s="42">
        <f t="shared" si="5"/>
        <v>190306.16188124946</v>
      </c>
    </row>
    <row r="130" spans="2:6" ht="15.75" thickBot="1" x14ac:dyDescent="0.3">
      <c r="B130" s="52">
        <v>66</v>
      </c>
      <c r="C130" s="41">
        <f t="shared" ref="C130:C193" si="6">+E130-D130</f>
        <v>1583.8878342067674</v>
      </c>
      <c r="D130" s="41">
        <f t="shared" ref="D130:D193" si="7">+F129*$C$59</f>
        <v>1621.8465760317149</v>
      </c>
      <c r="E130" s="41">
        <f t="shared" ref="E130:E193" si="8">+$D$56+IF(B130=VLOOKUP(B130,$B$3:$D$53,1),VLOOKUP(B130,$B$3:$D$53,2),0)</f>
        <v>3205.7344102384823</v>
      </c>
      <c r="F130" s="42">
        <f t="shared" ref="F130:F193" si="9">+F129-C130</f>
        <v>188722.27404704268</v>
      </c>
    </row>
    <row r="131" spans="2:6" ht="15.75" thickBot="1" x14ac:dyDescent="0.3">
      <c r="B131" s="52">
        <v>67</v>
      </c>
      <c r="C131" s="41">
        <f t="shared" si="6"/>
        <v>-5.6137954024227383</v>
      </c>
      <c r="D131" s="41">
        <f t="shared" si="7"/>
        <v>1608.3482056409048</v>
      </c>
      <c r="E131" s="41">
        <f t="shared" si="8"/>
        <v>1602.734410238482</v>
      </c>
      <c r="F131" s="42">
        <f t="shared" si="9"/>
        <v>188727.88784244511</v>
      </c>
    </row>
    <row r="132" spans="2:6" ht="15.75" thickBot="1" x14ac:dyDescent="0.3">
      <c r="B132" s="52">
        <v>68</v>
      </c>
      <c r="C132" s="41">
        <f t="shared" si="6"/>
        <v>-5.6616378619730767</v>
      </c>
      <c r="D132" s="41">
        <f t="shared" si="7"/>
        <v>1608.3960481004551</v>
      </c>
      <c r="E132" s="41">
        <f t="shared" si="8"/>
        <v>1602.734410238482</v>
      </c>
      <c r="F132" s="42">
        <f t="shared" si="9"/>
        <v>188733.54948030709</v>
      </c>
    </row>
    <row r="133" spans="2:6" ht="15.75" thickBot="1" x14ac:dyDescent="0.3">
      <c r="B133" s="52">
        <v>69</v>
      </c>
      <c r="C133" s="41">
        <f t="shared" si="6"/>
        <v>-5.7098880494099831</v>
      </c>
      <c r="D133" s="41">
        <f t="shared" si="7"/>
        <v>1608.444298287892</v>
      </c>
      <c r="E133" s="41">
        <f t="shared" si="8"/>
        <v>1602.734410238482</v>
      </c>
      <c r="F133" s="42">
        <f t="shared" si="9"/>
        <v>188739.25936835649</v>
      </c>
    </row>
    <row r="134" spans="2:6" ht="15.75" thickBot="1" x14ac:dyDescent="0.3">
      <c r="B134" s="52">
        <v>70</v>
      </c>
      <c r="C134" s="41">
        <f t="shared" si="6"/>
        <v>-5.7585494395138994</v>
      </c>
      <c r="D134" s="41">
        <f t="shared" si="7"/>
        <v>1608.4929596779959</v>
      </c>
      <c r="E134" s="41">
        <f t="shared" si="8"/>
        <v>1602.734410238482</v>
      </c>
      <c r="F134" s="42">
        <f t="shared" si="9"/>
        <v>188745.01791779601</v>
      </c>
    </row>
    <row r="135" spans="2:6" ht="15.75" thickBot="1" x14ac:dyDescent="0.3">
      <c r="B135" s="52">
        <v>71</v>
      </c>
      <c r="C135" s="41">
        <f t="shared" si="6"/>
        <v>-5.8076255366777332</v>
      </c>
      <c r="D135" s="41">
        <f t="shared" si="7"/>
        <v>1608.5420357751598</v>
      </c>
      <c r="E135" s="41">
        <f t="shared" si="8"/>
        <v>1602.734410238482</v>
      </c>
      <c r="F135" s="42">
        <f t="shared" si="9"/>
        <v>188750.8255433327</v>
      </c>
    </row>
    <row r="136" spans="2:6" ht="15.75" thickBot="1" x14ac:dyDescent="0.3">
      <c r="B136" s="52">
        <v>72</v>
      </c>
      <c r="C136" s="41">
        <f t="shared" si="6"/>
        <v>1597.1428801248394</v>
      </c>
      <c r="D136" s="41">
        <f t="shared" si="7"/>
        <v>1608.5915301136429</v>
      </c>
      <c r="E136" s="41">
        <f t="shared" si="8"/>
        <v>3205.7344102384823</v>
      </c>
      <c r="F136" s="42">
        <f t="shared" si="9"/>
        <v>187153.68266320787</v>
      </c>
    </row>
    <row r="137" spans="2:6" ht="15.75" thickBot="1" x14ac:dyDescent="0.3">
      <c r="B137" s="52">
        <v>73</v>
      </c>
      <c r="C137" s="41">
        <f t="shared" si="6"/>
        <v>7.7542140194307194</v>
      </c>
      <c r="D137" s="41">
        <f t="shared" si="7"/>
        <v>1594.9801962190513</v>
      </c>
      <c r="E137" s="41">
        <f t="shared" si="8"/>
        <v>1602.734410238482</v>
      </c>
      <c r="F137" s="42">
        <f t="shared" si="9"/>
        <v>187145.92844918845</v>
      </c>
    </row>
    <row r="138" spans="2:6" ht="15.75" thickBot="1" x14ac:dyDescent="0.3">
      <c r="B138" s="52">
        <v>74</v>
      </c>
      <c r="C138" s="41">
        <f t="shared" si="6"/>
        <v>7.8202977727517009</v>
      </c>
      <c r="D138" s="41">
        <f t="shared" si="7"/>
        <v>1594.9141124657303</v>
      </c>
      <c r="E138" s="41">
        <f t="shared" si="8"/>
        <v>1602.734410238482</v>
      </c>
      <c r="F138" s="42">
        <f t="shared" si="9"/>
        <v>187138.10815141568</v>
      </c>
    </row>
    <row r="139" spans="2:6" ht="15.75" thickBot="1" x14ac:dyDescent="0.3">
      <c r="B139" s="52">
        <v>75</v>
      </c>
      <c r="C139" s="41">
        <f t="shared" si="6"/>
        <v>7.8869447117731397</v>
      </c>
      <c r="D139" s="41">
        <f t="shared" si="7"/>
        <v>1594.8474655267089</v>
      </c>
      <c r="E139" s="41">
        <f t="shared" si="8"/>
        <v>1602.734410238482</v>
      </c>
      <c r="F139" s="42">
        <f t="shared" si="9"/>
        <v>187130.22120670392</v>
      </c>
    </row>
    <row r="140" spans="2:6" ht="15.75" thickBot="1" x14ac:dyDescent="0.3">
      <c r="B140" s="52">
        <v>76</v>
      </c>
      <c r="C140" s="41">
        <f t="shared" si="6"/>
        <v>7.9541596361332267</v>
      </c>
      <c r="D140" s="41">
        <f t="shared" si="7"/>
        <v>1594.7802506023488</v>
      </c>
      <c r="E140" s="41">
        <f t="shared" si="8"/>
        <v>1602.734410238482</v>
      </c>
      <c r="F140" s="42">
        <f t="shared" si="9"/>
        <v>187122.26704706778</v>
      </c>
    </row>
    <row r="141" spans="2:6" ht="15.75" thickBot="1" x14ac:dyDescent="0.3">
      <c r="B141" s="52">
        <v>77</v>
      </c>
      <c r="C141" s="41">
        <f t="shared" si="6"/>
        <v>8.0219473863751318</v>
      </c>
      <c r="D141" s="41">
        <f t="shared" si="7"/>
        <v>1594.7124628521069</v>
      </c>
      <c r="E141" s="41">
        <f t="shared" si="8"/>
        <v>1602.734410238482</v>
      </c>
      <c r="F141" s="42">
        <f t="shared" si="9"/>
        <v>187114.2450996814</v>
      </c>
    </row>
    <row r="142" spans="2:6" ht="15.75" thickBot="1" x14ac:dyDescent="0.3">
      <c r="B142" s="52">
        <v>78</v>
      </c>
      <c r="C142" s="41">
        <f t="shared" si="6"/>
        <v>1611.0903128442937</v>
      </c>
      <c r="D142" s="41">
        <f t="shared" si="7"/>
        <v>1594.6440973941885</v>
      </c>
      <c r="E142" s="41">
        <f t="shared" si="8"/>
        <v>3205.7344102384823</v>
      </c>
      <c r="F142" s="42">
        <f t="shared" si="9"/>
        <v>185503.15478683711</v>
      </c>
    </row>
    <row r="143" spans="2:6" ht="15.75" thickBot="1" x14ac:dyDescent="0.3">
      <c r="B143" s="52">
        <v>79</v>
      </c>
      <c r="C143" s="41">
        <f t="shared" si="6"/>
        <v>21.82051097206022</v>
      </c>
      <c r="D143" s="41">
        <f t="shared" si="7"/>
        <v>1580.9138992664218</v>
      </c>
      <c r="E143" s="41">
        <f t="shared" si="8"/>
        <v>1602.734410238482</v>
      </c>
      <c r="F143" s="42">
        <f t="shared" si="9"/>
        <v>185481.33427586505</v>
      </c>
    </row>
    <row r="144" spans="2:6" ht="15.75" thickBot="1" x14ac:dyDescent="0.3">
      <c r="B144" s="52">
        <v>80</v>
      </c>
      <c r="C144" s="41">
        <f t="shared" si="6"/>
        <v>22.006471955443203</v>
      </c>
      <c r="D144" s="41">
        <f t="shared" si="7"/>
        <v>1580.7279382830388</v>
      </c>
      <c r="E144" s="41">
        <f t="shared" si="8"/>
        <v>1602.734410238482</v>
      </c>
      <c r="F144" s="42">
        <f t="shared" si="9"/>
        <v>185459.3278039096</v>
      </c>
    </row>
    <row r="145" spans="2:6" ht="15.75" thickBot="1" x14ac:dyDescent="0.3">
      <c r="B145" s="52">
        <v>81</v>
      </c>
      <c r="C145" s="41">
        <f t="shared" si="6"/>
        <v>22.194017754479091</v>
      </c>
      <c r="D145" s="41">
        <f t="shared" si="7"/>
        <v>1580.540392484003</v>
      </c>
      <c r="E145" s="41">
        <f t="shared" si="8"/>
        <v>1602.734410238482</v>
      </c>
      <c r="F145" s="42">
        <f t="shared" si="9"/>
        <v>185437.13378615511</v>
      </c>
    </row>
    <row r="146" spans="2:6" ht="15.75" thickBot="1" x14ac:dyDescent="0.3">
      <c r="B146" s="52">
        <v>82</v>
      </c>
      <c r="C146" s="41">
        <f t="shared" si="6"/>
        <v>22.383161875445467</v>
      </c>
      <c r="D146" s="41">
        <f t="shared" si="7"/>
        <v>1580.3512483630366</v>
      </c>
      <c r="E146" s="41">
        <f t="shared" si="8"/>
        <v>1602.734410238482</v>
      </c>
      <c r="F146" s="42">
        <f t="shared" si="9"/>
        <v>185414.75062427967</v>
      </c>
    </row>
    <row r="147" spans="2:6" ht="15.75" thickBot="1" x14ac:dyDescent="0.3">
      <c r="B147" s="52">
        <v>83</v>
      </c>
      <c r="C147" s="41">
        <f t="shared" si="6"/>
        <v>22.573917939724197</v>
      </c>
      <c r="D147" s="41">
        <f t="shared" si="7"/>
        <v>1580.1604922987578</v>
      </c>
      <c r="E147" s="41">
        <f t="shared" si="8"/>
        <v>1602.734410238482</v>
      </c>
      <c r="F147" s="42">
        <f t="shared" si="9"/>
        <v>185392.17670633993</v>
      </c>
    </row>
    <row r="148" spans="2:6" ht="15.75" thickBot="1" x14ac:dyDescent="0.3">
      <c r="B148" s="52">
        <v>84</v>
      </c>
      <c r="C148" s="41">
        <f t="shared" si="6"/>
        <v>1625.7662996847835</v>
      </c>
      <c r="D148" s="41">
        <f t="shared" si="7"/>
        <v>1579.9681105536988</v>
      </c>
      <c r="E148" s="41">
        <f t="shared" si="8"/>
        <v>3205.7344102384823</v>
      </c>
      <c r="F148" s="42">
        <f t="shared" si="9"/>
        <v>183766.41040665514</v>
      </c>
    </row>
    <row r="149" spans="2:6" ht="15.75" thickBot="1" x14ac:dyDescent="0.3">
      <c r="B149" s="52">
        <v>85</v>
      </c>
      <c r="C149" s="41">
        <f t="shared" si="6"/>
        <v>36.621571003937106</v>
      </c>
      <c r="D149" s="41">
        <f t="shared" si="7"/>
        <v>1566.1128392345449</v>
      </c>
      <c r="E149" s="41">
        <f t="shared" si="8"/>
        <v>1602.734410238482</v>
      </c>
      <c r="F149" s="42">
        <f t="shared" si="9"/>
        <v>183729.78883565121</v>
      </c>
    </row>
    <row r="150" spans="2:6" ht="15.75" thickBot="1" x14ac:dyDescent="0.3">
      <c r="B150" s="52">
        <v>86</v>
      </c>
      <c r="C150" s="41">
        <f t="shared" si="6"/>
        <v>36.933671090211192</v>
      </c>
      <c r="D150" s="41">
        <f t="shared" si="7"/>
        <v>1565.8007391482708</v>
      </c>
      <c r="E150" s="41">
        <f t="shared" si="8"/>
        <v>1602.734410238482</v>
      </c>
      <c r="F150" s="42">
        <f t="shared" si="9"/>
        <v>183692.85516456101</v>
      </c>
    </row>
    <row r="151" spans="2:6" ht="15.75" thickBot="1" x14ac:dyDescent="0.3">
      <c r="B151" s="52">
        <v>87</v>
      </c>
      <c r="C151" s="41">
        <f t="shared" si="6"/>
        <v>37.24843098766155</v>
      </c>
      <c r="D151" s="41">
        <f t="shared" si="7"/>
        <v>1565.4859792508205</v>
      </c>
      <c r="E151" s="41">
        <f t="shared" si="8"/>
        <v>1602.734410238482</v>
      </c>
      <c r="F151" s="42">
        <f t="shared" si="9"/>
        <v>183655.60673357334</v>
      </c>
    </row>
    <row r="152" spans="2:6" ht="15.75" thickBot="1" x14ac:dyDescent="0.3">
      <c r="B152" s="52">
        <v>88</v>
      </c>
      <c r="C152" s="41">
        <f t="shared" si="6"/>
        <v>37.565873364002528</v>
      </c>
      <c r="D152" s="41">
        <f t="shared" si="7"/>
        <v>1565.1685368744795</v>
      </c>
      <c r="E152" s="41">
        <f t="shared" si="8"/>
        <v>1602.734410238482</v>
      </c>
      <c r="F152" s="42">
        <f t="shared" si="9"/>
        <v>183618.04086020932</v>
      </c>
    </row>
    <row r="153" spans="2:6" ht="15.75" thickBot="1" x14ac:dyDescent="0.3">
      <c r="B153" s="52">
        <v>89</v>
      </c>
      <c r="C153" s="41">
        <f t="shared" si="6"/>
        <v>37.886021080128785</v>
      </c>
      <c r="D153" s="41">
        <f t="shared" si="7"/>
        <v>1564.8483891583533</v>
      </c>
      <c r="E153" s="41">
        <f t="shared" si="8"/>
        <v>1602.734410238482</v>
      </c>
      <c r="F153" s="42">
        <f t="shared" si="9"/>
        <v>183580.15483912919</v>
      </c>
    </row>
    <row r="154" spans="2:6" ht="15.75" thickBot="1" x14ac:dyDescent="0.3">
      <c r="B154" s="52">
        <v>90</v>
      </c>
      <c r="C154" s="41">
        <f t="shared" si="6"/>
        <v>1641.2088971917635</v>
      </c>
      <c r="D154" s="41">
        <f t="shared" si="7"/>
        <v>1564.5255130467187</v>
      </c>
      <c r="E154" s="41">
        <f t="shared" si="8"/>
        <v>3205.7344102384823</v>
      </c>
      <c r="F154" s="42">
        <f t="shared" si="9"/>
        <v>181938.94594193742</v>
      </c>
    </row>
    <row r="155" spans="2:6" ht="15.75" thickBot="1" x14ac:dyDescent="0.3">
      <c r="B155" s="52">
        <v>91</v>
      </c>
      <c r="C155" s="41">
        <f t="shared" si="6"/>
        <v>52.195774989888378</v>
      </c>
      <c r="D155" s="41">
        <f t="shared" si="7"/>
        <v>1550.5386352485937</v>
      </c>
      <c r="E155" s="41">
        <f t="shared" si="8"/>
        <v>1602.734410238482</v>
      </c>
      <c r="F155" s="42">
        <f t="shared" si="9"/>
        <v>181886.75016694752</v>
      </c>
    </row>
    <row r="156" spans="2:6" ht="15.75" thickBot="1" x14ac:dyDescent="0.3">
      <c r="B156" s="52">
        <v>92</v>
      </c>
      <c r="C156" s="41">
        <f t="shared" si="6"/>
        <v>52.640603145287287</v>
      </c>
      <c r="D156" s="41">
        <f t="shared" si="7"/>
        <v>1550.0938070931948</v>
      </c>
      <c r="E156" s="41">
        <f t="shared" si="8"/>
        <v>1602.734410238482</v>
      </c>
      <c r="F156" s="42">
        <f t="shared" si="9"/>
        <v>181834.10956380222</v>
      </c>
    </row>
    <row r="157" spans="2:6" ht="15.75" thickBot="1" x14ac:dyDescent="0.3">
      <c r="B157" s="52">
        <v>93</v>
      </c>
      <c r="C157" s="41">
        <f t="shared" si="6"/>
        <v>53.089222260545966</v>
      </c>
      <c r="D157" s="41">
        <f t="shared" si="7"/>
        <v>1549.6451879779361</v>
      </c>
      <c r="E157" s="41">
        <f t="shared" si="8"/>
        <v>1602.734410238482</v>
      </c>
      <c r="F157" s="42">
        <f t="shared" si="9"/>
        <v>181781.02034154168</v>
      </c>
    </row>
    <row r="158" spans="2:6" ht="15.75" thickBot="1" x14ac:dyDescent="0.3">
      <c r="B158" s="52">
        <v>94</v>
      </c>
      <c r="C158" s="41">
        <f t="shared" si="6"/>
        <v>53.541664643369131</v>
      </c>
      <c r="D158" s="41">
        <f t="shared" si="7"/>
        <v>1549.1927455951129</v>
      </c>
      <c r="E158" s="41">
        <f t="shared" si="8"/>
        <v>1602.734410238482</v>
      </c>
      <c r="F158" s="42">
        <f t="shared" si="9"/>
        <v>181727.47867689832</v>
      </c>
    </row>
    <row r="159" spans="2:6" ht="15.75" thickBot="1" x14ac:dyDescent="0.3">
      <c r="B159" s="52">
        <v>95</v>
      </c>
      <c r="C159" s="41">
        <f t="shared" si="6"/>
        <v>53.997962876796919</v>
      </c>
      <c r="D159" s="41">
        <f t="shared" si="7"/>
        <v>1548.7364473616851</v>
      </c>
      <c r="E159" s="41">
        <f t="shared" si="8"/>
        <v>1602.734410238482</v>
      </c>
      <c r="F159" s="42">
        <f t="shared" si="9"/>
        <v>181673.48071402151</v>
      </c>
    </row>
    <row r="160" spans="2:6" ht="15.75" thickBot="1" x14ac:dyDescent="0.3">
      <c r="B160" s="52">
        <v>96</v>
      </c>
      <c r="C160" s="41">
        <f t="shared" si="6"/>
        <v>1657.4581498215537</v>
      </c>
      <c r="D160" s="41">
        <f t="shared" si="7"/>
        <v>1548.2762604169286</v>
      </c>
      <c r="E160" s="41">
        <f t="shared" si="8"/>
        <v>3205.7344102384823</v>
      </c>
      <c r="F160" s="42">
        <f t="shared" si="9"/>
        <v>180016.02256419996</v>
      </c>
    </row>
    <row r="161" spans="2:6" ht="15.75" thickBot="1" x14ac:dyDescent="0.3">
      <c r="B161" s="52">
        <v>97</v>
      </c>
      <c r="C161" s="41">
        <f t="shared" si="6"/>
        <v>68.583508657182392</v>
      </c>
      <c r="D161" s="41">
        <f t="shared" si="7"/>
        <v>1534.1509015812996</v>
      </c>
      <c r="E161" s="41">
        <f t="shared" si="8"/>
        <v>1602.734410238482</v>
      </c>
      <c r="F161" s="42">
        <f t="shared" si="9"/>
        <v>179947.43905554278</v>
      </c>
    </row>
    <row r="162" spans="2:6" ht="15.75" thickBot="1" x14ac:dyDescent="0.3">
      <c r="B162" s="52">
        <v>98</v>
      </c>
      <c r="C162" s="41">
        <f t="shared" si="6"/>
        <v>69.167998027302019</v>
      </c>
      <c r="D162" s="41">
        <f t="shared" si="7"/>
        <v>1533.56641221118</v>
      </c>
      <c r="E162" s="41">
        <f t="shared" si="8"/>
        <v>1602.734410238482</v>
      </c>
      <c r="F162" s="42">
        <f t="shared" si="9"/>
        <v>179878.27105751549</v>
      </c>
    </row>
    <row r="163" spans="2:6" ht="15.75" thickBot="1" x14ac:dyDescent="0.3">
      <c r="B163" s="52">
        <v>99</v>
      </c>
      <c r="C163" s="41">
        <f t="shared" si="6"/>
        <v>69.757468592325267</v>
      </c>
      <c r="D163" s="41">
        <f t="shared" si="7"/>
        <v>1532.9769416461568</v>
      </c>
      <c r="E163" s="41">
        <f t="shared" si="8"/>
        <v>1602.734410238482</v>
      </c>
      <c r="F163" s="42">
        <f t="shared" si="9"/>
        <v>179808.51358892318</v>
      </c>
    </row>
    <row r="164" spans="2:6" ht="15.75" thickBot="1" x14ac:dyDescent="0.3">
      <c r="B164" s="52">
        <v>100</v>
      </c>
      <c r="C164" s="41">
        <f t="shared" si="6"/>
        <v>70.351962803498964</v>
      </c>
      <c r="D164" s="41">
        <f t="shared" si="7"/>
        <v>1532.3824474349831</v>
      </c>
      <c r="E164" s="41">
        <f t="shared" si="8"/>
        <v>1602.734410238482</v>
      </c>
      <c r="F164" s="42">
        <f t="shared" si="9"/>
        <v>179738.16162611969</v>
      </c>
    </row>
    <row r="165" spans="2:6" ht="15.75" thickBot="1" x14ac:dyDescent="0.3">
      <c r="B165" s="52">
        <v>101</v>
      </c>
      <c r="C165" s="41">
        <f t="shared" si="6"/>
        <v>70.951523473852603</v>
      </c>
      <c r="D165" s="41">
        <f t="shared" si="7"/>
        <v>1531.7828867646294</v>
      </c>
      <c r="E165" s="41">
        <f t="shared" si="8"/>
        <v>1602.734410238482</v>
      </c>
      <c r="F165" s="42">
        <f t="shared" si="9"/>
        <v>179667.21010264583</v>
      </c>
    </row>
    <row r="166" spans="2:6" ht="15.75" thickBot="1" x14ac:dyDescent="0.3">
      <c r="B166" s="52">
        <v>102</v>
      </c>
      <c r="C166" s="41">
        <f t="shared" si="6"/>
        <v>1674.5561937812815</v>
      </c>
      <c r="D166" s="41">
        <f t="shared" si="7"/>
        <v>1531.1782164572007</v>
      </c>
      <c r="E166" s="41">
        <f t="shared" si="8"/>
        <v>3205.7344102384823</v>
      </c>
      <c r="F166" s="42">
        <f t="shared" si="9"/>
        <v>177992.65390886454</v>
      </c>
    </row>
    <row r="167" spans="2:6" ht="15.75" thickBot="1" x14ac:dyDescent="0.3">
      <c r="B167" s="52">
        <v>103</v>
      </c>
      <c r="C167" s="41">
        <f t="shared" si="6"/>
        <v>85.827267310427487</v>
      </c>
      <c r="D167" s="41">
        <f t="shared" si="7"/>
        <v>1516.9071429280546</v>
      </c>
      <c r="E167" s="41">
        <f t="shared" si="8"/>
        <v>1602.734410238482</v>
      </c>
      <c r="F167" s="42">
        <f t="shared" si="9"/>
        <v>177906.8266415541</v>
      </c>
    </row>
    <row r="168" spans="2:6" ht="15.75" thickBot="1" x14ac:dyDescent="0.3">
      <c r="B168" s="52">
        <v>104</v>
      </c>
      <c r="C168" s="41">
        <f t="shared" si="6"/>
        <v>86.558713198682199</v>
      </c>
      <c r="D168" s="41">
        <f t="shared" si="7"/>
        <v>1516.1756970397998</v>
      </c>
      <c r="E168" s="41">
        <f t="shared" si="8"/>
        <v>1602.734410238482</v>
      </c>
      <c r="F168" s="42">
        <f t="shared" si="9"/>
        <v>177820.26792835543</v>
      </c>
    </row>
    <row r="169" spans="2:6" ht="15.75" thickBot="1" x14ac:dyDescent="0.3">
      <c r="B169" s="52">
        <v>105</v>
      </c>
      <c r="C169" s="41">
        <f t="shared" si="6"/>
        <v>87.296392689662525</v>
      </c>
      <c r="D169" s="41">
        <f t="shared" si="7"/>
        <v>1515.4380175488195</v>
      </c>
      <c r="E169" s="41">
        <f t="shared" si="8"/>
        <v>1602.734410238482</v>
      </c>
      <c r="F169" s="42">
        <f t="shared" si="9"/>
        <v>177732.97153566577</v>
      </c>
    </row>
    <row r="170" spans="2:6" ht="15.75" thickBot="1" x14ac:dyDescent="0.3">
      <c r="B170" s="52">
        <v>106</v>
      </c>
      <c r="C170" s="41">
        <f t="shared" si="6"/>
        <v>88.040358908013332</v>
      </c>
      <c r="D170" s="41">
        <f t="shared" si="7"/>
        <v>1514.6940513304687</v>
      </c>
      <c r="E170" s="41">
        <f t="shared" si="8"/>
        <v>1602.734410238482</v>
      </c>
      <c r="F170" s="42">
        <f t="shared" si="9"/>
        <v>177644.93117675776</v>
      </c>
    </row>
    <row r="171" spans="2:6" ht="15.75" thickBot="1" x14ac:dyDescent="0.3">
      <c r="B171" s="52">
        <v>107</v>
      </c>
      <c r="C171" s="41">
        <f t="shared" si="6"/>
        <v>88.790665431123443</v>
      </c>
      <c r="D171" s="41">
        <f t="shared" si="7"/>
        <v>1513.9437448073586</v>
      </c>
      <c r="E171" s="41">
        <f t="shared" si="8"/>
        <v>1602.734410238482</v>
      </c>
      <c r="F171" s="42">
        <f t="shared" si="9"/>
        <v>177556.14051132664</v>
      </c>
    </row>
    <row r="172" spans="2:6" ht="15.75" thickBot="1" x14ac:dyDescent="0.3">
      <c r="B172" s="52">
        <v>108</v>
      </c>
      <c r="C172" s="41">
        <f t="shared" si="6"/>
        <v>1692.5473662929849</v>
      </c>
      <c r="D172" s="41">
        <f t="shared" si="7"/>
        <v>1513.1870439454974</v>
      </c>
      <c r="E172" s="41">
        <f t="shared" si="8"/>
        <v>3205.7344102384823</v>
      </c>
      <c r="F172" s="42">
        <f t="shared" si="9"/>
        <v>175863.59314503366</v>
      </c>
    </row>
    <row r="173" spans="2:6" ht="15.75" thickBot="1" x14ac:dyDescent="0.3">
      <c r="B173" s="52">
        <v>109</v>
      </c>
      <c r="C173" s="41">
        <f t="shared" si="6"/>
        <v>103.97176602685477</v>
      </c>
      <c r="D173" s="41">
        <f t="shared" si="7"/>
        <v>1498.7626442116273</v>
      </c>
      <c r="E173" s="41">
        <f t="shared" si="8"/>
        <v>1602.734410238482</v>
      </c>
      <c r="F173" s="42">
        <f t="shared" si="9"/>
        <v>175759.6213790068</v>
      </c>
    </row>
    <row r="174" spans="2:6" ht="15.75" thickBot="1" x14ac:dyDescent="0.3">
      <c r="B174" s="52">
        <v>110</v>
      </c>
      <c r="C174" s="41">
        <f t="shared" si="6"/>
        <v>104.8578448120486</v>
      </c>
      <c r="D174" s="41">
        <f t="shared" si="7"/>
        <v>1497.8765654264334</v>
      </c>
      <c r="E174" s="41">
        <f t="shared" si="8"/>
        <v>1602.734410238482</v>
      </c>
      <c r="F174" s="42">
        <f t="shared" si="9"/>
        <v>175654.76353419476</v>
      </c>
    </row>
    <row r="175" spans="2:6" ht="15.75" thickBot="1" x14ac:dyDescent="0.3">
      <c r="B175" s="52">
        <v>111</v>
      </c>
      <c r="C175" s="41">
        <f t="shared" si="6"/>
        <v>105.75147502820846</v>
      </c>
      <c r="D175" s="41">
        <f t="shared" si="7"/>
        <v>1496.9829352102736</v>
      </c>
      <c r="E175" s="41">
        <f t="shared" si="8"/>
        <v>1602.734410238482</v>
      </c>
      <c r="F175" s="42">
        <f t="shared" si="9"/>
        <v>175549.01205916656</v>
      </c>
    </row>
    <row r="176" spans="2:6" ht="15.75" thickBot="1" x14ac:dyDescent="0.3">
      <c r="B176" s="52">
        <v>112</v>
      </c>
      <c r="C176" s="41">
        <f t="shared" si="6"/>
        <v>106.65272103090911</v>
      </c>
      <c r="D176" s="41">
        <f t="shared" si="7"/>
        <v>1496.0816892075729</v>
      </c>
      <c r="E176" s="41">
        <f t="shared" si="8"/>
        <v>1602.734410238482</v>
      </c>
      <c r="F176" s="42">
        <f t="shared" si="9"/>
        <v>175442.35933813566</v>
      </c>
    </row>
    <row r="177" spans="2:6" ht="15.75" thickBot="1" x14ac:dyDescent="0.3">
      <c r="B177" s="52">
        <v>113</v>
      </c>
      <c r="C177" s="41">
        <f t="shared" si="6"/>
        <v>107.56164772418333</v>
      </c>
      <c r="D177" s="41">
        <f t="shared" si="7"/>
        <v>1495.1727625142987</v>
      </c>
      <c r="E177" s="41">
        <f t="shared" si="8"/>
        <v>1602.734410238482</v>
      </c>
      <c r="F177" s="42">
        <f t="shared" si="9"/>
        <v>175334.79769041148</v>
      </c>
    </row>
    <row r="178" spans="2:6" ht="15.75" thickBot="1" x14ac:dyDescent="0.3">
      <c r="B178" s="52">
        <v>114</v>
      </c>
      <c r="C178" s="41">
        <f t="shared" si="6"/>
        <v>1711.4783205651956</v>
      </c>
      <c r="D178" s="41">
        <f t="shared" si="7"/>
        <v>1494.2560896732866</v>
      </c>
      <c r="E178" s="41">
        <f t="shared" si="8"/>
        <v>3205.7344102384823</v>
      </c>
      <c r="F178" s="42">
        <f t="shared" si="9"/>
        <v>173623.31936984629</v>
      </c>
    </row>
    <row r="179" spans="2:6" ht="15.75" thickBot="1" x14ac:dyDescent="0.3">
      <c r="B179" s="52">
        <v>115</v>
      </c>
      <c r="C179" s="41">
        <f t="shared" si="6"/>
        <v>123.06405560772782</v>
      </c>
      <c r="D179" s="41">
        <f t="shared" si="7"/>
        <v>1479.6703546307542</v>
      </c>
      <c r="E179" s="41">
        <f t="shared" si="8"/>
        <v>1602.734410238482</v>
      </c>
      <c r="F179" s="42">
        <f t="shared" si="9"/>
        <v>173500.25531423854</v>
      </c>
    </row>
    <row r="180" spans="2:6" ht="15.75" thickBot="1" x14ac:dyDescent="0.3">
      <c r="B180" s="52">
        <v>116</v>
      </c>
      <c r="C180" s="41">
        <f t="shared" si="6"/>
        <v>124.11284464980054</v>
      </c>
      <c r="D180" s="41">
        <f t="shared" si="7"/>
        <v>1478.6215655886815</v>
      </c>
      <c r="E180" s="41">
        <f t="shared" si="8"/>
        <v>1602.734410238482</v>
      </c>
      <c r="F180" s="42">
        <f t="shared" si="9"/>
        <v>173376.14246958875</v>
      </c>
    </row>
    <row r="181" spans="2:6" ht="15.75" thickBot="1" x14ac:dyDescent="0.3">
      <c r="B181" s="52">
        <v>117</v>
      </c>
      <c r="C181" s="41">
        <f t="shared" si="6"/>
        <v>125.17057178878008</v>
      </c>
      <c r="D181" s="41">
        <f t="shared" si="7"/>
        <v>1477.563838449702</v>
      </c>
      <c r="E181" s="41">
        <f t="shared" si="8"/>
        <v>1602.734410238482</v>
      </c>
      <c r="F181" s="42">
        <f t="shared" si="9"/>
        <v>173250.97189779999</v>
      </c>
    </row>
    <row r="182" spans="2:6" ht="15.75" thickBot="1" x14ac:dyDescent="0.3">
      <c r="B182" s="52">
        <v>118</v>
      </c>
      <c r="C182" s="41">
        <f t="shared" si="6"/>
        <v>126.23731319782723</v>
      </c>
      <c r="D182" s="41">
        <f t="shared" si="7"/>
        <v>1476.4970970406548</v>
      </c>
      <c r="E182" s="41">
        <f t="shared" si="8"/>
        <v>1602.734410238482</v>
      </c>
      <c r="F182" s="42">
        <f t="shared" si="9"/>
        <v>173124.73458460215</v>
      </c>
    </row>
    <row r="183" spans="2:6" ht="15.75" thickBot="1" x14ac:dyDescent="0.3">
      <c r="B183" s="52">
        <v>119</v>
      </c>
      <c r="C183" s="41">
        <f t="shared" si="6"/>
        <v>127.31314569927349</v>
      </c>
      <c r="D183" s="41">
        <f t="shared" si="7"/>
        <v>1475.4212645392086</v>
      </c>
      <c r="E183" s="41">
        <f t="shared" si="8"/>
        <v>1602.734410238482</v>
      </c>
      <c r="F183" s="42">
        <f t="shared" si="9"/>
        <v>172997.42143890288</v>
      </c>
    </row>
    <row r="184" spans="2:6" ht="15.75" thickBot="1" x14ac:dyDescent="0.3">
      <c r="B184" s="52">
        <v>120</v>
      </c>
      <c r="C184" s="41">
        <f t="shared" si="6"/>
        <v>1731.3981467701535</v>
      </c>
      <c r="D184" s="41">
        <f t="shared" si="7"/>
        <v>1474.3362634683288</v>
      </c>
      <c r="E184" s="41">
        <f t="shared" si="8"/>
        <v>3205.7344102384823</v>
      </c>
      <c r="F184" s="42">
        <f t="shared" si="9"/>
        <v>171266.02329213271</v>
      </c>
    </row>
    <row r="185" spans="2:6" ht="15.75" thickBot="1" x14ac:dyDescent="0.3">
      <c r="B185" s="52">
        <v>121</v>
      </c>
      <c r="C185" s="41">
        <f t="shared" si="6"/>
        <v>143.15364458655654</v>
      </c>
      <c r="D185" s="41">
        <f t="shared" si="7"/>
        <v>1459.5807656519255</v>
      </c>
      <c r="E185" s="41">
        <f t="shared" si="8"/>
        <v>1602.734410238482</v>
      </c>
      <c r="F185" s="42">
        <f t="shared" si="9"/>
        <v>171122.86964754615</v>
      </c>
    </row>
    <row r="186" spans="2:6" ht="15.75" thickBot="1" x14ac:dyDescent="0.3">
      <c r="B186" s="52">
        <v>122</v>
      </c>
      <c r="C186" s="41">
        <f t="shared" si="6"/>
        <v>144.37364317212018</v>
      </c>
      <c r="D186" s="41">
        <f t="shared" si="7"/>
        <v>1458.3607670663619</v>
      </c>
      <c r="E186" s="41">
        <f t="shared" si="8"/>
        <v>1602.734410238482</v>
      </c>
      <c r="F186" s="42">
        <f t="shared" si="9"/>
        <v>170978.49600437403</v>
      </c>
    </row>
    <row r="187" spans="2:6" ht="15.75" thickBot="1" x14ac:dyDescent="0.3">
      <c r="B187" s="52">
        <v>123</v>
      </c>
      <c r="C187" s="41">
        <f t="shared" si="6"/>
        <v>145.60403895401851</v>
      </c>
      <c r="D187" s="41">
        <f t="shared" si="7"/>
        <v>1457.1303712844635</v>
      </c>
      <c r="E187" s="41">
        <f t="shared" si="8"/>
        <v>1602.734410238482</v>
      </c>
      <c r="F187" s="42">
        <f t="shared" si="9"/>
        <v>170832.89196542001</v>
      </c>
    </row>
    <row r="188" spans="2:6" ht="15.75" thickBot="1" x14ac:dyDescent="0.3">
      <c r="B188" s="52">
        <v>124</v>
      </c>
      <c r="C188" s="41">
        <f t="shared" si="6"/>
        <v>146.84492054029784</v>
      </c>
      <c r="D188" s="41">
        <f t="shared" si="7"/>
        <v>1455.8894896981842</v>
      </c>
      <c r="E188" s="41">
        <f t="shared" si="8"/>
        <v>1602.734410238482</v>
      </c>
      <c r="F188" s="42">
        <f t="shared" si="9"/>
        <v>170686.04704487973</v>
      </c>
    </row>
    <row r="189" spans="2:6" ht="15.75" thickBot="1" x14ac:dyDescent="0.3">
      <c r="B189" s="52">
        <v>125</v>
      </c>
      <c r="C189" s="41">
        <f t="shared" si="6"/>
        <v>148.09637729414976</v>
      </c>
      <c r="D189" s="41">
        <f t="shared" si="7"/>
        <v>1454.6380329443323</v>
      </c>
      <c r="E189" s="41">
        <f t="shared" si="8"/>
        <v>1602.734410238482</v>
      </c>
      <c r="F189" s="42">
        <f t="shared" si="9"/>
        <v>170537.95066758557</v>
      </c>
    </row>
    <row r="190" spans="2:6" ht="15.75" thickBot="1" x14ac:dyDescent="0.3">
      <c r="B190" s="52">
        <v>126</v>
      </c>
      <c r="C190" s="41">
        <f t="shared" si="6"/>
        <v>1752.3584993403458</v>
      </c>
      <c r="D190" s="41">
        <f t="shared" si="7"/>
        <v>1453.3759108981365</v>
      </c>
      <c r="E190" s="41">
        <f t="shared" si="8"/>
        <v>3205.7344102384823</v>
      </c>
      <c r="F190" s="42">
        <f t="shared" si="9"/>
        <v>168785.59216824523</v>
      </c>
    </row>
    <row r="191" spans="2:6" ht="15.75" thickBot="1" x14ac:dyDescent="0.3">
      <c r="B191" s="52">
        <v>127</v>
      </c>
      <c r="C191" s="41">
        <f t="shared" si="6"/>
        <v>164.29262761049927</v>
      </c>
      <c r="D191" s="41">
        <f t="shared" si="7"/>
        <v>1438.4417826279828</v>
      </c>
      <c r="E191" s="41">
        <f t="shared" si="8"/>
        <v>1602.734410238482</v>
      </c>
      <c r="F191" s="42">
        <f t="shared" si="9"/>
        <v>168621.29954063473</v>
      </c>
    </row>
    <row r="192" spans="2:6" ht="15.75" thickBot="1" x14ac:dyDescent="0.3">
      <c r="B192" s="52">
        <v>128</v>
      </c>
      <c r="C192" s="41">
        <f t="shared" si="6"/>
        <v>165.69277899247913</v>
      </c>
      <c r="D192" s="41">
        <f t="shared" si="7"/>
        <v>1437.0416312460029</v>
      </c>
      <c r="E192" s="41">
        <f t="shared" si="8"/>
        <v>1602.734410238482</v>
      </c>
      <c r="F192" s="42">
        <f t="shared" si="9"/>
        <v>168455.60676164227</v>
      </c>
    </row>
    <row r="193" spans="2:6" ht="15.75" thickBot="1" x14ac:dyDescent="0.3">
      <c r="B193" s="52">
        <v>129</v>
      </c>
      <c r="C193" s="41">
        <f t="shared" si="6"/>
        <v>167.10486288732318</v>
      </c>
      <c r="D193" s="41">
        <f t="shared" si="7"/>
        <v>1435.6295473511589</v>
      </c>
      <c r="E193" s="41">
        <f t="shared" si="8"/>
        <v>1602.734410238482</v>
      </c>
      <c r="F193" s="42">
        <f t="shared" si="9"/>
        <v>168288.50189875494</v>
      </c>
    </row>
    <row r="194" spans="2:6" ht="15.75" thickBot="1" x14ac:dyDescent="0.3">
      <c r="B194" s="52">
        <v>130</v>
      </c>
      <c r="C194" s="41">
        <f t="shared" ref="C194:C257" si="10">+E194-D194</f>
        <v>168.52898098750961</v>
      </c>
      <c r="D194" s="41">
        <f t="shared" ref="D194:D257" si="11">+F193*$C$59</f>
        <v>1434.2054292509724</v>
      </c>
      <c r="E194" s="41">
        <f t="shared" ref="E194:E257" si="12">+$D$56+IF(B194=VLOOKUP(B194,$B$3:$D$53,1),VLOOKUP(B194,$B$3:$D$53,2),0)</f>
        <v>1602.734410238482</v>
      </c>
      <c r="F194" s="42">
        <f t="shared" ref="F194:F257" si="13">+F193-C194</f>
        <v>168119.97291776745</v>
      </c>
    </row>
    <row r="195" spans="2:6" ht="15.75" thickBot="1" x14ac:dyDescent="0.3">
      <c r="B195" s="52">
        <v>131</v>
      </c>
      <c r="C195" s="41">
        <f t="shared" si="10"/>
        <v>169.96523585216937</v>
      </c>
      <c r="D195" s="41">
        <f t="shared" si="11"/>
        <v>1432.7691743863127</v>
      </c>
      <c r="E195" s="41">
        <f t="shared" si="12"/>
        <v>1602.734410238482</v>
      </c>
      <c r="F195" s="42">
        <f t="shared" si="13"/>
        <v>167950.00768191527</v>
      </c>
    </row>
    <row r="196" spans="2:6" ht="15.75" thickBot="1" x14ac:dyDescent="0.3">
      <c r="B196" s="52">
        <v>132</v>
      </c>
      <c r="C196" s="41">
        <f t="shared" si="10"/>
        <v>1774.4137309144749</v>
      </c>
      <c r="D196" s="41">
        <f t="shared" si="11"/>
        <v>1431.3206793240074</v>
      </c>
      <c r="E196" s="41">
        <f t="shared" si="12"/>
        <v>3205.7344102384823</v>
      </c>
      <c r="F196" s="42">
        <f t="shared" si="13"/>
        <v>166175.5939510008</v>
      </c>
    </row>
    <row r="197" spans="2:6" ht="15.75" thickBot="1" x14ac:dyDescent="0.3">
      <c r="B197" s="52">
        <v>133</v>
      </c>
      <c r="C197" s="41">
        <f t="shared" si="10"/>
        <v>186.53582052785805</v>
      </c>
      <c r="D197" s="41">
        <f t="shared" si="11"/>
        <v>1416.198589710624</v>
      </c>
      <c r="E197" s="41">
        <f t="shared" si="12"/>
        <v>1602.734410238482</v>
      </c>
      <c r="F197" s="42">
        <f t="shared" si="13"/>
        <v>165989.05813047296</v>
      </c>
    </row>
    <row r="198" spans="2:6" ht="15.75" thickBot="1" x14ac:dyDescent="0.3">
      <c r="B198" s="52">
        <v>134</v>
      </c>
      <c r="C198" s="41">
        <f t="shared" si="10"/>
        <v>188.12553511639112</v>
      </c>
      <c r="D198" s="41">
        <f t="shared" si="11"/>
        <v>1414.6088751220909</v>
      </c>
      <c r="E198" s="41">
        <f t="shared" si="12"/>
        <v>1602.734410238482</v>
      </c>
      <c r="F198" s="42">
        <f t="shared" si="13"/>
        <v>165800.93259535657</v>
      </c>
    </row>
    <row r="199" spans="2:6" ht="15.75" thickBot="1" x14ac:dyDescent="0.3">
      <c r="B199" s="52">
        <v>135</v>
      </c>
      <c r="C199" s="41">
        <f t="shared" si="10"/>
        <v>189.72879773267482</v>
      </c>
      <c r="D199" s="41">
        <f t="shared" si="11"/>
        <v>1413.0056125058072</v>
      </c>
      <c r="E199" s="41">
        <f t="shared" si="12"/>
        <v>1602.734410238482</v>
      </c>
      <c r="F199" s="42">
        <f t="shared" si="13"/>
        <v>165611.20379762389</v>
      </c>
    </row>
    <row r="200" spans="2:6" ht="15.75" thickBot="1" x14ac:dyDescent="0.3">
      <c r="B200" s="52">
        <v>136</v>
      </c>
      <c r="C200" s="41">
        <f t="shared" si="10"/>
        <v>191.34572383709269</v>
      </c>
      <c r="D200" s="41">
        <f t="shared" si="11"/>
        <v>1411.3886864013894</v>
      </c>
      <c r="E200" s="41">
        <f t="shared" si="12"/>
        <v>1602.734410238482</v>
      </c>
      <c r="F200" s="42">
        <f t="shared" si="13"/>
        <v>165419.8580737868</v>
      </c>
    </row>
    <row r="201" spans="2:6" ht="15.75" thickBot="1" x14ac:dyDescent="0.3">
      <c r="B201" s="52">
        <v>137</v>
      </c>
      <c r="C201" s="41">
        <f t="shared" si="10"/>
        <v>192.97642987401605</v>
      </c>
      <c r="D201" s="41">
        <f t="shared" si="11"/>
        <v>1409.757980364466</v>
      </c>
      <c r="E201" s="41">
        <f t="shared" si="12"/>
        <v>1602.734410238482</v>
      </c>
      <c r="F201" s="42">
        <f t="shared" si="13"/>
        <v>165226.88164391278</v>
      </c>
    </row>
    <row r="202" spans="2:6" ht="15.75" thickBot="1" x14ac:dyDescent="0.3">
      <c r="B202" s="52">
        <v>138</v>
      </c>
      <c r="C202" s="41">
        <f t="shared" si="10"/>
        <v>1797.6210332801913</v>
      </c>
      <c r="D202" s="41">
        <f t="shared" si="11"/>
        <v>1408.1133769582909</v>
      </c>
      <c r="E202" s="41">
        <f t="shared" si="12"/>
        <v>3205.7344102384823</v>
      </c>
      <c r="F202" s="42">
        <f t="shared" si="13"/>
        <v>163429.2606106326</v>
      </c>
    </row>
    <row r="203" spans="2:6" ht="15.75" thickBot="1" x14ac:dyDescent="0.3">
      <c r="B203" s="52">
        <v>139</v>
      </c>
      <c r="C203" s="41">
        <f t="shared" si="10"/>
        <v>209.94090253196714</v>
      </c>
      <c r="D203" s="41">
        <f t="shared" si="11"/>
        <v>1392.7935077065149</v>
      </c>
      <c r="E203" s="41">
        <f t="shared" si="12"/>
        <v>1602.734410238482</v>
      </c>
      <c r="F203" s="42">
        <f t="shared" si="13"/>
        <v>163219.31970810064</v>
      </c>
    </row>
    <row r="204" spans="2:6" ht="15.75" thickBot="1" x14ac:dyDescent="0.3">
      <c r="B204" s="52">
        <v>140</v>
      </c>
      <c r="C204" s="41">
        <f t="shared" si="10"/>
        <v>211.73008229669244</v>
      </c>
      <c r="D204" s="41">
        <f t="shared" si="11"/>
        <v>1391.0043279417896</v>
      </c>
      <c r="E204" s="41">
        <f t="shared" si="12"/>
        <v>1602.734410238482</v>
      </c>
      <c r="F204" s="42">
        <f t="shared" si="13"/>
        <v>163007.58962580396</v>
      </c>
    </row>
    <row r="205" spans="2:6" ht="15.75" thickBot="1" x14ac:dyDescent="0.3">
      <c r="B205" s="52">
        <v>141</v>
      </c>
      <c r="C205" s="41">
        <f t="shared" si="10"/>
        <v>213.53450999162988</v>
      </c>
      <c r="D205" s="41">
        <f t="shared" si="11"/>
        <v>1389.1999002468522</v>
      </c>
      <c r="E205" s="41">
        <f t="shared" si="12"/>
        <v>1602.734410238482</v>
      </c>
      <c r="F205" s="42">
        <f t="shared" si="13"/>
        <v>162794.05511581234</v>
      </c>
    </row>
    <row r="206" spans="2:6" ht="15.75" thickBot="1" x14ac:dyDescent="0.3">
      <c r="B206" s="52">
        <v>142</v>
      </c>
      <c r="C206" s="41">
        <f t="shared" si="10"/>
        <v>215.3543155642451</v>
      </c>
      <c r="D206" s="41">
        <f t="shared" si="11"/>
        <v>1387.3800946742369</v>
      </c>
      <c r="E206" s="41">
        <f t="shared" si="12"/>
        <v>1602.734410238482</v>
      </c>
      <c r="F206" s="42">
        <f t="shared" si="13"/>
        <v>162578.7008002481</v>
      </c>
    </row>
    <row r="207" spans="2:6" ht="15.75" thickBot="1" x14ac:dyDescent="0.3">
      <c r="B207" s="52">
        <v>143</v>
      </c>
      <c r="C207" s="41">
        <f t="shared" si="10"/>
        <v>217.18963006945523</v>
      </c>
      <c r="D207" s="41">
        <f t="shared" si="11"/>
        <v>1385.5447801690268</v>
      </c>
      <c r="E207" s="41">
        <f t="shared" si="12"/>
        <v>1602.734410238482</v>
      </c>
      <c r="F207" s="42">
        <f t="shared" si="13"/>
        <v>162361.51117017865</v>
      </c>
    </row>
    <row r="208" spans="2:6" ht="15.75" thickBot="1" x14ac:dyDescent="0.3">
      <c r="B208" s="52">
        <v>144</v>
      </c>
      <c r="C208" s="41">
        <f t="shared" si="10"/>
        <v>1822.0405856790669</v>
      </c>
      <c r="D208" s="41">
        <f t="shared" si="11"/>
        <v>1383.6938245594154</v>
      </c>
      <c r="E208" s="41">
        <f t="shared" si="12"/>
        <v>3205.7344102384823</v>
      </c>
      <c r="F208" s="42">
        <f t="shared" si="13"/>
        <v>160539.47058449959</v>
      </c>
    </row>
    <row r="209" spans="2:6" ht="15.75" thickBot="1" x14ac:dyDescent="0.3">
      <c r="B209" s="52">
        <v>145</v>
      </c>
      <c r="C209" s="41">
        <f t="shared" si="10"/>
        <v>234.56856573006667</v>
      </c>
      <c r="D209" s="41">
        <f t="shared" si="11"/>
        <v>1368.1658445084154</v>
      </c>
      <c r="E209" s="41">
        <f t="shared" si="12"/>
        <v>1602.734410238482</v>
      </c>
      <c r="F209" s="42">
        <f t="shared" si="13"/>
        <v>160304.90201876953</v>
      </c>
    </row>
    <row r="210" spans="2:6" ht="15.75" thickBot="1" x14ac:dyDescent="0.3">
      <c r="B210" s="52">
        <v>146</v>
      </c>
      <c r="C210" s="41">
        <f t="shared" si="10"/>
        <v>236.56762987708771</v>
      </c>
      <c r="D210" s="41">
        <f t="shared" si="11"/>
        <v>1366.1667803613943</v>
      </c>
      <c r="E210" s="41">
        <f t="shared" si="12"/>
        <v>1602.734410238482</v>
      </c>
      <c r="F210" s="42">
        <f t="shared" si="13"/>
        <v>160068.33438889243</v>
      </c>
    </row>
    <row r="211" spans="2:6" ht="15.75" thickBot="1" x14ac:dyDescent="0.3">
      <c r="B211" s="52">
        <v>147</v>
      </c>
      <c r="C211" s="41">
        <f t="shared" si="10"/>
        <v>238.58373065240312</v>
      </c>
      <c r="D211" s="41">
        <f t="shared" si="11"/>
        <v>1364.1506795860789</v>
      </c>
      <c r="E211" s="41">
        <f t="shared" si="12"/>
        <v>1602.734410238482</v>
      </c>
      <c r="F211" s="42">
        <f t="shared" si="13"/>
        <v>159829.75065824002</v>
      </c>
    </row>
    <row r="212" spans="2:6" ht="15.75" thickBot="1" x14ac:dyDescent="0.3">
      <c r="B212" s="52">
        <v>148</v>
      </c>
      <c r="C212" s="41">
        <f t="shared" si="10"/>
        <v>240.6170132473037</v>
      </c>
      <c r="D212" s="41">
        <f t="shared" si="11"/>
        <v>1362.1173969911783</v>
      </c>
      <c r="E212" s="41">
        <f t="shared" si="12"/>
        <v>1602.734410238482</v>
      </c>
      <c r="F212" s="42">
        <f t="shared" si="13"/>
        <v>159589.13364499272</v>
      </c>
    </row>
    <row r="213" spans="2:6" ht="15.75" thickBot="1" x14ac:dyDescent="0.3">
      <c r="B213" s="52">
        <v>149</v>
      </c>
      <c r="C213" s="41">
        <f t="shared" si="10"/>
        <v>242.66762409044418</v>
      </c>
      <c r="D213" s="41">
        <f t="shared" si="11"/>
        <v>1360.0667861480379</v>
      </c>
      <c r="E213" s="41">
        <f t="shared" si="12"/>
        <v>1602.734410238482</v>
      </c>
      <c r="F213" s="42">
        <f t="shared" si="13"/>
        <v>159346.46602090227</v>
      </c>
    </row>
    <row r="214" spans="2:6" ht="15.75" thickBot="1" x14ac:dyDescent="0.3">
      <c r="B214" s="52">
        <v>150</v>
      </c>
      <c r="C214" s="41">
        <f t="shared" si="10"/>
        <v>1847.7357108583885</v>
      </c>
      <c r="D214" s="41">
        <f t="shared" si="11"/>
        <v>1357.9986993800937</v>
      </c>
      <c r="E214" s="41">
        <f t="shared" si="12"/>
        <v>3205.7344102384823</v>
      </c>
      <c r="F214" s="42">
        <f t="shared" si="13"/>
        <v>157498.73031004387</v>
      </c>
    </row>
    <row r="215" spans="2:6" ht="15.75" thickBot="1" x14ac:dyDescent="0.3">
      <c r="B215" s="52">
        <v>151</v>
      </c>
      <c r="C215" s="41">
        <f t="shared" si="10"/>
        <v>260.4826725250166</v>
      </c>
      <c r="D215" s="41">
        <f t="shared" si="11"/>
        <v>1342.2517377134654</v>
      </c>
      <c r="E215" s="41">
        <f t="shared" si="12"/>
        <v>1602.734410238482</v>
      </c>
      <c r="F215" s="42">
        <f t="shared" si="13"/>
        <v>157238.24763751886</v>
      </c>
    </row>
    <row r="216" spans="2:6" ht="15.75" thickBot="1" x14ac:dyDescent="0.3">
      <c r="B216" s="52">
        <v>152</v>
      </c>
      <c r="C216" s="41">
        <f t="shared" si="10"/>
        <v>262.70258451511768</v>
      </c>
      <c r="D216" s="41">
        <f t="shared" si="11"/>
        <v>1340.0318257233644</v>
      </c>
      <c r="E216" s="41">
        <f t="shared" si="12"/>
        <v>1602.734410238482</v>
      </c>
      <c r="F216" s="42">
        <f t="shared" si="13"/>
        <v>156975.54505300373</v>
      </c>
    </row>
    <row r="217" spans="2:6" ht="15.75" thickBot="1" x14ac:dyDescent="0.3">
      <c r="B217" s="52">
        <v>153</v>
      </c>
      <c r="C217" s="41">
        <f t="shared" si="10"/>
        <v>264.9414152655188</v>
      </c>
      <c r="D217" s="41">
        <f t="shared" si="11"/>
        <v>1337.7929949729632</v>
      </c>
      <c r="E217" s="41">
        <f t="shared" si="12"/>
        <v>1602.734410238482</v>
      </c>
      <c r="F217" s="42">
        <f t="shared" si="13"/>
        <v>156710.60363773821</v>
      </c>
    </row>
    <row r="218" spans="2:6" ht="15.75" thickBot="1" x14ac:dyDescent="0.3">
      <c r="B218" s="52">
        <v>154</v>
      </c>
      <c r="C218" s="41">
        <f t="shared" si="10"/>
        <v>267.19932600760762</v>
      </c>
      <c r="D218" s="41">
        <f t="shared" si="11"/>
        <v>1335.5350842308744</v>
      </c>
      <c r="E218" s="41">
        <f t="shared" si="12"/>
        <v>1602.734410238482</v>
      </c>
      <c r="F218" s="42">
        <f t="shared" si="13"/>
        <v>156443.40431173061</v>
      </c>
    </row>
    <row r="219" spans="2:6" ht="15.75" thickBot="1" x14ac:dyDescent="0.3">
      <c r="B219" s="52">
        <v>155</v>
      </c>
      <c r="C219" s="41">
        <f t="shared" si="10"/>
        <v>269.47647934683482</v>
      </c>
      <c r="D219" s="41">
        <f t="shared" si="11"/>
        <v>1333.2579308916472</v>
      </c>
      <c r="E219" s="41">
        <f t="shared" si="12"/>
        <v>1602.734410238482</v>
      </c>
      <c r="F219" s="42">
        <f t="shared" si="13"/>
        <v>156173.92783238378</v>
      </c>
    </row>
    <row r="220" spans="2:6" ht="15.75" thickBot="1" x14ac:dyDescent="0.3">
      <c r="B220" s="52">
        <v>156</v>
      </c>
      <c r="C220" s="41">
        <f t="shared" si="10"/>
        <v>1874.773039274424</v>
      </c>
      <c r="D220" s="41">
        <f t="shared" si="11"/>
        <v>1330.9613709640582</v>
      </c>
      <c r="E220" s="41">
        <f t="shared" si="12"/>
        <v>3205.7344102384823</v>
      </c>
      <c r="F220" s="42">
        <f t="shared" si="13"/>
        <v>154299.15479310937</v>
      </c>
    </row>
    <row r="221" spans="2:6" ht="15.75" thickBot="1" x14ac:dyDescent="0.3">
      <c r="B221" s="52">
        <v>157</v>
      </c>
      <c r="C221" s="41">
        <f t="shared" si="10"/>
        <v>287.75042121795286</v>
      </c>
      <c r="D221" s="41">
        <f t="shared" si="11"/>
        <v>1314.9839890205292</v>
      </c>
      <c r="E221" s="41">
        <f t="shared" si="12"/>
        <v>1602.734410238482</v>
      </c>
      <c r="F221" s="42">
        <f t="shared" si="13"/>
        <v>154011.4043718914</v>
      </c>
    </row>
    <row r="222" spans="2:6" ht="15.75" thickBot="1" x14ac:dyDescent="0.3">
      <c r="B222" s="52">
        <v>158</v>
      </c>
      <c r="C222" s="41">
        <f t="shared" si="10"/>
        <v>290.20271719613174</v>
      </c>
      <c r="D222" s="41">
        <f t="shared" si="11"/>
        <v>1312.5316930423503</v>
      </c>
      <c r="E222" s="41">
        <f t="shared" si="12"/>
        <v>1602.734410238482</v>
      </c>
      <c r="F222" s="42">
        <f t="shared" si="13"/>
        <v>153721.20165469527</v>
      </c>
    </row>
    <row r="223" spans="2:6" ht="15.75" thickBot="1" x14ac:dyDescent="0.3">
      <c r="B223" s="52">
        <v>159</v>
      </c>
      <c r="C223" s="41">
        <f t="shared" si="10"/>
        <v>292.67591238112709</v>
      </c>
      <c r="D223" s="41">
        <f t="shared" si="11"/>
        <v>1310.058497857355</v>
      </c>
      <c r="E223" s="41">
        <f t="shared" si="12"/>
        <v>1602.734410238482</v>
      </c>
      <c r="F223" s="42">
        <f t="shared" si="13"/>
        <v>153428.52574231414</v>
      </c>
    </row>
    <row r="224" spans="2:6" ht="15.75" thickBot="1" x14ac:dyDescent="0.3">
      <c r="B224" s="52">
        <v>160</v>
      </c>
      <c r="C224" s="41">
        <f t="shared" si="10"/>
        <v>295.17018488228996</v>
      </c>
      <c r="D224" s="41">
        <f t="shared" si="11"/>
        <v>1307.5642253561921</v>
      </c>
      <c r="E224" s="41">
        <f t="shared" si="12"/>
        <v>1602.734410238482</v>
      </c>
      <c r="F224" s="42">
        <f t="shared" si="13"/>
        <v>153133.35555743185</v>
      </c>
    </row>
    <row r="225" spans="2:6" ht="15.75" thickBot="1" x14ac:dyDescent="0.3">
      <c r="B225" s="52">
        <v>161</v>
      </c>
      <c r="C225" s="41">
        <f t="shared" si="10"/>
        <v>297.68571432687372</v>
      </c>
      <c r="D225" s="41">
        <f t="shared" si="11"/>
        <v>1305.0486959116083</v>
      </c>
      <c r="E225" s="41">
        <f t="shared" si="12"/>
        <v>1602.734410238482</v>
      </c>
      <c r="F225" s="42">
        <f t="shared" si="13"/>
        <v>152835.66984310496</v>
      </c>
    </row>
    <row r="226" spans="2:6" ht="15.75" thickBot="1" x14ac:dyDescent="0.3">
      <c r="B226" s="52">
        <v>162</v>
      </c>
      <c r="C226" s="41">
        <f t="shared" si="10"/>
        <v>1903.2226818729689</v>
      </c>
      <c r="D226" s="41">
        <f t="shared" si="11"/>
        <v>1302.5117283655134</v>
      </c>
      <c r="E226" s="41">
        <f t="shared" si="12"/>
        <v>3205.7344102384823</v>
      </c>
      <c r="F226" s="42">
        <f t="shared" si="13"/>
        <v>150932.44716123198</v>
      </c>
    </row>
    <row r="227" spans="2:6" ht="15.75" thickBot="1" x14ac:dyDescent="0.3">
      <c r="B227" s="52">
        <v>163</v>
      </c>
      <c r="C227" s="41">
        <f t="shared" si="10"/>
        <v>316.44252026132176</v>
      </c>
      <c r="D227" s="41">
        <f t="shared" si="11"/>
        <v>1286.2918899771603</v>
      </c>
      <c r="E227" s="41">
        <f t="shared" si="12"/>
        <v>1602.734410238482</v>
      </c>
      <c r="F227" s="42">
        <f t="shared" si="13"/>
        <v>150616.00464097064</v>
      </c>
    </row>
    <row r="228" spans="2:6" ht="15.75" thickBot="1" x14ac:dyDescent="0.3">
      <c r="B228" s="52">
        <v>164</v>
      </c>
      <c r="C228" s="41">
        <f t="shared" si="10"/>
        <v>319.13933897135871</v>
      </c>
      <c r="D228" s="41">
        <f t="shared" si="11"/>
        <v>1283.5950712671233</v>
      </c>
      <c r="E228" s="41">
        <f t="shared" si="12"/>
        <v>1602.734410238482</v>
      </c>
      <c r="F228" s="42">
        <f t="shared" si="13"/>
        <v>150296.86530199929</v>
      </c>
    </row>
    <row r="229" spans="2:6" ht="15.75" thickBot="1" x14ac:dyDescent="0.3">
      <c r="B229" s="52">
        <v>165</v>
      </c>
      <c r="C229" s="41">
        <f t="shared" si="10"/>
        <v>321.85914078476867</v>
      </c>
      <c r="D229" s="41">
        <f t="shared" si="11"/>
        <v>1280.8752694537134</v>
      </c>
      <c r="E229" s="41">
        <f t="shared" si="12"/>
        <v>1602.734410238482</v>
      </c>
      <c r="F229" s="42">
        <f t="shared" si="13"/>
        <v>149975.00616121452</v>
      </c>
    </row>
    <row r="230" spans="2:6" ht="15.75" thickBot="1" x14ac:dyDescent="0.3">
      <c r="B230" s="52">
        <v>166</v>
      </c>
      <c r="C230" s="41">
        <f t="shared" si="10"/>
        <v>324.60212157049864</v>
      </c>
      <c r="D230" s="41">
        <f t="shared" si="11"/>
        <v>1278.1322886679834</v>
      </c>
      <c r="E230" s="41">
        <f t="shared" si="12"/>
        <v>1602.734410238482</v>
      </c>
      <c r="F230" s="42">
        <f t="shared" si="13"/>
        <v>149650.40403964403</v>
      </c>
    </row>
    <row r="231" spans="2:6" ht="15.75" thickBot="1" x14ac:dyDescent="0.3">
      <c r="B231" s="52">
        <v>167</v>
      </c>
      <c r="C231" s="41">
        <f t="shared" si="10"/>
        <v>327.36847886674968</v>
      </c>
      <c r="D231" s="41">
        <f t="shared" si="11"/>
        <v>1275.3659313717324</v>
      </c>
      <c r="E231" s="41">
        <f t="shared" si="12"/>
        <v>1602.734410238482</v>
      </c>
      <c r="F231" s="42">
        <f t="shared" si="13"/>
        <v>149323.03556077727</v>
      </c>
    </row>
    <row r="232" spans="2:6" ht="15.75" thickBot="1" x14ac:dyDescent="0.3">
      <c r="B232" s="52">
        <v>168</v>
      </c>
      <c r="C232" s="41">
        <f t="shared" si="10"/>
        <v>1933.1584118952037</v>
      </c>
      <c r="D232" s="41">
        <f t="shared" si="11"/>
        <v>1272.5759983432786</v>
      </c>
      <c r="E232" s="41">
        <f t="shared" si="12"/>
        <v>3205.7344102384823</v>
      </c>
      <c r="F232" s="42">
        <f t="shared" si="13"/>
        <v>147389.87714888205</v>
      </c>
    </row>
    <row r="233" spans="2:6" ht="15.75" thickBot="1" x14ac:dyDescent="0.3">
      <c r="B233" s="52">
        <v>169</v>
      </c>
      <c r="C233" s="41">
        <f t="shared" si="10"/>
        <v>346.63337161414097</v>
      </c>
      <c r="D233" s="41">
        <f t="shared" si="11"/>
        <v>1256.1010386243411</v>
      </c>
      <c r="E233" s="41">
        <f t="shared" si="12"/>
        <v>1602.734410238482</v>
      </c>
      <c r="F233" s="42">
        <f t="shared" si="13"/>
        <v>147043.2437772679</v>
      </c>
    </row>
    <row r="234" spans="2:6" ht="15.75" thickBot="1" x14ac:dyDescent="0.3">
      <c r="B234" s="52">
        <v>170</v>
      </c>
      <c r="C234" s="41">
        <f t="shared" si="10"/>
        <v>349.5874858757777</v>
      </c>
      <c r="D234" s="41">
        <f t="shared" si="11"/>
        <v>1253.1469243627043</v>
      </c>
      <c r="E234" s="41">
        <f t="shared" si="12"/>
        <v>1602.734410238482</v>
      </c>
      <c r="F234" s="42">
        <f t="shared" si="13"/>
        <v>146693.65629139211</v>
      </c>
    </row>
    <row r="235" spans="2:6" ht="15.75" thickBot="1" x14ac:dyDescent="0.3">
      <c r="B235" s="52">
        <v>171</v>
      </c>
      <c r="C235" s="41">
        <f t="shared" si="10"/>
        <v>352.56677599117052</v>
      </c>
      <c r="D235" s="41">
        <f t="shared" si="11"/>
        <v>1250.1676342473115</v>
      </c>
      <c r="E235" s="41">
        <f t="shared" si="12"/>
        <v>1602.734410238482</v>
      </c>
      <c r="F235" s="42">
        <f t="shared" si="13"/>
        <v>146341.08951540093</v>
      </c>
    </row>
    <row r="236" spans="2:6" ht="15.75" thickBot="1" x14ac:dyDescent="0.3">
      <c r="B236" s="52">
        <v>172</v>
      </c>
      <c r="C236" s="41">
        <f t="shared" si="10"/>
        <v>355.57145651654764</v>
      </c>
      <c r="D236" s="41">
        <f t="shared" si="11"/>
        <v>1247.1629537219344</v>
      </c>
      <c r="E236" s="41">
        <f t="shared" si="12"/>
        <v>1602.734410238482</v>
      </c>
      <c r="F236" s="42">
        <f t="shared" si="13"/>
        <v>145985.51805888439</v>
      </c>
    </row>
    <row r="237" spans="2:6" ht="15.75" thickBot="1" x14ac:dyDescent="0.3">
      <c r="B237" s="52">
        <v>173</v>
      </c>
      <c r="C237" s="41">
        <f t="shared" si="10"/>
        <v>358.60174383664912</v>
      </c>
      <c r="D237" s="41">
        <f t="shared" si="11"/>
        <v>1244.1326664018329</v>
      </c>
      <c r="E237" s="41">
        <f t="shared" si="12"/>
        <v>1602.734410238482</v>
      </c>
      <c r="F237" s="42">
        <f t="shared" si="13"/>
        <v>145626.91631504774</v>
      </c>
    </row>
    <row r="238" spans="2:6" ht="15.75" thickBot="1" x14ac:dyDescent="0.3">
      <c r="B238" s="52">
        <v>174</v>
      </c>
      <c r="C238" s="41">
        <f t="shared" si="10"/>
        <v>1964.6578561803128</v>
      </c>
      <c r="D238" s="41">
        <f t="shared" si="11"/>
        <v>1241.0765540581694</v>
      </c>
      <c r="E238" s="41">
        <f t="shared" si="12"/>
        <v>3205.7344102384823</v>
      </c>
      <c r="F238" s="42">
        <f t="shared" si="13"/>
        <v>143662.25845886744</v>
      </c>
    </row>
    <row r="239" spans="2:6" ht="15.75" thickBot="1" x14ac:dyDescent="0.3">
      <c r="B239" s="52">
        <v>175</v>
      </c>
      <c r="C239" s="41">
        <f t="shared" si="10"/>
        <v>378.4012636749585</v>
      </c>
      <c r="D239" s="41">
        <f t="shared" si="11"/>
        <v>1224.3331465635235</v>
      </c>
      <c r="E239" s="41">
        <f t="shared" si="12"/>
        <v>1602.734410238482</v>
      </c>
      <c r="F239" s="42">
        <f t="shared" si="13"/>
        <v>143283.85719519248</v>
      </c>
    </row>
    <row r="240" spans="2:6" ht="15.75" thickBot="1" x14ac:dyDescent="0.3">
      <c r="B240" s="52">
        <v>176</v>
      </c>
      <c r="C240" s="41">
        <f t="shared" si="10"/>
        <v>381.62611350530847</v>
      </c>
      <c r="D240" s="41">
        <f t="shared" si="11"/>
        <v>1221.1082967331736</v>
      </c>
      <c r="E240" s="41">
        <f t="shared" si="12"/>
        <v>1602.734410238482</v>
      </c>
      <c r="F240" s="42">
        <f t="shared" si="13"/>
        <v>142902.23108168718</v>
      </c>
    </row>
    <row r="241" spans="2:6" ht="15.75" thickBot="1" x14ac:dyDescent="0.3">
      <c r="B241" s="52">
        <v>177</v>
      </c>
      <c r="C241" s="41">
        <f t="shared" si="10"/>
        <v>384.87844647968222</v>
      </c>
      <c r="D241" s="41">
        <f t="shared" si="11"/>
        <v>1217.8559637587998</v>
      </c>
      <c r="E241" s="41">
        <f t="shared" si="12"/>
        <v>1602.734410238482</v>
      </c>
      <c r="F241" s="42">
        <f t="shared" si="13"/>
        <v>142517.3526352075</v>
      </c>
    </row>
    <row r="242" spans="2:6" ht="15.75" thickBot="1" x14ac:dyDescent="0.3">
      <c r="B242" s="52">
        <v>178</v>
      </c>
      <c r="C242" s="41">
        <f t="shared" si="10"/>
        <v>388.15849681773147</v>
      </c>
      <c r="D242" s="41">
        <f t="shared" si="11"/>
        <v>1214.5759134207506</v>
      </c>
      <c r="E242" s="41">
        <f t="shared" si="12"/>
        <v>1602.734410238482</v>
      </c>
      <c r="F242" s="42">
        <f t="shared" si="13"/>
        <v>142129.19413838978</v>
      </c>
    </row>
    <row r="243" spans="2:6" ht="15.75" thickBot="1" x14ac:dyDescent="0.3">
      <c r="B243" s="52">
        <v>179</v>
      </c>
      <c r="C243" s="41">
        <f t="shared" si="10"/>
        <v>391.46650073519936</v>
      </c>
      <c r="D243" s="41">
        <f t="shared" si="11"/>
        <v>1211.2679095032827</v>
      </c>
      <c r="E243" s="41">
        <f t="shared" si="12"/>
        <v>1602.734410238482</v>
      </c>
      <c r="F243" s="42">
        <f t="shared" si="13"/>
        <v>141737.72763765458</v>
      </c>
    </row>
    <row r="244" spans="2:6" ht="15.75" thickBot="1" x14ac:dyDescent="0.3">
      <c r="B244" s="52">
        <v>180</v>
      </c>
      <c r="C244" s="41">
        <f t="shared" si="10"/>
        <v>1997.8026964609305</v>
      </c>
      <c r="D244" s="41">
        <f t="shared" si="11"/>
        <v>1207.9317137775517</v>
      </c>
      <c r="E244" s="41">
        <f t="shared" si="12"/>
        <v>3205.7344102384823</v>
      </c>
      <c r="F244" s="42">
        <f t="shared" si="13"/>
        <v>139739.92494119366</v>
      </c>
    </row>
    <row r="245" spans="2:6" ht="15.75" thickBot="1" x14ac:dyDescent="0.3">
      <c r="B245" s="52">
        <v>181</v>
      </c>
      <c r="C245" s="41">
        <f t="shared" si="10"/>
        <v>411.82857429279943</v>
      </c>
      <c r="D245" s="41">
        <f t="shared" si="11"/>
        <v>1190.9058359456826</v>
      </c>
      <c r="E245" s="41">
        <f t="shared" si="12"/>
        <v>1602.734410238482</v>
      </c>
      <c r="F245" s="42">
        <f t="shared" si="13"/>
        <v>139328.09636690086</v>
      </c>
    </row>
    <row r="246" spans="2:6" ht="15.75" thickBot="1" x14ac:dyDescent="0.3">
      <c r="B246" s="52">
        <v>182</v>
      </c>
      <c r="C246" s="41">
        <f t="shared" si="10"/>
        <v>415.33830175788057</v>
      </c>
      <c r="D246" s="41">
        <f t="shared" si="11"/>
        <v>1187.3961084806015</v>
      </c>
      <c r="E246" s="41">
        <f t="shared" si="12"/>
        <v>1602.734410238482</v>
      </c>
      <c r="F246" s="42">
        <f t="shared" si="13"/>
        <v>138912.75806514299</v>
      </c>
    </row>
    <row r="247" spans="2:6" ht="15.75" thickBot="1" x14ac:dyDescent="0.3">
      <c r="B247" s="52">
        <v>183</v>
      </c>
      <c r="C247" s="41">
        <f t="shared" si="10"/>
        <v>418.87794018020963</v>
      </c>
      <c r="D247" s="41">
        <f t="shared" si="11"/>
        <v>1183.8564700582724</v>
      </c>
      <c r="E247" s="41">
        <f t="shared" si="12"/>
        <v>1602.734410238482</v>
      </c>
      <c r="F247" s="42">
        <f t="shared" si="13"/>
        <v>138493.88012496277</v>
      </c>
    </row>
    <row r="248" spans="2:6" ht="15.75" thickBot="1" x14ac:dyDescent="0.3">
      <c r="B248" s="52">
        <v>184</v>
      </c>
      <c r="C248" s="41">
        <f t="shared" si="10"/>
        <v>422.44774446999622</v>
      </c>
      <c r="D248" s="41">
        <f t="shared" si="11"/>
        <v>1180.2866657684858</v>
      </c>
      <c r="E248" s="41">
        <f t="shared" si="12"/>
        <v>1602.734410238482</v>
      </c>
      <c r="F248" s="42">
        <f t="shared" si="13"/>
        <v>138071.43238049277</v>
      </c>
    </row>
    <row r="249" spans="2:6" ht="15.75" thickBot="1" x14ac:dyDescent="0.3">
      <c r="B249" s="52">
        <v>185</v>
      </c>
      <c r="C249" s="41">
        <f t="shared" si="10"/>
        <v>426.04797170987149</v>
      </c>
      <c r="D249" s="41">
        <f t="shared" si="11"/>
        <v>1176.6864385286106</v>
      </c>
      <c r="E249" s="41">
        <f t="shared" si="12"/>
        <v>1602.734410238482</v>
      </c>
      <c r="F249" s="42">
        <f t="shared" si="13"/>
        <v>137645.38440878291</v>
      </c>
    </row>
    <row r="250" spans="2:6" ht="15.75" thickBot="1" x14ac:dyDescent="0.3">
      <c r="B250" s="52">
        <v>186</v>
      </c>
      <c r="C250" s="41">
        <f t="shared" si="10"/>
        <v>2032.6788811734027</v>
      </c>
      <c r="D250" s="41">
        <f t="shared" si="11"/>
        <v>1173.0555290650796</v>
      </c>
      <c r="E250" s="41">
        <f t="shared" si="12"/>
        <v>3205.7344102384823</v>
      </c>
      <c r="F250" s="42">
        <f t="shared" si="13"/>
        <v>135612.70552760951</v>
      </c>
    </row>
    <row r="251" spans="2:6" ht="15.75" thickBot="1" x14ac:dyDescent="0.3">
      <c r="B251" s="52">
        <v>187</v>
      </c>
      <c r="C251" s="41">
        <f t="shared" si="10"/>
        <v>447.00198438253665</v>
      </c>
      <c r="D251" s="41">
        <f t="shared" si="11"/>
        <v>1155.7324258559454</v>
      </c>
      <c r="E251" s="41">
        <f t="shared" si="12"/>
        <v>1602.734410238482</v>
      </c>
      <c r="F251" s="42">
        <f t="shared" si="13"/>
        <v>135165.70354322696</v>
      </c>
    </row>
    <row r="252" spans="2:6" ht="15.75" thickBot="1" x14ac:dyDescent="0.3">
      <c r="B252" s="52">
        <v>188</v>
      </c>
      <c r="C252" s="41">
        <f t="shared" si="10"/>
        <v>450.81147026929739</v>
      </c>
      <c r="D252" s="41">
        <f t="shared" si="11"/>
        <v>1151.9229399691847</v>
      </c>
      <c r="E252" s="41">
        <f t="shared" si="12"/>
        <v>1602.734410238482</v>
      </c>
      <c r="F252" s="42">
        <f t="shared" si="13"/>
        <v>134714.89207295768</v>
      </c>
    </row>
    <row r="253" spans="2:6" ht="15.75" thickBot="1" x14ac:dyDescent="0.3">
      <c r="B253" s="52">
        <v>189</v>
      </c>
      <c r="C253" s="41">
        <f t="shared" si="10"/>
        <v>454.65342174508964</v>
      </c>
      <c r="D253" s="41">
        <f t="shared" si="11"/>
        <v>1148.0809884933924</v>
      </c>
      <c r="E253" s="41">
        <f t="shared" si="12"/>
        <v>1602.734410238482</v>
      </c>
      <c r="F253" s="42">
        <f t="shared" si="13"/>
        <v>134260.2386512126</v>
      </c>
    </row>
    <row r="254" spans="2:6" ht="15.75" thickBot="1" x14ac:dyDescent="0.3">
      <c r="B254" s="52">
        <v>190</v>
      </c>
      <c r="C254" s="41">
        <f t="shared" si="10"/>
        <v>458.52811549146713</v>
      </c>
      <c r="D254" s="41">
        <f t="shared" si="11"/>
        <v>1144.2062947470149</v>
      </c>
      <c r="E254" s="41">
        <f t="shared" si="12"/>
        <v>1602.734410238482</v>
      </c>
      <c r="F254" s="42">
        <f t="shared" si="13"/>
        <v>133801.71053572113</v>
      </c>
    </row>
    <row r="255" spans="2:6" ht="15.75" thickBot="1" x14ac:dyDescent="0.3">
      <c r="B255" s="52">
        <v>191</v>
      </c>
      <c r="C255" s="41">
        <f t="shared" si="10"/>
        <v>462.43583054794635</v>
      </c>
      <c r="D255" s="41">
        <f t="shared" si="11"/>
        <v>1140.2985796905357</v>
      </c>
      <c r="E255" s="41">
        <f t="shared" si="12"/>
        <v>1602.734410238482</v>
      </c>
      <c r="F255" s="42">
        <f t="shared" si="13"/>
        <v>133339.27470517319</v>
      </c>
    </row>
    <row r="256" spans="2:6" ht="15.75" thickBot="1" x14ac:dyDescent="0.3">
      <c r="B256" s="52">
        <v>192</v>
      </c>
      <c r="C256" s="41">
        <f t="shared" si="10"/>
        <v>2069.3768483321028</v>
      </c>
      <c r="D256" s="41">
        <f t="shared" si="11"/>
        <v>1136.3575619063793</v>
      </c>
      <c r="E256" s="41">
        <f t="shared" si="12"/>
        <v>3205.7344102384823</v>
      </c>
      <c r="F256" s="42">
        <f t="shared" si="13"/>
        <v>131269.8978568411</v>
      </c>
    </row>
    <row r="257" spans="2:6" ht="15.75" thickBot="1" x14ac:dyDescent="0.3">
      <c r="B257" s="52">
        <v>193</v>
      </c>
      <c r="C257" s="41">
        <f t="shared" si="10"/>
        <v>484.01270269861016</v>
      </c>
      <c r="D257" s="41">
        <f t="shared" si="11"/>
        <v>1118.7217075398719</v>
      </c>
      <c r="E257" s="41">
        <f t="shared" si="12"/>
        <v>1602.734410238482</v>
      </c>
      <c r="F257" s="42">
        <f t="shared" si="13"/>
        <v>130785.88515414248</v>
      </c>
    </row>
    <row r="258" spans="2:6" ht="15.75" thickBot="1" x14ac:dyDescent="0.3">
      <c r="B258" s="52">
        <v>194</v>
      </c>
      <c r="C258" s="41">
        <f t="shared" ref="C258:C321" si="14">+E258-D258</f>
        <v>488.13760510254519</v>
      </c>
      <c r="D258" s="41">
        <f t="shared" ref="D258:D321" si="15">+F257*$C$59</f>
        <v>1114.5968051359368</v>
      </c>
      <c r="E258" s="41">
        <f t="shared" ref="E258:E321" si="16">+$D$56+IF(B258=VLOOKUP(B258,$B$3:$D$53,1),VLOOKUP(B258,$B$3:$D$53,2),0)</f>
        <v>1602.734410238482</v>
      </c>
      <c r="F258" s="42">
        <f t="shared" ref="F258:F321" si="17">+F257-C258</f>
        <v>130297.74754903994</v>
      </c>
    </row>
    <row r="259" spans="2:6" ht="15.75" thickBot="1" x14ac:dyDescent="0.3">
      <c r="B259" s="52">
        <v>195</v>
      </c>
      <c r="C259" s="41">
        <f t="shared" si="14"/>
        <v>492.29766117031386</v>
      </c>
      <c r="D259" s="41">
        <f t="shared" si="15"/>
        <v>1110.4367490681682</v>
      </c>
      <c r="E259" s="41">
        <f t="shared" si="16"/>
        <v>1602.734410238482</v>
      </c>
      <c r="F259" s="42">
        <f t="shared" si="17"/>
        <v>129805.44988786962</v>
      </c>
    </row>
    <row r="260" spans="2:6" ht="15.75" thickBot="1" x14ac:dyDescent="0.3">
      <c r="B260" s="52">
        <v>196</v>
      </c>
      <c r="C260" s="41">
        <f t="shared" si="14"/>
        <v>496.49317049205479</v>
      </c>
      <c r="D260" s="41">
        <f t="shared" si="15"/>
        <v>1106.2412397464273</v>
      </c>
      <c r="E260" s="41">
        <f t="shared" si="16"/>
        <v>1602.734410238482</v>
      </c>
      <c r="F260" s="42">
        <f t="shared" si="17"/>
        <v>129308.95671737756</v>
      </c>
    </row>
    <row r="261" spans="2:6" ht="15.75" thickBot="1" x14ac:dyDescent="0.3">
      <c r="B261" s="52">
        <v>197</v>
      </c>
      <c r="C261" s="41">
        <f t="shared" si="14"/>
        <v>500.72443521110335</v>
      </c>
      <c r="D261" s="41">
        <f t="shared" si="15"/>
        <v>1102.0099750273787</v>
      </c>
      <c r="E261" s="41">
        <f t="shared" si="16"/>
        <v>1602.734410238482</v>
      </c>
      <c r="F261" s="42">
        <f t="shared" si="17"/>
        <v>128808.23228216646</v>
      </c>
    </row>
    <row r="262" spans="2:6" ht="15.75" thickBot="1" x14ac:dyDescent="0.3">
      <c r="B262" s="52">
        <v>198</v>
      </c>
      <c r="C262" s="41">
        <f t="shared" si="14"/>
        <v>2107.991760045752</v>
      </c>
      <c r="D262" s="41">
        <f t="shared" si="15"/>
        <v>1097.74265019273</v>
      </c>
      <c r="E262" s="41">
        <f t="shared" si="16"/>
        <v>3205.7344102384823</v>
      </c>
      <c r="F262" s="42">
        <f t="shared" si="17"/>
        <v>126700.2405221207</v>
      </c>
    </row>
    <row r="263" spans="2:6" ht="15.75" thickBot="1" x14ac:dyDescent="0.3">
      <c r="B263" s="52">
        <v>199</v>
      </c>
      <c r="C263" s="41">
        <f t="shared" si="14"/>
        <v>522.95670234996714</v>
      </c>
      <c r="D263" s="41">
        <f t="shared" si="15"/>
        <v>1079.7777078885149</v>
      </c>
      <c r="E263" s="41">
        <f t="shared" si="16"/>
        <v>1602.734410238482</v>
      </c>
      <c r="F263" s="42">
        <f t="shared" si="17"/>
        <v>126177.28381977073</v>
      </c>
    </row>
    <row r="264" spans="2:6" ht="15.75" thickBot="1" x14ac:dyDescent="0.3">
      <c r="B264" s="52">
        <v>200</v>
      </c>
      <c r="C264" s="41">
        <f t="shared" si="14"/>
        <v>527.41349727838565</v>
      </c>
      <c r="D264" s="41">
        <f t="shared" si="15"/>
        <v>1075.3209129600964</v>
      </c>
      <c r="E264" s="41">
        <f t="shared" si="16"/>
        <v>1602.734410238482</v>
      </c>
      <c r="F264" s="42">
        <f t="shared" si="17"/>
        <v>125649.87032249235</v>
      </c>
    </row>
    <row r="265" spans="2:6" ht="15.75" thickBot="1" x14ac:dyDescent="0.3">
      <c r="B265" s="52">
        <v>201</v>
      </c>
      <c r="C265" s="41">
        <f t="shared" si="14"/>
        <v>531.90827435894926</v>
      </c>
      <c r="D265" s="41">
        <f t="shared" si="15"/>
        <v>1070.8261358795328</v>
      </c>
      <c r="E265" s="41">
        <f t="shared" si="16"/>
        <v>1602.734410238482</v>
      </c>
      <c r="F265" s="42">
        <f t="shared" si="17"/>
        <v>125117.9620481334</v>
      </c>
    </row>
    <row r="266" spans="2:6" ht="15.75" thickBot="1" x14ac:dyDescent="0.3">
      <c r="B266" s="52">
        <v>202</v>
      </c>
      <c r="C266" s="41">
        <f t="shared" si="14"/>
        <v>536.44135728702759</v>
      </c>
      <c r="D266" s="41">
        <f t="shared" si="15"/>
        <v>1066.2930529514545</v>
      </c>
      <c r="E266" s="41">
        <f t="shared" si="16"/>
        <v>1602.734410238482</v>
      </c>
      <c r="F266" s="42">
        <f t="shared" si="17"/>
        <v>124581.52069084637</v>
      </c>
    </row>
    <row r="267" spans="2:6" ht="15.75" thickBot="1" x14ac:dyDescent="0.3">
      <c r="B267" s="52">
        <v>203</v>
      </c>
      <c r="C267" s="41">
        <f t="shared" si="14"/>
        <v>541.01307251661979</v>
      </c>
      <c r="D267" s="41">
        <f t="shared" si="15"/>
        <v>1061.7213377218623</v>
      </c>
      <c r="E267" s="41">
        <f t="shared" si="16"/>
        <v>1602.734410238482</v>
      </c>
      <c r="F267" s="42">
        <f t="shared" si="17"/>
        <v>124040.50761832975</v>
      </c>
    </row>
    <row r="268" spans="2:6" ht="15.75" thickBot="1" x14ac:dyDescent="0.3">
      <c r="B268" s="52">
        <v>204</v>
      </c>
      <c r="C268" s="41">
        <f t="shared" si="14"/>
        <v>2148.6237492838654</v>
      </c>
      <c r="D268" s="41">
        <f t="shared" si="15"/>
        <v>1057.1106609546171</v>
      </c>
      <c r="E268" s="41">
        <f t="shared" si="16"/>
        <v>3205.7344102384823</v>
      </c>
      <c r="F268" s="42">
        <f t="shared" si="17"/>
        <v>121891.88386904588</v>
      </c>
    </row>
    <row r="269" spans="2:6" ht="15.75" thickBot="1" x14ac:dyDescent="0.3">
      <c r="B269" s="52">
        <v>205</v>
      </c>
      <c r="C269" s="41">
        <f t="shared" si="14"/>
        <v>563.93496966952421</v>
      </c>
      <c r="D269" s="41">
        <f t="shared" si="15"/>
        <v>1038.7994405689578</v>
      </c>
      <c r="E269" s="41">
        <f t="shared" si="16"/>
        <v>1602.734410238482</v>
      </c>
      <c r="F269" s="42">
        <f t="shared" si="17"/>
        <v>121327.94889937635</v>
      </c>
    </row>
    <row r="270" spans="2:6" ht="15.75" thickBot="1" x14ac:dyDescent="0.3">
      <c r="B270" s="52">
        <v>206</v>
      </c>
      <c r="C270" s="41">
        <f t="shared" si="14"/>
        <v>568.74099376575805</v>
      </c>
      <c r="D270" s="41">
        <f t="shared" si="15"/>
        <v>1033.993416472724</v>
      </c>
      <c r="E270" s="41">
        <f t="shared" si="16"/>
        <v>1602.734410238482</v>
      </c>
      <c r="F270" s="42">
        <f t="shared" si="17"/>
        <v>120759.20790561059</v>
      </c>
    </row>
    <row r="271" spans="2:6" ht="15.75" thickBot="1" x14ac:dyDescent="0.3">
      <c r="B271" s="52">
        <v>207</v>
      </c>
      <c r="C271" s="41">
        <f t="shared" si="14"/>
        <v>573.58797625055786</v>
      </c>
      <c r="D271" s="41">
        <f t="shared" si="15"/>
        <v>1029.1464339879242</v>
      </c>
      <c r="E271" s="41">
        <f t="shared" si="16"/>
        <v>1602.734410238482</v>
      </c>
      <c r="F271" s="42">
        <f t="shared" si="17"/>
        <v>120185.61992936002</v>
      </c>
    </row>
    <row r="272" spans="2:6" ht="15.75" thickBot="1" x14ac:dyDescent="0.3">
      <c r="B272" s="52">
        <v>208</v>
      </c>
      <c r="C272" s="41">
        <f t="shared" si="14"/>
        <v>578.47626618367849</v>
      </c>
      <c r="D272" s="41">
        <f t="shared" si="15"/>
        <v>1024.2581440548036</v>
      </c>
      <c r="E272" s="41">
        <f t="shared" si="16"/>
        <v>1602.734410238482</v>
      </c>
      <c r="F272" s="42">
        <f t="shared" si="17"/>
        <v>119607.14366317635</v>
      </c>
    </row>
    <row r="273" spans="2:6" ht="15.75" thickBot="1" x14ac:dyDescent="0.3">
      <c r="B273" s="52">
        <v>209</v>
      </c>
      <c r="C273" s="41">
        <f t="shared" si="14"/>
        <v>583.40621559966758</v>
      </c>
      <c r="D273" s="41">
        <f t="shared" si="15"/>
        <v>1019.3281946388145</v>
      </c>
      <c r="E273" s="41">
        <f t="shared" si="16"/>
        <v>1602.734410238482</v>
      </c>
      <c r="F273" s="42">
        <f t="shared" si="17"/>
        <v>119023.73744757668</v>
      </c>
    </row>
    <row r="274" spans="2:6" ht="15.75" thickBot="1" x14ac:dyDescent="0.3">
      <c r="B274" s="52">
        <v>210</v>
      </c>
      <c r="C274" s="41">
        <f t="shared" si="14"/>
        <v>2191.3781795332179</v>
      </c>
      <c r="D274" s="41">
        <f t="shared" si="15"/>
        <v>1014.3562307052642</v>
      </c>
      <c r="E274" s="41">
        <f t="shared" si="16"/>
        <v>3205.7344102384823</v>
      </c>
      <c r="F274" s="42">
        <f t="shared" si="17"/>
        <v>116832.35926804347</v>
      </c>
    </row>
    <row r="275" spans="2:6" ht="15.75" thickBot="1" x14ac:dyDescent="0.3">
      <c r="B275" s="52">
        <v>211</v>
      </c>
      <c r="C275" s="41">
        <f t="shared" si="14"/>
        <v>607.05376608350662</v>
      </c>
      <c r="D275" s="41">
        <f t="shared" si="15"/>
        <v>995.68064415497543</v>
      </c>
      <c r="E275" s="41">
        <f t="shared" si="16"/>
        <v>1602.734410238482</v>
      </c>
      <c r="F275" s="42">
        <f t="shared" si="17"/>
        <v>116225.30550195996</v>
      </c>
    </row>
    <row r="276" spans="2:6" ht="15.75" thickBot="1" x14ac:dyDescent="0.3">
      <c r="B276" s="52">
        <v>212</v>
      </c>
      <c r="C276" s="41">
        <f t="shared" si="14"/>
        <v>612.22726158284866</v>
      </c>
      <c r="D276" s="41">
        <f t="shared" si="15"/>
        <v>990.50714865563339</v>
      </c>
      <c r="E276" s="41">
        <f t="shared" si="16"/>
        <v>1602.734410238482</v>
      </c>
      <c r="F276" s="42">
        <f t="shared" si="17"/>
        <v>115613.0782403771</v>
      </c>
    </row>
    <row r="277" spans="2:6" ht="15.75" thickBot="1" x14ac:dyDescent="0.3">
      <c r="B277" s="52">
        <v>213</v>
      </c>
      <c r="C277" s="41">
        <f t="shared" si="14"/>
        <v>617.44484717301475</v>
      </c>
      <c r="D277" s="41">
        <f t="shared" si="15"/>
        <v>985.28956306546729</v>
      </c>
      <c r="E277" s="41">
        <f t="shared" si="16"/>
        <v>1602.734410238482</v>
      </c>
      <c r="F277" s="42">
        <f t="shared" si="17"/>
        <v>114995.63339320409</v>
      </c>
    </row>
    <row r="278" spans="2:6" ht="15.75" thickBot="1" x14ac:dyDescent="0.3">
      <c r="B278" s="52">
        <v>214</v>
      </c>
      <c r="C278" s="41">
        <f t="shared" si="14"/>
        <v>622.70689860307232</v>
      </c>
      <c r="D278" s="41">
        <f t="shared" si="15"/>
        <v>980.02751163540972</v>
      </c>
      <c r="E278" s="41">
        <f t="shared" si="16"/>
        <v>1602.734410238482</v>
      </c>
      <c r="F278" s="42">
        <f t="shared" si="17"/>
        <v>114372.92649460101</v>
      </c>
    </row>
    <row r="279" spans="2:6" ht="15.75" thickBot="1" x14ac:dyDescent="0.3">
      <c r="B279" s="52">
        <v>215</v>
      </c>
      <c r="C279" s="41">
        <f t="shared" si="14"/>
        <v>628.0137948243356</v>
      </c>
      <c r="D279" s="41">
        <f t="shared" si="15"/>
        <v>974.72061541414644</v>
      </c>
      <c r="E279" s="41">
        <f t="shared" si="16"/>
        <v>1602.734410238482</v>
      </c>
      <c r="F279" s="42">
        <f t="shared" si="17"/>
        <v>113744.91269977667</v>
      </c>
    </row>
    <row r="280" spans="2:6" ht="15.75" thickBot="1" x14ac:dyDescent="0.3">
      <c r="B280" s="52">
        <v>216</v>
      </c>
      <c r="C280" s="41">
        <f t="shared" si="14"/>
        <v>2236.3659180176569</v>
      </c>
      <c r="D280" s="41">
        <f t="shared" si="15"/>
        <v>969.36849222082549</v>
      </c>
      <c r="E280" s="41">
        <f t="shared" si="16"/>
        <v>3205.7344102384823</v>
      </c>
      <c r="F280" s="42">
        <f t="shared" si="17"/>
        <v>111508.54678175901</v>
      </c>
    </row>
    <row r="281" spans="2:6" ht="15.75" thickBot="1" x14ac:dyDescent="0.3">
      <c r="B281" s="52">
        <v>217</v>
      </c>
      <c r="C281" s="41">
        <f t="shared" si="14"/>
        <v>652.42490365972014</v>
      </c>
      <c r="D281" s="41">
        <f t="shared" si="15"/>
        <v>950.3095065787619</v>
      </c>
      <c r="E281" s="41">
        <f t="shared" si="16"/>
        <v>1602.734410238482</v>
      </c>
      <c r="F281" s="42">
        <f t="shared" si="17"/>
        <v>110856.12187809929</v>
      </c>
    </row>
    <row r="282" spans="2:6" ht="15.75" thickBot="1" x14ac:dyDescent="0.3">
      <c r="B282" s="52">
        <v>218</v>
      </c>
      <c r="C282" s="41">
        <f t="shared" si="14"/>
        <v>657.98506569366737</v>
      </c>
      <c r="D282" s="41">
        <f t="shared" si="15"/>
        <v>944.74934454481468</v>
      </c>
      <c r="E282" s="41">
        <f t="shared" si="16"/>
        <v>1602.734410238482</v>
      </c>
      <c r="F282" s="42">
        <f t="shared" si="17"/>
        <v>110198.13681240563</v>
      </c>
    </row>
    <row r="283" spans="2:6" ht="15.75" thickBot="1" x14ac:dyDescent="0.3">
      <c r="B283" s="52">
        <v>219</v>
      </c>
      <c r="C283" s="41">
        <f t="shared" si="14"/>
        <v>663.59261310740362</v>
      </c>
      <c r="D283" s="41">
        <f t="shared" si="15"/>
        <v>939.14179713107842</v>
      </c>
      <c r="E283" s="41">
        <f t="shared" si="16"/>
        <v>1602.734410238482</v>
      </c>
      <c r="F283" s="42">
        <f t="shared" si="17"/>
        <v>109534.54419929822</v>
      </c>
    </row>
    <row r="284" spans="2:6" ht="15.75" thickBot="1" x14ac:dyDescent="0.3">
      <c r="B284" s="52">
        <v>220</v>
      </c>
      <c r="C284" s="41">
        <f t="shared" si="14"/>
        <v>669.24794973344399</v>
      </c>
      <c r="D284" s="41">
        <f t="shared" si="15"/>
        <v>933.48646050503805</v>
      </c>
      <c r="E284" s="41">
        <f t="shared" si="16"/>
        <v>1602.734410238482</v>
      </c>
      <c r="F284" s="42">
        <f t="shared" si="17"/>
        <v>108865.29624956478</v>
      </c>
    </row>
    <row r="285" spans="2:6" ht="15.75" thickBot="1" x14ac:dyDescent="0.3">
      <c r="B285" s="52">
        <v>221</v>
      </c>
      <c r="C285" s="41">
        <f t="shared" si="14"/>
        <v>674.95148284588583</v>
      </c>
      <c r="D285" s="41">
        <f t="shared" si="15"/>
        <v>927.78292739259621</v>
      </c>
      <c r="E285" s="41">
        <f t="shared" si="16"/>
        <v>1602.734410238482</v>
      </c>
      <c r="F285" s="42">
        <f t="shared" si="17"/>
        <v>108190.34476671889</v>
      </c>
    </row>
    <row r="286" spans="2:6" ht="15.75" thickBot="1" x14ac:dyDescent="0.3">
      <c r="B286" s="52">
        <v>222</v>
      </c>
      <c r="C286" s="41">
        <f t="shared" si="14"/>
        <v>2283.70362318974</v>
      </c>
      <c r="D286" s="41">
        <f t="shared" si="15"/>
        <v>922.03078704874224</v>
      </c>
      <c r="E286" s="41">
        <f t="shared" si="16"/>
        <v>3205.7344102384823</v>
      </c>
      <c r="F286" s="42">
        <f t="shared" si="17"/>
        <v>105906.64114352915</v>
      </c>
    </row>
    <row r="287" spans="2:6" ht="15.75" thickBot="1" x14ac:dyDescent="0.3">
      <c r="B287" s="52">
        <v>223</v>
      </c>
      <c r="C287" s="41">
        <f t="shared" si="14"/>
        <v>700.1660350492815</v>
      </c>
      <c r="D287" s="41">
        <f t="shared" si="15"/>
        <v>902.56837518920054</v>
      </c>
      <c r="E287" s="41">
        <f t="shared" si="16"/>
        <v>1602.734410238482</v>
      </c>
      <c r="F287" s="42">
        <f t="shared" si="17"/>
        <v>105206.47510847988</v>
      </c>
    </row>
    <row r="288" spans="2:6" ht="15.75" thickBot="1" x14ac:dyDescent="0.3">
      <c r="B288" s="52">
        <v>224</v>
      </c>
      <c r="C288" s="41">
        <f t="shared" si="14"/>
        <v>706.13306142074998</v>
      </c>
      <c r="D288" s="41">
        <f t="shared" si="15"/>
        <v>896.60134881773206</v>
      </c>
      <c r="E288" s="41">
        <f t="shared" si="16"/>
        <v>1602.734410238482</v>
      </c>
      <c r="F288" s="42">
        <f t="shared" si="17"/>
        <v>104500.34204705912</v>
      </c>
    </row>
    <row r="289" spans="2:6" ht="15.75" thickBot="1" x14ac:dyDescent="0.3">
      <c r="B289" s="52">
        <v>225</v>
      </c>
      <c r="C289" s="41">
        <f t="shared" si="14"/>
        <v>712.15094059274793</v>
      </c>
      <c r="D289" s="41">
        <f t="shared" si="15"/>
        <v>890.58346964573411</v>
      </c>
      <c r="E289" s="41">
        <f t="shared" si="16"/>
        <v>1602.734410238482</v>
      </c>
      <c r="F289" s="42">
        <f t="shared" si="17"/>
        <v>103788.19110646637</v>
      </c>
    </row>
    <row r="290" spans="2:6" ht="15.75" thickBot="1" x14ac:dyDescent="0.3">
      <c r="B290" s="52">
        <v>226</v>
      </c>
      <c r="C290" s="41">
        <f t="shared" si="14"/>
        <v>718.22010594819676</v>
      </c>
      <c r="D290" s="41">
        <f t="shared" si="15"/>
        <v>884.51430429028528</v>
      </c>
      <c r="E290" s="41">
        <f t="shared" si="16"/>
        <v>1602.734410238482</v>
      </c>
      <c r="F290" s="42">
        <f t="shared" si="17"/>
        <v>103069.97100051817</v>
      </c>
    </row>
    <row r="291" spans="2:6" ht="15.75" thickBot="1" x14ac:dyDescent="0.3">
      <c r="B291" s="52">
        <v>227</v>
      </c>
      <c r="C291" s="41">
        <f t="shared" si="14"/>
        <v>724.34099456343824</v>
      </c>
      <c r="D291" s="41">
        <f t="shared" si="15"/>
        <v>878.3934156750438</v>
      </c>
      <c r="E291" s="41">
        <f t="shared" si="16"/>
        <v>1602.734410238482</v>
      </c>
      <c r="F291" s="42">
        <f t="shared" si="17"/>
        <v>102345.63000595474</v>
      </c>
    </row>
    <row r="292" spans="2:6" ht="15.75" thickBot="1" x14ac:dyDescent="0.3">
      <c r="B292" s="52">
        <v>228</v>
      </c>
      <c r="C292" s="41">
        <f t="shared" si="14"/>
        <v>2333.5140472397106</v>
      </c>
      <c r="D292" s="41">
        <f t="shared" si="15"/>
        <v>872.22036299877175</v>
      </c>
      <c r="E292" s="41">
        <f t="shared" si="16"/>
        <v>3205.7344102384823</v>
      </c>
      <c r="F292" s="42">
        <f t="shared" si="17"/>
        <v>100012.11595871503</v>
      </c>
    </row>
    <row r="293" spans="2:6" ht="15.75" thickBot="1" x14ac:dyDescent="0.3">
      <c r="B293" s="52">
        <v>229</v>
      </c>
      <c r="C293" s="41">
        <f t="shared" si="14"/>
        <v>750.40095857366487</v>
      </c>
      <c r="D293" s="41">
        <f t="shared" si="15"/>
        <v>852.33345166481718</v>
      </c>
      <c r="E293" s="41">
        <f t="shared" si="16"/>
        <v>1602.734410238482</v>
      </c>
      <c r="F293" s="42">
        <f t="shared" si="17"/>
        <v>99261.715000141368</v>
      </c>
    </row>
    <row r="294" spans="2:6" ht="15.75" thickBot="1" x14ac:dyDescent="0.3">
      <c r="B294" s="52">
        <v>230</v>
      </c>
      <c r="C294" s="41">
        <f t="shared" si="14"/>
        <v>756.79610213224839</v>
      </c>
      <c r="D294" s="41">
        <f t="shared" si="15"/>
        <v>845.93830810623365</v>
      </c>
      <c r="E294" s="41">
        <f t="shared" si="16"/>
        <v>1602.734410238482</v>
      </c>
      <c r="F294" s="42">
        <f t="shared" si="17"/>
        <v>98504.918898009113</v>
      </c>
    </row>
    <row r="295" spans="2:6" ht="15.75" thickBot="1" x14ac:dyDescent="0.3">
      <c r="B295" s="52">
        <v>231</v>
      </c>
      <c r="C295" s="41">
        <f t="shared" si="14"/>
        <v>763.24574703530322</v>
      </c>
      <c r="D295" s="41">
        <f t="shared" si="15"/>
        <v>839.48866320317882</v>
      </c>
      <c r="E295" s="41">
        <f t="shared" si="16"/>
        <v>1602.734410238482</v>
      </c>
      <c r="F295" s="42">
        <f t="shared" si="17"/>
        <v>97741.673150973817</v>
      </c>
    </row>
    <row r="296" spans="2:6" ht="15.75" thickBot="1" x14ac:dyDescent="0.3">
      <c r="B296" s="52">
        <v>232</v>
      </c>
      <c r="C296" s="41">
        <f t="shared" si="14"/>
        <v>769.75035775974425</v>
      </c>
      <c r="D296" s="41">
        <f t="shared" si="15"/>
        <v>832.98405247873779</v>
      </c>
      <c r="E296" s="41">
        <f t="shared" si="16"/>
        <v>1602.734410238482</v>
      </c>
      <c r="F296" s="42">
        <f t="shared" si="17"/>
        <v>96971.922793214078</v>
      </c>
    </row>
    <row r="297" spans="2:6" ht="15.75" thickBot="1" x14ac:dyDescent="0.3">
      <c r="B297" s="52">
        <v>233</v>
      </c>
      <c r="C297" s="41">
        <f t="shared" si="14"/>
        <v>776.31040274089844</v>
      </c>
      <c r="D297" s="41">
        <f t="shared" si="15"/>
        <v>826.4240074975836</v>
      </c>
      <c r="E297" s="41">
        <f t="shared" si="16"/>
        <v>1602.734410238482</v>
      </c>
      <c r="F297" s="42">
        <f t="shared" si="17"/>
        <v>96195.612390473179</v>
      </c>
    </row>
    <row r="298" spans="2:6" ht="15.75" thickBot="1" x14ac:dyDescent="0.3">
      <c r="B298" s="52">
        <v>234</v>
      </c>
      <c r="C298" s="41">
        <f t="shared" si="14"/>
        <v>2385.926354406241</v>
      </c>
      <c r="D298" s="41">
        <f t="shared" si="15"/>
        <v>819.80805583224139</v>
      </c>
      <c r="E298" s="41">
        <f t="shared" si="16"/>
        <v>3205.7344102384823</v>
      </c>
      <c r="F298" s="42">
        <f t="shared" si="17"/>
        <v>93809.686036066938</v>
      </c>
    </row>
    <row r="299" spans="2:6" ht="15.75" thickBot="1" x14ac:dyDescent="0.3">
      <c r="B299" s="52">
        <v>235</v>
      </c>
      <c r="C299" s="41">
        <f t="shared" si="14"/>
        <v>803.25993924818715</v>
      </c>
      <c r="D299" s="41">
        <f t="shared" si="15"/>
        <v>799.47447099029489</v>
      </c>
      <c r="E299" s="41">
        <f t="shared" si="16"/>
        <v>1602.734410238482</v>
      </c>
      <c r="F299" s="42">
        <f t="shared" si="17"/>
        <v>93006.426096818745</v>
      </c>
    </row>
    <row r="300" spans="2:6" ht="15.75" thickBot="1" x14ac:dyDescent="0.3">
      <c r="B300" s="52">
        <v>236</v>
      </c>
      <c r="C300" s="41">
        <f t="shared" si="14"/>
        <v>810.10556300127428</v>
      </c>
      <c r="D300" s="41">
        <f t="shared" si="15"/>
        <v>792.62884723720776</v>
      </c>
      <c r="E300" s="41">
        <f t="shared" si="16"/>
        <v>1602.734410238482</v>
      </c>
      <c r="F300" s="42">
        <f t="shared" si="17"/>
        <v>92196.320533817474</v>
      </c>
    </row>
    <row r="301" spans="2:6" ht="15.75" thickBot="1" x14ac:dyDescent="0.3">
      <c r="B301" s="52">
        <v>237</v>
      </c>
      <c r="C301" s="41">
        <f t="shared" si="14"/>
        <v>817.00952722707643</v>
      </c>
      <c r="D301" s="41">
        <f t="shared" si="15"/>
        <v>785.72488301140561</v>
      </c>
      <c r="E301" s="41">
        <f t="shared" si="16"/>
        <v>1602.734410238482</v>
      </c>
      <c r="F301" s="42">
        <f t="shared" si="17"/>
        <v>91379.311006590404</v>
      </c>
    </row>
    <row r="302" spans="2:6" ht="15.75" thickBot="1" x14ac:dyDescent="0.3">
      <c r="B302" s="52">
        <v>238</v>
      </c>
      <c r="C302" s="41">
        <f t="shared" si="14"/>
        <v>823.97232912071843</v>
      </c>
      <c r="D302" s="41">
        <f t="shared" si="15"/>
        <v>778.76208111776361</v>
      </c>
      <c r="E302" s="41">
        <f t="shared" si="16"/>
        <v>1602.734410238482</v>
      </c>
      <c r="F302" s="42">
        <f t="shared" si="17"/>
        <v>90555.338677469685</v>
      </c>
    </row>
    <row r="303" spans="2:6" ht="15.75" thickBot="1" x14ac:dyDescent="0.3">
      <c r="B303" s="52">
        <v>239</v>
      </c>
      <c r="C303" s="41">
        <f t="shared" si="14"/>
        <v>830.99447011457232</v>
      </c>
      <c r="D303" s="41">
        <f t="shared" si="15"/>
        <v>771.73994012390972</v>
      </c>
      <c r="E303" s="41">
        <f t="shared" si="16"/>
        <v>1602.734410238482</v>
      </c>
      <c r="F303" s="42">
        <f t="shared" si="17"/>
        <v>89724.344207355112</v>
      </c>
    </row>
    <row r="304" spans="2:6" ht="15.75" thickBot="1" x14ac:dyDescent="0.3">
      <c r="B304" s="52">
        <v>240</v>
      </c>
      <c r="C304" s="41">
        <f t="shared" si="14"/>
        <v>2441.0764559143681</v>
      </c>
      <c r="D304" s="41">
        <f t="shared" si="15"/>
        <v>764.65795432411414</v>
      </c>
      <c r="E304" s="41">
        <f t="shared" si="16"/>
        <v>3205.7344102384823</v>
      </c>
      <c r="F304" s="42">
        <f t="shared" si="17"/>
        <v>87283.267751440741</v>
      </c>
    </row>
    <row r="305" spans="2:6" ht="15.75" thickBot="1" x14ac:dyDescent="0.3">
      <c r="B305" s="52">
        <v>241</v>
      </c>
      <c r="C305" s="41">
        <f t="shared" si="14"/>
        <v>858.88004657438444</v>
      </c>
      <c r="D305" s="41">
        <f t="shared" si="15"/>
        <v>743.8543636640976</v>
      </c>
      <c r="E305" s="41">
        <f t="shared" si="16"/>
        <v>1602.734410238482</v>
      </c>
      <c r="F305" s="42">
        <f t="shared" si="17"/>
        <v>86424.387704866356</v>
      </c>
    </row>
    <row r="306" spans="2:6" ht="15.75" thickBot="1" x14ac:dyDescent="0.3">
      <c r="B306" s="52">
        <v>242</v>
      </c>
      <c r="C306" s="41">
        <f t="shared" si="14"/>
        <v>866.19968167704519</v>
      </c>
      <c r="D306" s="41">
        <f t="shared" si="15"/>
        <v>736.53472856143685</v>
      </c>
      <c r="E306" s="41">
        <f t="shared" si="16"/>
        <v>1602.734410238482</v>
      </c>
      <c r="F306" s="42">
        <f t="shared" si="17"/>
        <v>85558.188023189316</v>
      </c>
    </row>
    <row r="307" spans="2:6" ht="15.75" thickBot="1" x14ac:dyDescent="0.3">
      <c r="B307" s="52">
        <v>243</v>
      </c>
      <c r="C307" s="41">
        <f t="shared" si="14"/>
        <v>873.58169692027354</v>
      </c>
      <c r="D307" s="41">
        <f t="shared" si="15"/>
        <v>729.1527133182085</v>
      </c>
      <c r="E307" s="41">
        <f t="shared" si="16"/>
        <v>1602.734410238482</v>
      </c>
      <c r="F307" s="42">
        <f t="shared" si="17"/>
        <v>84684.606326269044</v>
      </c>
    </row>
    <row r="308" spans="2:6" ht="15.75" thickBot="1" x14ac:dyDescent="0.3">
      <c r="B308" s="52">
        <v>244</v>
      </c>
      <c r="C308" s="41">
        <f t="shared" si="14"/>
        <v>881.02662392646369</v>
      </c>
      <c r="D308" s="41">
        <f t="shared" si="15"/>
        <v>721.70778631201836</v>
      </c>
      <c r="E308" s="41">
        <f t="shared" si="16"/>
        <v>1602.734410238482</v>
      </c>
      <c r="F308" s="42">
        <f t="shared" si="17"/>
        <v>83803.579702342584</v>
      </c>
    </row>
    <row r="309" spans="2:6" ht="15.75" thickBot="1" x14ac:dyDescent="0.3">
      <c r="B309" s="52">
        <v>245</v>
      </c>
      <c r="C309" s="41">
        <f t="shared" si="14"/>
        <v>888.53499884865641</v>
      </c>
      <c r="D309" s="41">
        <f t="shared" si="15"/>
        <v>714.19941138982563</v>
      </c>
      <c r="E309" s="41">
        <f t="shared" si="16"/>
        <v>1602.734410238482</v>
      </c>
      <c r="F309" s="42">
        <f t="shared" si="17"/>
        <v>82915.044703493928</v>
      </c>
    </row>
    <row r="310" spans="2:6" ht="15.75" thickBot="1" x14ac:dyDescent="0.3">
      <c r="B310" s="52">
        <v>246</v>
      </c>
      <c r="C310" s="41">
        <f t="shared" si="14"/>
        <v>2499.1073624091505</v>
      </c>
      <c r="D310" s="41">
        <f t="shared" si="15"/>
        <v>706.62704782933167</v>
      </c>
      <c r="E310" s="41">
        <f t="shared" si="16"/>
        <v>3205.7344102384823</v>
      </c>
      <c r="F310" s="42">
        <f t="shared" si="17"/>
        <v>80415.937341084777</v>
      </c>
    </row>
    <row r="311" spans="2:6" ht="15.75" thickBot="1" x14ac:dyDescent="0.3">
      <c r="B311" s="52">
        <v>247</v>
      </c>
      <c r="C311" s="41">
        <f t="shared" si="14"/>
        <v>917.40550997721539</v>
      </c>
      <c r="D311" s="41">
        <f t="shared" si="15"/>
        <v>685.32890026126665</v>
      </c>
      <c r="E311" s="41">
        <f t="shared" si="16"/>
        <v>1602.734410238482</v>
      </c>
      <c r="F311" s="42">
        <f t="shared" si="17"/>
        <v>79498.531831107568</v>
      </c>
    </row>
    <row r="312" spans="2:6" ht="15.75" thickBot="1" x14ac:dyDescent="0.3">
      <c r="B312" s="52">
        <v>248</v>
      </c>
      <c r="C312" s="41">
        <f t="shared" si="14"/>
        <v>925.22391675123049</v>
      </c>
      <c r="D312" s="41">
        <f t="shared" si="15"/>
        <v>677.51049348725155</v>
      </c>
      <c r="E312" s="41">
        <f t="shared" si="16"/>
        <v>1602.734410238482</v>
      </c>
      <c r="F312" s="42">
        <f t="shared" si="17"/>
        <v>78573.307914356337</v>
      </c>
    </row>
    <row r="313" spans="2:6" ht="15.75" thickBot="1" x14ac:dyDescent="0.3">
      <c r="B313" s="52">
        <v>249</v>
      </c>
      <c r="C313" s="41">
        <f t="shared" si="14"/>
        <v>933.1089543486047</v>
      </c>
      <c r="D313" s="41">
        <f t="shared" si="15"/>
        <v>669.62545588987734</v>
      </c>
      <c r="E313" s="41">
        <f t="shared" si="16"/>
        <v>1602.734410238482</v>
      </c>
      <c r="F313" s="42">
        <f t="shared" si="17"/>
        <v>77640.198960007736</v>
      </c>
    </row>
    <row r="314" spans="2:6" ht="15.75" thickBot="1" x14ac:dyDescent="0.3">
      <c r="B314" s="52">
        <v>250</v>
      </c>
      <c r="C314" s="41">
        <f t="shared" si="14"/>
        <v>941.06119061733432</v>
      </c>
      <c r="D314" s="41">
        <f t="shared" si="15"/>
        <v>661.67321962114772</v>
      </c>
      <c r="E314" s="41">
        <f t="shared" si="16"/>
        <v>1602.734410238482</v>
      </c>
      <c r="F314" s="42">
        <f t="shared" si="17"/>
        <v>76699.137769390407</v>
      </c>
    </row>
    <row r="315" spans="2:6" ht="15.75" thickBot="1" x14ac:dyDescent="0.3">
      <c r="B315" s="52">
        <v>251</v>
      </c>
      <c r="C315" s="41">
        <f t="shared" si="14"/>
        <v>949.08119824478797</v>
      </c>
      <c r="D315" s="41">
        <f t="shared" si="15"/>
        <v>653.65321199369407</v>
      </c>
      <c r="E315" s="41">
        <f t="shared" si="16"/>
        <v>1602.734410238482</v>
      </c>
      <c r="F315" s="42">
        <f t="shared" si="17"/>
        <v>75750.056571145615</v>
      </c>
    </row>
    <row r="316" spans="2:6" ht="15.75" thickBot="1" x14ac:dyDescent="0.3">
      <c r="B316" s="52">
        <v>252</v>
      </c>
      <c r="C316" s="41">
        <f t="shared" si="14"/>
        <v>2560.1695547989489</v>
      </c>
      <c r="D316" s="41">
        <f t="shared" si="15"/>
        <v>645.56485543953329</v>
      </c>
      <c r="E316" s="41">
        <f t="shared" si="16"/>
        <v>3205.7344102384823</v>
      </c>
      <c r="F316" s="42">
        <f t="shared" si="17"/>
        <v>73189.887016346664</v>
      </c>
    </row>
    <row r="317" spans="2:6" ht="15.75" thickBot="1" x14ac:dyDescent="0.3">
      <c r="B317" s="52">
        <v>253</v>
      </c>
      <c r="C317" s="41">
        <f t="shared" si="14"/>
        <v>978.98809280878095</v>
      </c>
      <c r="D317" s="41">
        <f t="shared" si="15"/>
        <v>623.74631742970109</v>
      </c>
      <c r="E317" s="41">
        <f t="shared" si="16"/>
        <v>1602.734410238482</v>
      </c>
      <c r="F317" s="42">
        <f t="shared" si="17"/>
        <v>72210.898923537883</v>
      </c>
    </row>
    <row r="318" spans="2:6" ht="15.75" thickBot="1" x14ac:dyDescent="0.3">
      <c r="B318" s="52">
        <v>254</v>
      </c>
      <c r="C318" s="41">
        <f t="shared" si="14"/>
        <v>987.33132494904396</v>
      </c>
      <c r="D318" s="41">
        <f t="shared" si="15"/>
        <v>615.40308528943808</v>
      </c>
      <c r="E318" s="41">
        <f t="shared" si="16"/>
        <v>1602.734410238482</v>
      </c>
      <c r="F318" s="42">
        <f t="shared" si="17"/>
        <v>71223.567598588837</v>
      </c>
    </row>
    <row r="319" spans="2:6" ht="15.75" thickBot="1" x14ac:dyDescent="0.3">
      <c r="B319" s="52">
        <v>255</v>
      </c>
      <c r="C319" s="41">
        <f t="shared" si="14"/>
        <v>995.74566063291263</v>
      </c>
      <c r="D319" s="41">
        <f t="shared" si="15"/>
        <v>606.98874960556941</v>
      </c>
      <c r="E319" s="41">
        <f t="shared" si="16"/>
        <v>1602.734410238482</v>
      </c>
      <c r="F319" s="42">
        <f t="shared" si="17"/>
        <v>70227.82193795593</v>
      </c>
    </row>
    <row r="320" spans="2:6" ht="15.75" thickBot="1" x14ac:dyDescent="0.3">
      <c r="B320" s="52">
        <v>256</v>
      </c>
      <c r="C320" s="41">
        <f t="shared" si="14"/>
        <v>1004.2317058262555</v>
      </c>
      <c r="D320" s="41">
        <f t="shared" si="15"/>
        <v>598.50270441222654</v>
      </c>
      <c r="E320" s="41">
        <f t="shared" si="16"/>
        <v>1602.734410238482</v>
      </c>
      <c r="F320" s="42">
        <f t="shared" si="17"/>
        <v>69223.590232129674</v>
      </c>
    </row>
    <row r="321" spans="2:6" ht="15.75" thickBot="1" x14ac:dyDescent="0.3">
      <c r="B321" s="52">
        <v>257</v>
      </c>
      <c r="C321" s="41">
        <f t="shared" si="14"/>
        <v>1012.790071659166</v>
      </c>
      <c r="D321" s="41">
        <f t="shared" si="15"/>
        <v>589.94433857931608</v>
      </c>
      <c r="E321" s="41">
        <f t="shared" si="16"/>
        <v>1602.734410238482</v>
      </c>
      <c r="F321" s="42">
        <f t="shared" si="17"/>
        <v>68210.800160470506</v>
      </c>
    </row>
    <row r="322" spans="2:6" ht="15.75" thickBot="1" x14ac:dyDescent="0.3">
      <c r="B322" s="52">
        <v>258</v>
      </c>
      <c r="C322" s="41">
        <f t="shared" ref="C322:C364" si="18">+E322-D322</f>
        <v>2624.4213744699723</v>
      </c>
      <c r="D322" s="41">
        <f t="shared" ref="D322:D360" si="19">+F321*$C$59</f>
        <v>581.31303576851008</v>
      </c>
      <c r="E322" s="41">
        <f t="shared" ref="E322:E364" si="20">+$D$56+IF(B322=VLOOKUP(B322,$B$3:$D$53,1),VLOOKUP(B322,$B$3:$D$53,2),0)</f>
        <v>3205.7344102384823</v>
      </c>
      <c r="F322" s="42">
        <f t="shared" ref="F322:F364" si="21">+F321-C322</f>
        <v>65586.37878600054</v>
      </c>
    </row>
    <row r="323" spans="2:6" ht="15.75" thickBot="1" x14ac:dyDescent="0.3">
      <c r="B323" s="52">
        <v>259</v>
      </c>
      <c r="C323" s="41">
        <f t="shared" si="18"/>
        <v>1043.7874858883954</v>
      </c>
      <c r="D323" s="41">
        <f t="shared" si="19"/>
        <v>558.94692435008665</v>
      </c>
      <c r="E323" s="41">
        <f t="shared" si="20"/>
        <v>1602.734410238482</v>
      </c>
      <c r="F323" s="42">
        <f t="shared" si="21"/>
        <v>64542.591300112144</v>
      </c>
    </row>
    <row r="324" spans="2:6" ht="15.75" thickBot="1" x14ac:dyDescent="0.3">
      <c r="B324" s="52">
        <v>260</v>
      </c>
      <c r="C324" s="41">
        <f t="shared" si="18"/>
        <v>1052.682958023182</v>
      </c>
      <c r="D324" s="41">
        <f t="shared" si="19"/>
        <v>550.05145221529995</v>
      </c>
      <c r="E324" s="41">
        <f t="shared" si="20"/>
        <v>1602.734410238482</v>
      </c>
      <c r="F324" s="42">
        <f t="shared" si="21"/>
        <v>63489.908342088966</v>
      </c>
    </row>
    <row r="325" spans="2:6" ht="15.75" thickBot="1" x14ac:dyDescent="0.3">
      <c r="B325" s="52">
        <v>261</v>
      </c>
      <c r="C325" s="41">
        <f t="shared" si="18"/>
        <v>1061.6542400575609</v>
      </c>
      <c r="D325" s="41">
        <f t="shared" si="19"/>
        <v>541.08017018092119</v>
      </c>
      <c r="E325" s="41">
        <f t="shared" si="20"/>
        <v>1602.734410238482</v>
      </c>
      <c r="F325" s="42">
        <f t="shared" si="21"/>
        <v>62428.254102031402</v>
      </c>
    </row>
    <row r="326" spans="2:6" ht="15.75" thickBot="1" x14ac:dyDescent="0.3">
      <c r="B326" s="52">
        <v>262</v>
      </c>
      <c r="C326" s="41">
        <f t="shared" si="18"/>
        <v>1070.7019780663877</v>
      </c>
      <c r="D326" s="41">
        <f t="shared" si="19"/>
        <v>532.03243217209445</v>
      </c>
      <c r="E326" s="41">
        <f t="shared" si="20"/>
        <v>1602.734410238482</v>
      </c>
      <c r="F326" s="42">
        <f t="shared" si="21"/>
        <v>61357.552123965012</v>
      </c>
    </row>
    <row r="327" spans="2:6" ht="15.75" thickBot="1" x14ac:dyDescent="0.3">
      <c r="B327" s="52">
        <v>263</v>
      </c>
      <c r="C327" s="41">
        <f t="shared" si="18"/>
        <v>1079.826823630563</v>
      </c>
      <c r="D327" s="41">
        <f t="shared" si="19"/>
        <v>522.90758660791914</v>
      </c>
      <c r="E327" s="41">
        <f t="shared" si="20"/>
        <v>1602.734410238482</v>
      </c>
      <c r="F327" s="42">
        <f t="shared" si="21"/>
        <v>60277.725300334452</v>
      </c>
    </row>
    <row r="328" spans="2:6" ht="15.75" thickBot="1" x14ac:dyDescent="0.3">
      <c r="B328" s="52">
        <v>264</v>
      </c>
      <c r="C328" s="41">
        <f t="shared" si="18"/>
        <v>2692.0294338839572</v>
      </c>
      <c r="D328" s="41">
        <f t="shared" si="19"/>
        <v>513.70497635452523</v>
      </c>
      <c r="E328" s="41">
        <f t="shared" si="20"/>
        <v>3205.7344102384823</v>
      </c>
      <c r="F328" s="42">
        <f t="shared" si="21"/>
        <v>57585.695866450493</v>
      </c>
    </row>
    <row r="329" spans="2:6" ht="15.75" thickBot="1" x14ac:dyDescent="0.3">
      <c r="B329" s="52">
        <v>265</v>
      </c>
      <c r="C329" s="41">
        <f t="shared" si="18"/>
        <v>1111.9717215995049</v>
      </c>
      <c r="D329" s="41">
        <f t="shared" si="19"/>
        <v>490.76268863897712</v>
      </c>
      <c r="E329" s="41">
        <f t="shared" si="20"/>
        <v>1602.734410238482</v>
      </c>
      <c r="F329" s="42">
        <f t="shared" si="21"/>
        <v>56473.724144850989</v>
      </c>
    </row>
    <row r="330" spans="2:6" ht="15.75" thickBot="1" x14ac:dyDescent="0.3">
      <c r="B330" s="52">
        <v>266</v>
      </c>
      <c r="C330" s="41">
        <f t="shared" si="18"/>
        <v>1121.4482803798012</v>
      </c>
      <c r="D330" s="41">
        <f t="shared" si="19"/>
        <v>481.28612985868079</v>
      </c>
      <c r="E330" s="41">
        <f t="shared" si="20"/>
        <v>1602.734410238482</v>
      </c>
      <c r="F330" s="42">
        <f t="shared" si="21"/>
        <v>55352.275864471187</v>
      </c>
    </row>
    <row r="331" spans="2:6" ht="15.75" thickBot="1" x14ac:dyDescent="0.3">
      <c r="B331" s="52">
        <v>267</v>
      </c>
      <c r="C331" s="41">
        <f t="shared" si="18"/>
        <v>1131.0056012555465</v>
      </c>
      <c r="D331" s="41">
        <f t="shared" si="19"/>
        <v>471.7288089829355</v>
      </c>
      <c r="E331" s="41">
        <f t="shared" si="20"/>
        <v>1602.734410238482</v>
      </c>
      <c r="F331" s="42">
        <f t="shared" si="21"/>
        <v>54221.270263215643</v>
      </c>
    </row>
    <row r="332" spans="2:6" ht="15.75" thickBot="1" x14ac:dyDescent="0.3">
      <c r="B332" s="52">
        <v>268</v>
      </c>
      <c r="C332" s="41">
        <f t="shared" si="18"/>
        <v>1140.6443725057052</v>
      </c>
      <c r="D332" s="41">
        <f t="shared" si="19"/>
        <v>462.09003773277698</v>
      </c>
      <c r="E332" s="41">
        <f t="shared" si="20"/>
        <v>1602.734410238482</v>
      </c>
      <c r="F332" s="42">
        <f t="shared" si="21"/>
        <v>53080.62589070994</v>
      </c>
    </row>
    <row r="333" spans="2:6" ht="15.75" thickBot="1" x14ac:dyDescent="0.3">
      <c r="B333" s="52">
        <v>269</v>
      </c>
      <c r="C333" s="41">
        <f t="shared" si="18"/>
        <v>1150.365288274962</v>
      </c>
      <c r="D333" s="41">
        <f t="shared" si="19"/>
        <v>452.36912196351994</v>
      </c>
      <c r="E333" s="41">
        <f t="shared" si="20"/>
        <v>1602.734410238482</v>
      </c>
      <c r="F333" s="42">
        <f t="shared" si="21"/>
        <v>51930.260602434981</v>
      </c>
    </row>
    <row r="334" spans="2:6" ht="15.75" thickBot="1" x14ac:dyDescent="0.3">
      <c r="B334" s="52">
        <v>270</v>
      </c>
      <c r="C334" s="41">
        <f t="shared" si="18"/>
        <v>2763.1690486237139</v>
      </c>
      <c r="D334" s="41">
        <f t="shared" si="19"/>
        <v>442.56536161476845</v>
      </c>
      <c r="E334" s="41">
        <f t="shared" si="20"/>
        <v>3205.7344102384823</v>
      </c>
      <c r="F334" s="42">
        <f t="shared" si="21"/>
        <v>49167.091553811268</v>
      </c>
    </row>
    <row r="335" spans="2:6" ht="15.75" thickBot="1" x14ac:dyDescent="0.3">
      <c r="B335" s="52">
        <v>271</v>
      </c>
      <c r="C335" s="41">
        <f t="shared" si="18"/>
        <v>1183.7176096172541</v>
      </c>
      <c r="D335" s="41">
        <f t="shared" si="19"/>
        <v>419.01680062122801</v>
      </c>
      <c r="E335" s="41">
        <f t="shared" si="20"/>
        <v>1602.734410238482</v>
      </c>
      <c r="F335" s="42">
        <f t="shared" si="21"/>
        <v>47983.373944194012</v>
      </c>
    </row>
    <row r="336" spans="2:6" ht="15.75" thickBot="1" x14ac:dyDescent="0.3">
      <c r="B336" s="52">
        <v>272</v>
      </c>
      <c r="C336" s="41">
        <f t="shared" si="18"/>
        <v>1193.8056085194869</v>
      </c>
      <c r="D336" s="41">
        <f t="shared" si="19"/>
        <v>408.9288017189952</v>
      </c>
      <c r="E336" s="41">
        <f t="shared" si="20"/>
        <v>1602.734410238482</v>
      </c>
      <c r="F336" s="42">
        <f t="shared" si="21"/>
        <v>46789.568335674528</v>
      </c>
    </row>
    <row r="337" spans="2:6" ht="15.75" thickBot="1" x14ac:dyDescent="0.3">
      <c r="B337" s="52">
        <v>273</v>
      </c>
      <c r="C337" s="41">
        <f t="shared" si="18"/>
        <v>1203.9795803945171</v>
      </c>
      <c r="D337" s="41">
        <f t="shared" si="19"/>
        <v>398.75482984396496</v>
      </c>
      <c r="E337" s="41">
        <f t="shared" si="20"/>
        <v>1602.734410238482</v>
      </c>
      <c r="F337" s="42">
        <f t="shared" si="21"/>
        <v>45585.588755280012</v>
      </c>
    </row>
    <row r="338" spans="2:6" ht="15.75" thickBot="1" x14ac:dyDescent="0.3">
      <c r="B338" s="52">
        <v>274</v>
      </c>
      <c r="C338" s="41">
        <f t="shared" si="18"/>
        <v>1214.2402579299792</v>
      </c>
      <c r="D338" s="41">
        <f t="shared" si="19"/>
        <v>388.49415230850286</v>
      </c>
      <c r="E338" s="41">
        <f t="shared" si="20"/>
        <v>1602.734410238482</v>
      </c>
      <c r="F338" s="42">
        <f t="shared" si="21"/>
        <v>44371.348497350031</v>
      </c>
    </row>
    <row r="339" spans="2:6" ht="15.75" thickBot="1" x14ac:dyDescent="0.3">
      <c r="B339" s="52">
        <v>275</v>
      </c>
      <c r="C339" s="41">
        <f t="shared" si="18"/>
        <v>1224.5883800576928</v>
      </c>
      <c r="D339" s="41">
        <f t="shared" si="19"/>
        <v>378.14603018078924</v>
      </c>
      <c r="E339" s="41">
        <f t="shared" si="20"/>
        <v>1602.734410238482</v>
      </c>
      <c r="F339" s="42">
        <f t="shared" si="21"/>
        <v>43146.760117292339</v>
      </c>
    </row>
    <row r="340" spans="2:6" ht="15.75" thickBot="1" x14ac:dyDescent="0.3">
      <c r="B340" s="52">
        <v>276</v>
      </c>
      <c r="C340" s="41">
        <f t="shared" si="18"/>
        <v>2838.024692006878</v>
      </c>
      <c r="D340" s="41">
        <f t="shared" si="19"/>
        <v>367.70971823160437</v>
      </c>
      <c r="E340" s="41">
        <f t="shared" si="20"/>
        <v>3205.7344102384823</v>
      </c>
      <c r="F340" s="42">
        <f t="shared" si="21"/>
        <v>40308.735425285464</v>
      </c>
    </row>
    <row r="341" spans="2:6" ht="15.75" thickBot="1" x14ac:dyDescent="0.3">
      <c r="B341" s="52">
        <v>277</v>
      </c>
      <c r="C341" s="41">
        <f t="shared" si="18"/>
        <v>1259.2111953965943</v>
      </c>
      <c r="D341" s="41">
        <f t="shared" si="19"/>
        <v>343.52321484188769</v>
      </c>
      <c r="E341" s="41">
        <f t="shared" si="20"/>
        <v>1602.734410238482</v>
      </c>
      <c r="F341" s="42">
        <f t="shared" si="21"/>
        <v>39049.52422988887</v>
      </c>
    </row>
    <row r="342" spans="2:6" ht="15.75" thickBot="1" x14ac:dyDescent="0.3">
      <c r="B342" s="52">
        <v>278</v>
      </c>
      <c r="C342" s="41">
        <f t="shared" si="18"/>
        <v>1269.9425734327356</v>
      </c>
      <c r="D342" s="41">
        <f t="shared" si="19"/>
        <v>332.79183680574653</v>
      </c>
      <c r="E342" s="41">
        <f t="shared" si="20"/>
        <v>1602.734410238482</v>
      </c>
      <c r="F342" s="42">
        <f t="shared" si="21"/>
        <v>37779.581656456132</v>
      </c>
    </row>
    <row r="343" spans="2:6" ht="15.75" thickBot="1" x14ac:dyDescent="0.3">
      <c r="B343" s="52">
        <v>279</v>
      </c>
      <c r="C343" s="41">
        <f t="shared" si="18"/>
        <v>1280.7654075129267</v>
      </c>
      <c r="D343" s="41">
        <f t="shared" si="19"/>
        <v>321.96900272555524</v>
      </c>
      <c r="E343" s="41">
        <f t="shared" si="20"/>
        <v>1602.734410238482</v>
      </c>
      <c r="F343" s="42">
        <f t="shared" si="21"/>
        <v>36498.816248943207</v>
      </c>
    </row>
    <row r="344" spans="2:6" ht="15.75" thickBot="1" x14ac:dyDescent="0.3">
      <c r="B344" s="52">
        <v>280</v>
      </c>
      <c r="C344" s="41">
        <f t="shared" si="18"/>
        <v>1291.6804770531915</v>
      </c>
      <c r="D344" s="41">
        <f t="shared" si="19"/>
        <v>311.05393318529059</v>
      </c>
      <c r="E344" s="41">
        <f t="shared" si="20"/>
        <v>1602.734410238482</v>
      </c>
      <c r="F344" s="42">
        <f t="shared" si="21"/>
        <v>35207.135771890018</v>
      </c>
    </row>
    <row r="345" spans="2:6" ht="15.75" thickBot="1" x14ac:dyDescent="0.3">
      <c r="B345" s="52">
        <v>281</v>
      </c>
      <c r="C345" s="41">
        <f t="shared" si="18"/>
        <v>1302.6885681119716</v>
      </c>
      <c r="D345" s="41">
        <f t="shared" si="19"/>
        <v>300.04584212651054</v>
      </c>
      <c r="E345" s="41">
        <f t="shared" si="20"/>
        <v>1602.734410238482</v>
      </c>
      <c r="F345" s="42">
        <f t="shared" si="21"/>
        <v>33904.447203778043</v>
      </c>
    </row>
    <row r="346" spans="2:6" ht="15.75" thickBot="1" x14ac:dyDescent="0.3">
      <c r="B346" s="52">
        <v>282</v>
      </c>
      <c r="C346" s="41">
        <f t="shared" si="18"/>
        <v>2916.7904734467365</v>
      </c>
      <c r="D346" s="41">
        <f t="shared" si="19"/>
        <v>288.94393679174573</v>
      </c>
      <c r="E346" s="41">
        <f t="shared" si="20"/>
        <v>3205.7344102384823</v>
      </c>
      <c r="F346" s="42">
        <f t="shared" si="21"/>
        <v>30987.656730331306</v>
      </c>
    </row>
    <row r="347" spans="2:6" ht="15.75" thickBot="1" x14ac:dyDescent="0.3">
      <c r="B347" s="52">
        <v>283</v>
      </c>
      <c r="C347" s="41">
        <f t="shared" si="18"/>
        <v>1338.6482426098462</v>
      </c>
      <c r="D347" s="41">
        <f t="shared" si="19"/>
        <v>264.08616762863585</v>
      </c>
      <c r="E347" s="41">
        <f t="shared" si="20"/>
        <v>1602.734410238482</v>
      </c>
      <c r="F347" s="42">
        <f t="shared" si="21"/>
        <v>29649.008487721461</v>
      </c>
    </row>
    <row r="348" spans="2:6" ht="15.75" thickBot="1" x14ac:dyDescent="0.3">
      <c r="B348" s="52">
        <v>284</v>
      </c>
      <c r="C348" s="41">
        <f t="shared" si="18"/>
        <v>1350.0566071489955</v>
      </c>
      <c r="D348" s="41">
        <f t="shared" si="19"/>
        <v>252.67780308948656</v>
      </c>
      <c r="E348" s="41">
        <f t="shared" si="20"/>
        <v>1602.734410238482</v>
      </c>
      <c r="F348" s="42">
        <f t="shared" si="21"/>
        <v>28298.951880572466</v>
      </c>
    </row>
    <row r="349" spans="2:6" ht="15.75" thickBot="1" x14ac:dyDescent="0.3">
      <c r="B349" s="52">
        <v>285</v>
      </c>
      <c r="C349" s="41">
        <f t="shared" si="18"/>
        <v>1361.562197215595</v>
      </c>
      <c r="D349" s="41">
        <f t="shared" si="19"/>
        <v>241.17221302288701</v>
      </c>
      <c r="E349" s="41">
        <f t="shared" si="20"/>
        <v>1602.734410238482</v>
      </c>
      <c r="F349" s="42">
        <f t="shared" si="21"/>
        <v>26937.389683356872</v>
      </c>
    </row>
    <row r="350" spans="2:6" ht="15.75" thickBot="1" x14ac:dyDescent="0.3">
      <c r="B350" s="52">
        <v>286</v>
      </c>
      <c r="C350" s="41">
        <f t="shared" si="18"/>
        <v>1373.1658413949478</v>
      </c>
      <c r="D350" s="41">
        <f t="shared" si="19"/>
        <v>229.56856884353422</v>
      </c>
      <c r="E350" s="41">
        <f t="shared" si="20"/>
        <v>1602.734410238482</v>
      </c>
      <c r="F350" s="42">
        <f t="shared" si="21"/>
        <v>25564.223841961924</v>
      </c>
    </row>
    <row r="351" spans="2:6" ht="15.75" thickBot="1" x14ac:dyDescent="0.3">
      <c r="B351" s="52">
        <v>287</v>
      </c>
      <c r="C351" s="41">
        <f t="shared" si="18"/>
        <v>1384.8683753338109</v>
      </c>
      <c r="D351" s="41">
        <f t="shared" si="19"/>
        <v>217.86603490467107</v>
      </c>
      <c r="E351" s="41">
        <f t="shared" si="20"/>
        <v>1602.734410238482</v>
      </c>
      <c r="F351" s="42">
        <f t="shared" si="21"/>
        <v>24179.355466628112</v>
      </c>
    </row>
    <row r="352" spans="2:6" ht="15.75" thickBot="1" x14ac:dyDescent="0.3">
      <c r="B352" s="52">
        <v>288</v>
      </c>
      <c r="C352" s="41">
        <f t="shared" si="18"/>
        <v>2999.6706418005756</v>
      </c>
      <c r="D352" s="41">
        <f t="shared" si="19"/>
        <v>206.06376843790648</v>
      </c>
      <c r="E352" s="41">
        <f t="shared" si="20"/>
        <v>3205.7344102384823</v>
      </c>
      <c r="F352" s="42">
        <f t="shared" si="21"/>
        <v>21179.684824827538</v>
      </c>
    </row>
    <row r="353" spans="2:6" ht="15.75" thickBot="1" x14ac:dyDescent="0.3">
      <c r="B353" s="52">
        <v>289</v>
      </c>
      <c r="C353" s="41">
        <f t="shared" si="18"/>
        <v>1422.2347407847319</v>
      </c>
      <c r="D353" s="41">
        <f t="shared" si="19"/>
        <v>180.49966945375024</v>
      </c>
      <c r="E353" s="41">
        <f t="shared" si="20"/>
        <v>1602.734410238482</v>
      </c>
      <c r="F353" s="42">
        <f t="shared" si="21"/>
        <v>19757.450084042808</v>
      </c>
    </row>
    <row r="354" spans="2:6" ht="15.75" thickBot="1" x14ac:dyDescent="0.3">
      <c r="B354" s="52">
        <v>290</v>
      </c>
      <c r="C354" s="41">
        <f t="shared" si="18"/>
        <v>1434.3554547009444</v>
      </c>
      <c r="D354" s="41">
        <f t="shared" si="19"/>
        <v>168.37895553753765</v>
      </c>
      <c r="E354" s="41">
        <f t="shared" si="20"/>
        <v>1602.734410238482</v>
      </c>
      <c r="F354" s="42">
        <f t="shared" si="21"/>
        <v>18323.094629341864</v>
      </c>
    </row>
    <row r="355" spans="2:6" ht="15.75" thickBot="1" x14ac:dyDescent="0.3">
      <c r="B355" s="52">
        <v>291</v>
      </c>
      <c r="C355" s="41">
        <f t="shared" si="18"/>
        <v>1446.5794650010982</v>
      </c>
      <c r="D355" s="41">
        <f t="shared" si="19"/>
        <v>156.1549452373838</v>
      </c>
      <c r="E355" s="41">
        <f t="shared" si="20"/>
        <v>1602.734410238482</v>
      </c>
      <c r="F355" s="42">
        <f t="shared" si="21"/>
        <v>16876.515164340766</v>
      </c>
    </row>
    <row r="356" spans="2:6" ht="15.75" thickBot="1" x14ac:dyDescent="0.3">
      <c r="B356" s="52">
        <v>292</v>
      </c>
      <c r="C356" s="41">
        <f t="shared" si="18"/>
        <v>1458.9076520081685</v>
      </c>
      <c r="D356" s="41">
        <f t="shared" si="19"/>
        <v>143.82675823031357</v>
      </c>
      <c r="E356" s="41">
        <f t="shared" si="20"/>
        <v>1602.734410238482</v>
      </c>
      <c r="F356" s="42">
        <f t="shared" si="21"/>
        <v>15417.607512332597</v>
      </c>
    </row>
    <row r="357" spans="2:6" ht="15.75" thickBot="1" x14ac:dyDescent="0.3">
      <c r="B357" s="52">
        <v>293</v>
      </c>
      <c r="C357" s="41">
        <f t="shared" si="18"/>
        <v>1471.3409035475083</v>
      </c>
      <c r="D357" s="41">
        <f t="shared" si="19"/>
        <v>131.39350669097365</v>
      </c>
      <c r="E357" s="41">
        <f t="shared" si="20"/>
        <v>1602.734410238482</v>
      </c>
      <c r="F357" s="42">
        <f t="shared" si="21"/>
        <v>13946.266608785088</v>
      </c>
    </row>
    <row r="358" spans="2:6" ht="15.75" thickBot="1" x14ac:dyDescent="0.3">
      <c r="B358" s="52">
        <v>294</v>
      </c>
      <c r="C358" s="41">
        <f t="shared" si="18"/>
        <v>3086.8801150107874</v>
      </c>
      <c r="D358" s="41">
        <f t="shared" si="19"/>
        <v>118.85429522769496</v>
      </c>
      <c r="E358" s="41">
        <f t="shared" si="20"/>
        <v>3205.7344102384823</v>
      </c>
      <c r="F358" s="42">
        <f t="shared" si="21"/>
        <v>10859.386493774302</v>
      </c>
    </row>
    <row r="359" spans="2:6" ht="15.75" thickBot="1" x14ac:dyDescent="0.3">
      <c r="B359" s="52">
        <v>295</v>
      </c>
      <c r="C359" s="41">
        <f t="shared" si="18"/>
        <v>1510.1874394592442</v>
      </c>
      <c r="D359" s="41">
        <f t="shared" si="19"/>
        <v>92.546970779237853</v>
      </c>
      <c r="E359" s="41">
        <f t="shared" si="20"/>
        <v>1602.734410238482</v>
      </c>
      <c r="F359" s="42">
        <f t="shared" si="21"/>
        <v>9349.1990543150569</v>
      </c>
    </row>
    <row r="360" spans="2:6" ht="15.75" thickBot="1" x14ac:dyDescent="0.3">
      <c r="B360" s="52">
        <v>296</v>
      </c>
      <c r="C360" s="41">
        <f t="shared" si="18"/>
        <v>1523.0577128315874</v>
      </c>
      <c r="D360" s="41">
        <f t="shared" si="19"/>
        <v>79.676697406894647</v>
      </c>
      <c r="E360" s="41">
        <f t="shared" si="20"/>
        <v>1602.734410238482</v>
      </c>
      <c r="F360" s="42">
        <f t="shared" si="21"/>
        <v>7826.1413414834697</v>
      </c>
    </row>
    <row r="361" spans="2:6" ht="15.75" thickBot="1" x14ac:dyDescent="0.3">
      <c r="B361" s="52">
        <v>297</v>
      </c>
      <c r="C361" s="41">
        <f t="shared" si="18"/>
        <v>1536.0376705598924</v>
      </c>
      <c r="D361" s="41">
        <f>+F360*$C$59</f>
        <v>66.696739678589552</v>
      </c>
      <c r="E361" s="41">
        <f t="shared" si="20"/>
        <v>1602.734410238482</v>
      </c>
      <c r="F361" s="42">
        <f t="shared" si="21"/>
        <v>6290.1036709235777</v>
      </c>
    </row>
    <row r="362" spans="2:6" ht="15.75" thickBot="1" x14ac:dyDescent="0.3">
      <c r="B362" s="52">
        <v>298</v>
      </c>
      <c r="C362" s="41">
        <f t="shared" si="18"/>
        <v>1549.128247407361</v>
      </c>
      <c r="D362" s="41">
        <f>+F361*$C$59</f>
        <v>53.606162831120969</v>
      </c>
      <c r="E362" s="41">
        <f t="shared" si="20"/>
        <v>1602.734410238482</v>
      </c>
      <c r="F362" s="42">
        <f t="shared" si="21"/>
        <v>4740.9754235162163</v>
      </c>
    </row>
    <row r="363" spans="2:6" ht="15.75" thickBot="1" x14ac:dyDescent="0.3">
      <c r="B363" s="52">
        <v>299</v>
      </c>
      <c r="C363" s="41">
        <f t="shared" si="18"/>
        <v>1562.330386103529</v>
      </c>
      <c r="D363" s="41">
        <f>+F362*$C$59</f>
        <v>40.404024134953048</v>
      </c>
      <c r="E363" s="41">
        <f t="shared" si="20"/>
        <v>1602.734410238482</v>
      </c>
      <c r="F363" s="42">
        <f t="shared" si="21"/>
        <v>3178.6450374126871</v>
      </c>
    </row>
    <row r="364" spans="2:6" ht="15.75" thickBot="1" x14ac:dyDescent="0.3">
      <c r="B364" s="52">
        <v>300</v>
      </c>
      <c r="C364" s="41">
        <f t="shared" si="18"/>
        <v>3178.6450374121582</v>
      </c>
      <c r="D364" s="41">
        <f>+F363*$C$59</f>
        <v>27.089372826324176</v>
      </c>
      <c r="E364" s="41">
        <f t="shared" si="20"/>
        <v>3205.7344102384823</v>
      </c>
      <c r="F364" s="42">
        <f t="shared" si="21"/>
        <v>5.2887116908095777E-10</v>
      </c>
    </row>
  </sheetData>
  <mergeCells count="1">
    <mergeCell ref="B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RESUMEN</vt:lpstr>
      <vt:lpstr>BIF</vt:lpstr>
      <vt:lpstr>GNB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HéctorH</dc:creator>
  <cp:lastModifiedBy>HéctorH</cp:lastModifiedBy>
  <dcterms:created xsi:type="dcterms:W3CDTF">2016-07-08T14:32:31Z</dcterms:created>
  <dcterms:modified xsi:type="dcterms:W3CDTF">2016-07-08T15:00:40Z</dcterms:modified>
</cp:coreProperties>
</file>