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1025"/>
  </bookViews>
  <sheets>
    <sheet name="RESUMEN" sheetId="1" r:id="rId1"/>
    <sheet name="BIF" sheetId="2" r:id="rId2"/>
    <sheet name="GNB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9" i="1"/>
  <c r="K65" i="3"/>
  <c r="I65" i="3"/>
  <c r="G58" i="3"/>
  <c r="H4" i="4"/>
  <c r="G4" i="4"/>
  <c r="E5" i="4"/>
  <c r="C3" i="4"/>
  <c r="A3" i="4"/>
  <c r="E3" i="4"/>
  <c r="L55" i="2"/>
  <c r="K55" i="2"/>
  <c r="G48" i="2"/>
  <c r="I54" i="2"/>
  <c r="I55" i="2" s="1"/>
  <c r="L66" i="3"/>
  <c r="K66" i="3"/>
  <c r="I66" i="3"/>
  <c r="I64" i="3"/>
  <c r="C60" i="3" l="1"/>
  <c r="L58" i="3"/>
  <c r="J58" i="3"/>
  <c r="E58" i="3"/>
  <c r="J59" i="3" s="1"/>
  <c r="C58" i="3"/>
  <c r="F64" i="3" s="1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J4" i="3"/>
  <c r="C59" i="3" s="1"/>
  <c r="C4" i="3"/>
  <c r="C50" i="2"/>
  <c r="K48" i="2"/>
  <c r="C48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K4" i="2"/>
  <c r="C49" i="2" s="1"/>
  <c r="C4" i="2"/>
  <c r="D65" i="3" l="1"/>
  <c r="E56" i="3"/>
  <c r="D50" i="3"/>
  <c r="D46" i="3"/>
  <c r="D42" i="3"/>
  <c r="D38" i="3"/>
  <c r="D34" i="3"/>
  <c r="D30" i="3"/>
  <c r="D26" i="3"/>
  <c r="D22" i="3"/>
  <c r="D18" i="3"/>
  <c r="D14" i="3"/>
  <c r="D10" i="3"/>
  <c r="D6" i="3"/>
  <c r="D51" i="3"/>
  <c r="D47" i="3"/>
  <c r="D43" i="3"/>
  <c r="D39" i="3"/>
  <c r="D35" i="3"/>
  <c r="D31" i="3"/>
  <c r="D27" i="3"/>
  <c r="D23" i="3"/>
  <c r="D19" i="3"/>
  <c r="D15" i="3"/>
  <c r="D11" i="3"/>
  <c r="D7" i="3"/>
  <c r="D52" i="3"/>
  <c r="D48" i="3"/>
  <c r="D44" i="3"/>
  <c r="D40" i="3"/>
  <c r="D36" i="3"/>
  <c r="D32" i="3"/>
  <c r="D28" i="3"/>
  <c r="D24" i="3"/>
  <c r="D20" i="3"/>
  <c r="D16" i="3"/>
  <c r="D12" i="3"/>
  <c r="D8" i="3"/>
  <c r="D9" i="3"/>
  <c r="D13" i="3"/>
  <c r="D29" i="3"/>
  <c r="D45" i="3"/>
  <c r="D25" i="3"/>
  <c r="D41" i="3"/>
  <c r="D17" i="3"/>
  <c r="D33" i="3"/>
  <c r="D49" i="3"/>
  <c r="D4" i="3"/>
  <c r="D5" i="3"/>
  <c r="D21" i="3"/>
  <c r="D37" i="3"/>
  <c r="D53" i="3"/>
  <c r="E46" i="2"/>
  <c r="D40" i="2"/>
  <c r="D36" i="2"/>
  <c r="D32" i="2"/>
  <c r="D28" i="2"/>
  <c r="D24" i="2"/>
  <c r="D20" i="2"/>
  <c r="D16" i="2"/>
  <c r="D12" i="2"/>
  <c r="D8" i="2"/>
  <c r="D43" i="2"/>
  <c r="D39" i="2"/>
  <c r="D15" i="2"/>
  <c r="D41" i="2"/>
  <c r="D37" i="2"/>
  <c r="D33" i="2"/>
  <c r="D29" i="2"/>
  <c r="D25" i="2"/>
  <c r="D21" i="2"/>
  <c r="D17" i="2"/>
  <c r="D13" i="2"/>
  <c r="D9" i="2"/>
  <c r="D5" i="2"/>
  <c r="D4" i="2"/>
  <c r="D31" i="2"/>
  <c r="D23" i="2"/>
  <c r="D42" i="2"/>
  <c r="D38" i="2"/>
  <c r="D34" i="2"/>
  <c r="D30" i="2"/>
  <c r="D26" i="2"/>
  <c r="D22" i="2"/>
  <c r="D18" i="2"/>
  <c r="D14" i="2"/>
  <c r="D10" i="2"/>
  <c r="D6" i="2"/>
  <c r="D35" i="2"/>
  <c r="D27" i="2"/>
  <c r="D19" i="2"/>
  <c r="D11" i="2"/>
  <c r="D7" i="2"/>
  <c r="F54" i="2"/>
  <c r="D54" i="3" l="1"/>
  <c r="D56" i="3" s="1"/>
  <c r="D55" i="2"/>
  <c r="D44" i="2"/>
  <c r="D46" i="2" s="1"/>
  <c r="E364" i="3" l="1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5" i="3"/>
  <c r="E271" i="3"/>
  <c r="E267" i="3"/>
  <c r="E263" i="3"/>
  <c r="E259" i="3"/>
  <c r="E255" i="3"/>
  <c r="E251" i="3"/>
  <c r="E247" i="3"/>
  <c r="E243" i="3"/>
  <c r="E239" i="3"/>
  <c r="E235" i="3"/>
  <c r="E231" i="3"/>
  <c r="E228" i="3"/>
  <c r="E226" i="3"/>
  <c r="E224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278" i="3"/>
  <c r="E274" i="3"/>
  <c r="E270" i="3"/>
  <c r="E266" i="3"/>
  <c r="E262" i="3"/>
  <c r="E258" i="3"/>
  <c r="E254" i="3"/>
  <c r="E250" i="3"/>
  <c r="E246" i="3"/>
  <c r="E242" i="3"/>
  <c r="E238" i="3"/>
  <c r="E234" i="3"/>
  <c r="E230" i="3"/>
  <c r="E222" i="3"/>
  <c r="E277" i="3"/>
  <c r="E273" i="3"/>
  <c r="E269" i="3"/>
  <c r="E265" i="3"/>
  <c r="E261" i="3"/>
  <c r="E257" i="3"/>
  <c r="E253" i="3"/>
  <c r="E249" i="3"/>
  <c r="E245" i="3"/>
  <c r="E241" i="3"/>
  <c r="E237" i="3"/>
  <c r="E233" i="3"/>
  <c r="E229" i="3"/>
  <c r="E227" i="3"/>
  <c r="E225" i="3"/>
  <c r="E223" i="3"/>
  <c r="E272" i="3"/>
  <c r="E256" i="3"/>
  <c r="E240" i="3"/>
  <c r="E260" i="3"/>
  <c r="E268" i="3"/>
  <c r="E252" i="3"/>
  <c r="E236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276" i="3"/>
  <c r="E244" i="3"/>
  <c r="E264" i="3"/>
  <c r="E248" i="3"/>
  <c r="E232" i="3"/>
  <c r="E71" i="3"/>
  <c r="E70" i="3"/>
  <c r="E69" i="3"/>
  <c r="E65" i="3"/>
  <c r="C65" i="3" s="1"/>
  <c r="F65" i="3" s="1"/>
  <c r="E68" i="3"/>
  <c r="E66" i="3"/>
  <c r="E67" i="3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6" i="2"/>
  <c r="E202" i="2"/>
  <c r="E198" i="2"/>
  <c r="E194" i="2"/>
  <c r="E190" i="2"/>
  <c r="E186" i="2"/>
  <c r="E182" i="2"/>
  <c r="E178" i="2"/>
  <c r="E174" i="2"/>
  <c r="E170" i="2"/>
  <c r="E166" i="2"/>
  <c r="E162" i="2"/>
  <c r="E158" i="2"/>
  <c r="E154" i="2"/>
  <c r="E93" i="2"/>
  <c r="E92" i="2"/>
  <c r="E90" i="2"/>
  <c r="E209" i="2"/>
  <c r="E205" i="2"/>
  <c r="E201" i="2"/>
  <c r="E197" i="2"/>
  <c r="E193" i="2"/>
  <c r="E189" i="2"/>
  <c r="E185" i="2"/>
  <c r="E181" i="2"/>
  <c r="E177" i="2"/>
  <c r="E173" i="2"/>
  <c r="E169" i="2"/>
  <c r="E165" i="2"/>
  <c r="E161" i="2"/>
  <c r="E157" i="2"/>
  <c r="E91" i="2"/>
  <c r="E89" i="2"/>
  <c r="E88" i="2"/>
  <c r="E87" i="2"/>
  <c r="E86" i="2"/>
  <c r="E85" i="2"/>
  <c r="E208" i="2"/>
  <c r="E204" i="2"/>
  <c r="E200" i="2"/>
  <c r="E196" i="2"/>
  <c r="E192" i="2"/>
  <c r="E188" i="2"/>
  <c r="E184" i="2"/>
  <c r="E180" i="2"/>
  <c r="E176" i="2"/>
  <c r="E172" i="2"/>
  <c r="E168" i="2"/>
  <c r="E164" i="2"/>
  <c r="E160" i="2"/>
  <c r="E156" i="2"/>
  <c r="E203" i="2"/>
  <c r="E187" i="2"/>
  <c r="E171" i="2"/>
  <c r="E155" i="2"/>
  <c r="E150" i="2"/>
  <c r="E146" i="2"/>
  <c r="E142" i="2"/>
  <c r="E138" i="2"/>
  <c r="E134" i="2"/>
  <c r="E130" i="2"/>
  <c r="E126" i="2"/>
  <c r="E122" i="2"/>
  <c r="E118" i="2"/>
  <c r="E114" i="2"/>
  <c r="E110" i="2"/>
  <c r="E106" i="2"/>
  <c r="E102" i="2"/>
  <c r="E98" i="2"/>
  <c r="E94" i="2"/>
  <c r="E84" i="2"/>
  <c r="E82" i="2"/>
  <c r="E76" i="2"/>
  <c r="E75" i="2"/>
  <c r="E74" i="2"/>
  <c r="E73" i="2"/>
  <c r="E68" i="2"/>
  <c r="E67" i="2"/>
  <c r="E66" i="2"/>
  <c r="E65" i="2"/>
  <c r="E191" i="2"/>
  <c r="E131" i="2"/>
  <c r="E115" i="2"/>
  <c r="E103" i="2"/>
  <c r="E71" i="2"/>
  <c r="E56" i="2"/>
  <c r="E199" i="2"/>
  <c r="E183" i="2"/>
  <c r="E167" i="2"/>
  <c r="E153" i="2"/>
  <c r="E149" i="2"/>
  <c r="E145" i="2"/>
  <c r="E141" i="2"/>
  <c r="E137" i="2"/>
  <c r="E133" i="2"/>
  <c r="E129" i="2"/>
  <c r="E125" i="2"/>
  <c r="E121" i="2"/>
  <c r="E117" i="2"/>
  <c r="E113" i="2"/>
  <c r="E109" i="2"/>
  <c r="E105" i="2"/>
  <c r="E101" i="2"/>
  <c r="E97" i="2"/>
  <c r="E81" i="2"/>
  <c r="E77" i="2"/>
  <c r="E64" i="2"/>
  <c r="E63" i="2"/>
  <c r="E62" i="2"/>
  <c r="E207" i="2"/>
  <c r="E175" i="2"/>
  <c r="E151" i="2"/>
  <c r="E143" i="2"/>
  <c r="E135" i="2"/>
  <c r="E123" i="2"/>
  <c r="E111" i="2"/>
  <c r="E99" i="2"/>
  <c r="E72" i="2"/>
  <c r="E70" i="2"/>
  <c r="E58" i="2"/>
  <c r="E195" i="2"/>
  <c r="E179" i="2"/>
  <c r="E163" i="2"/>
  <c r="E152" i="2"/>
  <c r="E148" i="2"/>
  <c r="E144" i="2"/>
  <c r="E140" i="2"/>
  <c r="E136" i="2"/>
  <c r="E132" i="2"/>
  <c r="E128" i="2"/>
  <c r="E124" i="2"/>
  <c r="E120" i="2"/>
  <c r="E116" i="2"/>
  <c r="E112" i="2"/>
  <c r="E108" i="2"/>
  <c r="E104" i="2"/>
  <c r="E100" i="2"/>
  <c r="E96" i="2"/>
  <c r="E83" i="2"/>
  <c r="E80" i="2"/>
  <c r="E79" i="2"/>
  <c r="E78" i="2"/>
  <c r="E61" i="2"/>
  <c r="E60" i="2"/>
  <c r="E59" i="2"/>
  <c r="E159" i="2"/>
  <c r="E147" i="2"/>
  <c r="E139" i="2"/>
  <c r="E127" i="2"/>
  <c r="E119" i="2"/>
  <c r="E107" i="2"/>
  <c r="E95" i="2"/>
  <c r="E69" i="2"/>
  <c r="E57" i="2"/>
  <c r="E55" i="2"/>
  <c r="C55" i="2" s="1"/>
  <c r="F55" i="2" s="1"/>
  <c r="D66" i="3" l="1"/>
  <c r="C66" i="3" s="1"/>
  <c r="F66" i="3" s="1"/>
  <c r="D56" i="2"/>
  <c r="C56" i="2" s="1"/>
  <c r="F56" i="2" s="1"/>
  <c r="D67" i="3" l="1"/>
  <c r="C67" i="3" s="1"/>
  <c r="F67" i="3" s="1"/>
  <c r="D57" i="2"/>
  <c r="C57" i="2" s="1"/>
  <c r="F57" i="2" s="1"/>
  <c r="D68" i="3" l="1"/>
  <c r="C68" i="3" s="1"/>
  <c r="F68" i="3" s="1"/>
  <c r="D58" i="2"/>
  <c r="C58" i="2" s="1"/>
  <c r="F58" i="2" s="1"/>
  <c r="D69" i="3" l="1"/>
  <c r="C69" i="3" s="1"/>
  <c r="F69" i="3" s="1"/>
  <c r="D59" i="2"/>
  <c r="C59" i="2" s="1"/>
  <c r="F59" i="2" s="1"/>
  <c r="D70" i="3" l="1"/>
  <c r="C70" i="3" s="1"/>
  <c r="F70" i="3" s="1"/>
  <c r="D60" i="2"/>
  <c r="C60" i="2" s="1"/>
  <c r="F60" i="2" s="1"/>
  <c r="D71" i="3" l="1"/>
  <c r="C71" i="3" s="1"/>
  <c r="F71" i="3" s="1"/>
  <c r="D61" i="2"/>
  <c r="C61" i="2" s="1"/>
  <c r="F61" i="2" s="1"/>
  <c r="D72" i="3" l="1"/>
  <c r="C72" i="3" s="1"/>
  <c r="F72" i="3" s="1"/>
  <c r="D62" i="2"/>
  <c r="C62" i="2" s="1"/>
  <c r="F62" i="2" s="1"/>
  <c r="D73" i="3" l="1"/>
  <c r="C73" i="3" s="1"/>
  <c r="F73" i="3" s="1"/>
  <c r="D63" i="2"/>
  <c r="C63" i="2" s="1"/>
  <c r="F63" i="2" s="1"/>
  <c r="D74" i="3" l="1"/>
  <c r="C74" i="3" s="1"/>
  <c r="F74" i="3" s="1"/>
  <c r="D64" i="2"/>
  <c r="C64" i="2" s="1"/>
  <c r="F64" i="2" s="1"/>
  <c r="D75" i="3" l="1"/>
  <c r="C75" i="3" s="1"/>
  <c r="F75" i="3" s="1"/>
  <c r="D65" i="2"/>
  <c r="C65" i="2" s="1"/>
  <c r="F65" i="2" s="1"/>
  <c r="D76" i="3" l="1"/>
  <c r="C76" i="3" s="1"/>
  <c r="F76" i="3" s="1"/>
  <c r="D66" i="2"/>
  <c r="C66" i="2" s="1"/>
  <c r="F66" i="2" s="1"/>
  <c r="D77" i="3" l="1"/>
  <c r="C77" i="3" s="1"/>
  <c r="F77" i="3" s="1"/>
  <c r="D67" i="2"/>
  <c r="C67" i="2" s="1"/>
  <c r="F67" i="2" s="1"/>
  <c r="D78" i="3" l="1"/>
  <c r="C78" i="3" s="1"/>
  <c r="F78" i="3" s="1"/>
  <c r="D68" i="2"/>
  <c r="C68" i="2" s="1"/>
  <c r="F68" i="2" s="1"/>
  <c r="D79" i="3" l="1"/>
  <c r="C79" i="3" s="1"/>
  <c r="F79" i="3" s="1"/>
  <c r="D69" i="2"/>
  <c r="C69" i="2" s="1"/>
  <c r="F69" i="2" s="1"/>
  <c r="D80" i="3" l="1"/>
  <c r="C80" i="3" s="1"/>
  <c r="F80" i="3" s="1"/>
  <c r="D70" i="2"/>
  <c r="C70" i="2" s="1"/>
  <c r="F70" i="2" s="1"/>
  <c r="D81" i="3" l="1"/>
  <c r="C81" i="3" s="1"/>
  <c r="F81" i="3" s="1"/>
  <c r="D71" i="2"/>
  <c r="C71" i="2" s="1"/>
  <c r="F71" i="2" s="1"/>
  <c r="D82" i="3" l="1"/>
  <c r="C82" i="3" s="1"/>
  <c r="F82" i="3" s="1"/>
  <c r="D72" i="2"/>
  <c r="C72" i="2" s="1"/>
  <c r="F72" i="2" s="1"/>
  <c r="D83" i="3" l="1"/>
  <c r="C83" i="3" s="1"/>
  <c r="F83" i="3" s="1"/>
  <c r="D73" i="2"/>
  <c r="C73" i="2" s="1"/>
  <c r="F73" i="2" s="1"/>
  <c r="D84" i="3" l="1"/>
  <c r="C84" i="3" s="1"/>
  <c r="F84" i="3" s="1"/>
  <c r="D74" i="2"/>
  <c r="C74" i="2" s="1"/>
  <c r="F74" i="2" s="1"/>
  <c r="D85" i="3" l="1"/>
  <c r="C85" i="3" s="1"/>
  <c r="F85" i="3" s="1"/>
  <c r="D75" i="2"/>
  <c r="C75" i="2" s="1"/>
  <c r="F75" i="2" s="1"/>
  <c r="D86" i="3" l="1"/>
  <c r="C86" i="3" s="1"/>
  <c r="F86" i="3" s="1"/>
  <c r="D76" i="2"/>
  <c r="C76" i="2" s="1"/>
  <c r="F76" i="2" s="1"/>
  <c r="D87" i="3" l="1"/>
  <c r="C87" i="3" s="1"/>
  <c r="F87" i="3" s="1"/>
  <c r="D77" i="2"/>
  <c r="C77" i="2" s="1"/>
  <c r="F77" i="2" s="1"/>
  <c r="D88" i="3" l="1"/>
  <c r="C88" i="3" s="1"/>
  <c r="F88" i="3" s="1"/>
  <c r="D78" i="2"/>
  <c r="C78" i="2" s="1"/>
  <c r="F78" i="2" s="1"/>
  <c r="D89" i="3" l="1"/>
  <c r="C89" i="3" s="1"/>
  <c r="F89" i="3" s="1"/>
  <c r="D79" i="2"/>
  <c r="C79" i="2" s="1"/>
  <c r="F79" i="2" s="1"/>
  <c r="D90" i="3" l="1"/>
  <c r="C90" i="3" s="1"/>
  <c r="F90" i="3" s="1"/>
  <c r="D80" i="2"/>
  <c r="C80" i="2" s="1"/>
  <c r="F80" i="2" s="1"/>
  <c r="D91" i="3" l="1"/>
  <c r="C91" i="3" s="1"/>
  <c r="F91" i="3" s="1"/>
  <c r="D81" i="2"/>
  <c r="C81" i="2" s="1"/>
  <c r="F81" i="2" s="1"/>
  <c r="D92" i="3" l="1"/>
  <c r="C92" i="3" s="1"/>
  <c r="F92" i="3" s="1"/>
  <c r="D82" i="2"/>
  <c r="C82" i="2" s="1"/>
  <c r="F82" i="2" s="1"/>
  <c r="D93" i="3" l="1"/>
  <c r="C93" i="3" s="1"/>
  <c r="F93" i="3" s="1"/>
  <c r="D83" i="2"/>
  <c r="C83" i="2" s="1"/>
  <c r="F83" i="2" s="1"/>
  <c r="D94" i="3" l="1"/>
  <c r="C94" i="3" s="1"/>
  <c r="F94" i="3" s="1"/>
  <c r="D84" i="2"/>
  <c r="C84" i="2" s="1"/>
  <c r="F84" i="2" s="1"/>
  <c r="D95" i="3" l="1"/>
  <c r="C95" i="3" s="1"/>
  <c r="F95" i="3" s="1"/>
  <c r="D85" i="2"/>
  <c r="C85" i="2" s="1"/>
  <c r="F85" i="2" s="1"/>
  <c r="D96" i="3" l="1"/>
  <c r="C96" i="3" s="1"/>
  <c r="F96" i="3" s="1"/>
  <c r="D86" i="2"/>
  <c r="C86" i="2" s="1"/>
  <c r="F86" i="2" s="1"/>
  <c r="D97" i="3" l="1"/>
  <c r="C97" i="3" s="1"/>
  <c r="F97" i="3" s="1"/>
  <c r="D87" i="2"/>
  <c r="C87" i="2" s="1"/>
  <c r="F87" i="2" s="1"/>
  <c r="D98" i="3" l="1"/>
  <c r="C98" i="3" s="1"/>
  <c r="F98" i="3" s="1"/>
  <c r="D88" i="2"/>
  <c r="C88" i="2" s="1"/>
  <c r="F88" i="2" s="1"/>
  <c r="D99" i="3" l="1"/>
  <c r="C99" i="3" s="1"/>
  <c r="F99" i="3" s="1"/>
  <c r="D89" i="2"/>
  <c r="C89" i="2" s="1"/>
  <c r="F89" i="2" s="1"/>
  <c r="D100" i="3" l="1"/>
  <c r="C100" i="3" s="1"/>
  <c r="F100" i="3" s="1"/>
  <c r="D90" i="2"/>
  <c r="C90" i="2" s="1"/>
  <c r="F90" i="2" s="1"/>
  <c r="D101" i="3" l="1"/>
  <c r="C101" i="3" s="1"/>
  <c r="F101" i="3" s="1"/>
  <c r="D91" i="2"/>
  <c r="C91" i="2" s="1"/>
  <c r="F91" i="2" s="1"/>
  <c r="D102" i="3" l="1"/>
  <c r="C102" i="3" s="1"/>
  <c r="F102" i="3" s="1"/>
  <c r="D92" i="2"/>
  <c r="C92" i="2" s="1"/>
  <c r="F92" i="2" s="1"/>
  <c r="D103" i="3" l="1"/>
  <c r="C103" i="3" s="1"/>
  <c r="F103" i="3" s="1"/>
  <c r="D93" i="2"/>
  <c r="C93" i="2" s="1"/>
  <c r="F93" i="2" s="1"/>
  <c r="D104" i="3" l="1"/>
  <c r="C104" i="3" s="1"/>
  <c r="F104" i="3" s="1"/>
  <c r="D94" i="2"/>
  <c r="C94" i="2" s="1"/>
  <c r="F94" i="2" s="1"/>
  <c r="D105" i="3" l="1"/>
  <c r="C105" i="3" s="1"/>
  <c r="F105" i="3" s="1"/>
  <c r="D95" i="2"/>
  <c r="C95" i="2" s="1"/>
  <c r="F95" i="2" s="1"/>
  <c r="D106" i="3" l="1"/>
  <c r="C106" i="3" s="1"/>
  <c r="F106" i="3" s="1"/>
  <c r="D96" i="2"/>
  <c r="C96" i="2" s="1"/>
  <c r="F96" i="2" s="1"/>
  <c r="D107" i="3" l="1"/>
  <c r="C107" i="3" s="1"/>
  <c r="F107" i="3" s="1"/>
  <c r="D97" i="2"/>
  <c r="C97" i="2" s="1"/>
  <c r="F97" i="2" s="1"/>
  <c r="D108" i="3" l="1"/>
  <c r="C108" i="3" s="1"/>
  <c r="F108" i="3" s="1"/>
  <c r="D98" i="2"/>
  <c r="C98" i="2" s="1"/>
  <c r="F98" i="2" s="1"/>
  <c r="D109" i="3" l="1"/>
  <c r="C109" i="3" s="1"/>
  <c r="F109" i="3" s="1"/>
  <c r="D99" i="2"/>
  <c r="C99" i="2" s="1"/>
  <c r="F99" i="2" s="1"/>
  <c r="D110" i="3" l="1"/>
  <c r="C110" i="3" s="1"/>
  <c r="F110" i="3" s="1"/>
  <c r="D100" i="2"/>
  <c r="C100" i="2" s="1"/>
  <c r="F100" i="2" s="1"/>
  <c r="D111" i="3" l="1"/>
  <c r="C111" i="3" s="1"/>
  <c r="F111" i="3" s="1"/>
  <c r="D101" i="2"/>
  <c r="C101" i="2" s="1"/>
  <c r="F101" i="2" s="1"/>
  <c r="D112" i="3" l="1"/>
  <c r="C112" i="3" s="1"/>
  <c r="F112" i="3" s="1"/>
  <c r="D102" i="2"/>
  <c r="C102" i="2" s="1"/>
  <c r="F102" i="2" s="1"/>
  <c r="D113" i="3" l="1"/>
  <c r="C113" i="3" s="1"/>
  <c r="F113" i="3" s="1"/>
  <c r="D103" i="2"/>
  <c r="C103" i="2" s="1"/>
  <c r="F103" i="2" s="1"/>
  <c r="D114" i="3" l="1"/>
  <c r="C114" i="3" s="1"/>
  <c r="F114" i="3" s="1"/>
  <c r="D104" i="2"/>
  <c r="C104" i="2" s="1"/>
  <c r="F104" i="2" s="1"/>
  <c r="D115" i="3" l="1"/>
  <c r="C115" i="3" s="1"/>
  <c r="F115" i="3" s="1"/>
  <c r="D105" i="2"/>
  <c r="C105" i="2" s="1"/>
  <c r="F105" i="2" s="1"/>
  <c r="D116" i="3" l="1"/>
  <c r="C116" i="3" s="1"/>
  <c r="F116" i="3" s="1"/>
  <c r="D106" i="2"/>
  <c r="C106" i="2" s="1"/>
  <c r="F106" i="2" s="1"/>
  <c r="D117" i="3" l="1"/>
  <c r="C117" i="3" s="1"/>
  <c r="F117" i="3" s="1"/>
  <c r="D107" i="2"/>
  <c r="C107" i="2" s="1"/>
  <c r="F107" i="2" s="1"/>
  <c r="D118" i="3" l="1"/>
  <c r="C118" i="3" s="1"/>
  <c r="F118" i="3" s="1"/>
  <c r="D108" i="2"/>
  <c r="C108" i="2" s="1"/>
  <c r="F108" i="2" s="1"/>
  <c r="D119" i="3" l="1"/>
  <c r="C119" i="3" s="1"/>
  <c r="F119" i="3" s="1"/>
  <c r="D109" i="2"/>
  <c r="C109" i="2" s="1"/>
  <c r="F109" i="2" s="1"/>
  <c r="D120" i="3" l="1"/>
  <c r="C120" i="3" s="1"/>
  <c r="F120" i="3" s="1"/>
  <c r="D110" i="2"/>
  <c r="C110" i="2" s="1"/>
  <c r="F110" i="2" s="1"/>
  <c r="D121" i="3" l="1"/>
  <c r="C121" i="3" s="1"/>
  <c r="F121" i="3" s="1"/>
  <c r="D111" i="2"/>
  <c r="C111" i="2" s="1"/>
  <c r="F111" i="2" s="1"/>
  <c r="D122" i="3" l="1"/>
  <c r="C122" i="3" s="1"/>
  <c r="F122" i="3" s="1"/>
  <c r="D112" i="2"/>
  <c r="C112" i="2" s="1"/>
  <c r="F112" i="2" s="1"/>
  <c r="D123" i="3" l="1"/>
  <c r="C123" i="3" s="1"/>
  <c r="F123" i="3" s="1"/>
  <c r="D113" i="2"/>
  <c r="C113" i="2" s="1"/>
  <c r="F113" i="2" s="1"/>
  <c r="D124" i="3" l="1"/>
  <c r="C124" i="3" s="1"/>
  <c r="F124" i="3" s="1"/>
  <c r="D114" i="2"/>
  <c r="C114" i="2" s="1"/>
  <c r="F114" i="2" s="1"/>
  <c r="D125" i="3" l="1"/>
  <c r="C125" i="3" s="1"/>
  <c r="F125" i="3" s="1"/>
  <c r="D115" i="2"/>
  <c r="C115" i="2" s="1"/>
  <c r="F115" i="2" s="1"/>
  <c r="D126" i="3" l="1"/>
  <c r="C126" i="3" s="1"/>
  <c r="F126" i="3" s="1"/>
  <c r="D116" i="2"/>
  <c r="C116" i="2" s="1"/>
  <c r="F116" i="2" s="1"/>
  <c r="D127" i="3" l="1"/>
  <c r="C127" i="3" s="1"/>
  <c r="F127" i="3" s="1"/>
  <c r="D117" i="2"/>
  <c r="C117" i="2" s="1"/>
  <c r="F117" i="2" s="1"/>
  <c r="D128" i="3" l="1"/>
  <c r="C128" i="3" s="1"/>
  <c r="F128" i="3" s="1"/>
  <c r="D118" i="2"/>
  <c r="C118" i="2" s="1"/>
  <c r="F118" i="2" s="1"/>
  <c r="D129" i="3" l="1"/>
  <c r="C129" i="3" s="1"/>
  <c r="F129" i="3" s="1"/>
  <c r="D119" i="2"/>
  <c r="C119" i="2" s="1"/>
  <c r="F119" i="2" s="1"/>
  <c r="D130" i="3" l="1"/>
  <c r="C130" i="3" s="1"/>
  <c r="F130" i="3" s="1"/>
  <c r="D120" i="2"/>
  <c r="C120" i="2" s="1"/>
  <c r="F120" i="2" s="1"/>
  <c r="D131" i="3" l="1"/>
  <c r="C131" i="3" s="1"/>
  <c r="F131" i="3" s="1"/>
  <c r="D121" i="2"/>
  <c r="C121" i="2" s="1"/>
  <c r="F121" i="2" s="1"/>
  <c r="D132" i="3" l="1"/>
  <c r="C132" i="3" s="1"/>
  <c r="F132" i="3" s="1"/>
  <c r="D122" i="2"/>
  <c r="C122" i="2" s="1"/>
  <c r="F122" i="2" s="1"/>
  <c r="D133" i="3" l="1"/>
  <c r="C133" i="3" s="1"/>
  <c r="F133" i="3" s="1"/>
  <c r="D123" i="2"/>
  <c r="C123" i="2" s="1"/>
  <c r="F123" i="2" s="1"/>
  <c r="D134" i="3" l="1"/>
  <c r="C134" i="3" s="1"/>
  <c r="F134" i="3" s="1"/>
  <c r="D124" i="2"/>
  <c r="C124" i="2" s="1"/>
  <c r="F124" i="2" s="1"/>
  <c r="D135" i="3" l="1"/>
  <c r="C135" i="3" s="1"/>
  <c r="F135" i="3" s="1"/>
  <c r="D125" i="2"/>
  <c r="C125" i="2" s="1"/>
  <c r="F125" i="2" s="1"/>
  <c r="D136" i="3" l="1"/>
  <c r="C136" i="3" s="1"/>
  <c r="F136" i="3" s="1"/>
  <c r="D126" i="2"/>
  <c r="C126" i="2" s="1"/>
  <c r="F126" i="2" s="1"/>
  <c r="D137" i="3" l="1"/>
  <c r="C137" i="3" s="1"/>
  <c r="F137" i="3" s="1"/>
  <c r="D127" i="2"/>
  <c r="C127" i="2" s="1"/>
  <c r="F127" i="2" s="1"/>
  <c r="D138" i="3" l="1"/>
  <c r="C138" i="3" s="1"/>
  <c r="F138" i="3" s="1"/>
  <c r="D128" i="2"/>
  <c r="C128" i="2" s="1"/>
  <c r="F128" i="2" s="1"/>
  <c r="D139" i="3" l="1"/>
  <c r="C139" i="3" s="1"/>
  <c r="F139" i="3" s="1"/>
  <c r="D129" i="2"/>
  <c r="C129" i="2" s="1"/>
  <c r="F129" i="2" s="1"/>
  <c r="D140" i="3" l="1"/>
  <c r="C140" i="3" s="1"/>
  <c r="F140" i="3" s="1"/>
  <c r="D130" i="2"/>
  <c r="C130" i="2" s="1"/>
  <c r="F130" i="2" s="1"/>
  <c r="D141" i="3" l="1"/>
  <c r="C141" i="3" s="1"/>
  <c r="F141" i="3" s="1"/>
  <c r="D131" i="2"/>
  <c r="C131" i="2" s="1"/>
  <c r="F131" i="2" s="1"/>
  <c r="D142" i="3" l="1"/>
  <c r="C142" i="3" s="1"/>
  <c r="F142" i="3" s="1"/>
  <c r="D132" i="2"/>
  <c r="C132" i="2" s="1"/>
  <c r="F132" i="2" s="1"/>
  <c r="D143" i="3" l="1"/>
  <c r="C143" i="3" s="1"/>
  <c r="F143" i="3" s="1"/>
  <c r="D133" i="2"/>
  <c r="C133" i="2" s="1"/>
  <c r="F133" i="2" s="1"/>
  <c r="D144" i="3" l="1"/>
  <c r="C144" i="3" s="1"/>
  <c r="F144" i="3" s="1"/>
  <c r="D134" i="2"/>
  <c r="C134" i="2" s="1"/>
  <c r="F134" i="2" s="1"/>
  <c r="D145" i="3" l="1"/>
  <c r="C145" i="3" s="1"/>
  <c r="F145" i="3" s="1"/>
  <c r="D135" i="2"/>
  <c r="C135" i="2" s="1"/>
  <c r="F135" i="2" s="1"/>
  <c r="D146" i="3" l="1"/>
  <c r="C146" i="3" s="1"/>
  <c r="F146" i="3" s="1"/>
  <c r="D136" i="2"/>
  <c r="C136" i="2" s="1"/>
  <c r="F136" i="2" s="1"/>
  <c r="D147" i="3" l="1"/>
  <c r="C147" i="3" s="1"/>
  <c r="F147" i="3" s="1"/>
  <c r="D137" i="2"/>
  <c r="C137" i="2" s="1"/>
  <c r="F137" i="2" s="1"/>
  <c r="D148" i="3" l="1"/>
  <c r="C148" i="3" s="1"/>
  <c r="F148" i="3" s="1"/>
  <c r="D138" i="2"/>
  <c r="C138" i="2" s="1"/>
  <c r="F138" i="2" s="1"/>
  <c r="D149" i="3" l="1"/>
  <c r="C149" i="3" s="1"/>
  <c r="F149" i="3" s="1"/>
  <c r="D139" i="2"/>
  <c r="C139" i="2" s="1"/>
  <c r="F139" i="2" s="1"/>
  <c r="D150" i="3" l="1"/>
  <c r="C150" i="3" s="1"/>
  <c r="F150" i="3" s="1"/>
  <c r="D140" i="2"/>
  <c r="C140" i="2" s="1"/>
  <c r="F140" i="2" s="1"/>
  <c r="D151" i="3" l="1"/>
  <c r="C151" i="3" s="1"/>
  <c r="F151" i="3" s="1"/>
  <c r="D141" i="2"/>
  <c r="C141" i="2" s="1"/>
  <c r="F141" i="2" s="1"/>
  <c r="D152" i="3" l="1"/>
  <c r="C152" i="3" s="1"/>
  <c r="F152" i="3" s="1"/>
  <c r="D142" i="2"/>
  <c r="C142" i="2" s="1"/>
  <c r="F142" i="2" s="1"/>
  <c r="D153" i="3" l="1"/>
  <c r="C153" i="3" s="1"/>
  <c r="F153" i="3" s="1"/>
  <c r="D143" i="2"/>
  <c r="C143" i="2" s="1"/>
  <c r="F143" i="2" s="1"/>
  <c r="D154" i="3" l="1"/>
  <c r="C154" i="3" s="1"/>
  <c r="F154" i="3" s="1"/>
  <c r="D144" i="2"/>
  <c r="C144" i="2" s="1"/>
  <c r="F144" i="2" s="1"/>
  <c r="D155" i="3" l="1"/>
  <c r="C155" i="3" s="1"/>
  <c r="F155" i="3" s="1"/>
  <c r="D145" i="2"/>
  <c r="C145" i="2" s="1"/>
  <c r="F145" i="2" s="1"/>
  <c r="D156" i="3" l="1"/>
  <c r="C156" i="3" s="1"/>
  <c r="F156" i="3" s="1"/>
  <c r="D146" i="2"/>
  <c r="C146" i="2" s="1"/>
  <c r="F146" i="2" s="1"/>
  <c r="D157" i="3" l="1"/>
  <c r="C157" i="3" s="1"/>
  <c r="F157" i="3" s="1"/>
  <c r="D147" i="2"/>
  <c r="C147" i="2" s="1"/>
  <c r="F147" i="2" s="1"/>
  <c r="D158" i="3" l="1"/>
  <c r="C158" i="3" s="1"/>
  <c r="F158" i="3" s="1"/>
  <c r="D148" i="2"/>
  <c r="C148" i="2" s="1"/>
  <c r="F148" i="2" s="1"/>
  <c r="D159" i="3" l="1"/>
  <c r="C159" i="3" s="1"/>
  <c r="F159" i="3" s="1"/>
  <c r="D149" i="2"/>
  <c r="C149" i="2" s="1"/>
  <c r="F149" i="2" s="1"/>
  <c r="D160" i="3" l="1"/>
  <c r="C160" i="3" s="1"/>
  <c r="F160" i="3" s="1"/>
  <c r="D150" i="2"/>
  <c r="C150" i="2" s="1"/>
  <c r="F150" i="2" s="1"/>
  <c r="D161" i="3" l="1"/>
  <c r="C161" i="3" s="1"/>
  <c r="F161" i="3" s="1"/>
  <c r="D151" i="2"/>
  <c r="C151" i="2" s="1"/>
  <c r="F151" i="2" s="1"/>
  <c r="D162" i="3" l="1"/>
  <c r="C162" i="3" s="1"/>
  <c r="F162" i="3" s="1"/>
  <c r="D152" i="2"/>
  <c r="C152" i="2" s="1"/>
  <c r="F152" i="2" s="1"/>
  <c r="D163" i="3" l="1"/>
  <c r="C163" i="3" s="1"/>
  <c r="F163" i="3" s="1"/>
  <c r="D153" i="2"/>
  <c r="C153" i="2" s="1"/>
  <c r="F153" i="2" s="1"/>
  <c r="D164" i="3" l="1"/>
  <c r="C164" i="3" s="1"/>
  <c r="F164" i="3" s="1"/>
  <c r="D154" i="2"/>
  <c r="C154" i="2" s="1"/>
  <c r="F154" i="2" s="1"/>
  <c r="D165" i="3" l="1"/>
  <c r="C165" i="3" s="1"/>
  <c r="F165" i="3" s="1"/>
  <c r="D155" i="2"/>
  <c r="C155" i="2" s="1"/>
  <c r="F155" i="2" s="1"/>
  <c r="D166" i="3" l="1"/>
  <c r="C166" i="3" s="1"/>
  <c r="F166" i="3" s="1"/>
  <c r="D156" i="2"/>
  <c r="C156" i="2" s="1"/>
  <c r="F156" i="2" s="1"/>
  <c r="D167" i="3" l="1"/>
  <c r="C167" i="3" s="1"/>
  <c r="F167" i="3" s="1"/>
  <c r="D157" i="2"/>
  <c r="C157" i="2" s="1"/>
  <c r="F157" i="2" s="1"/>
  <c r="D168" i="3" l="1"/>
  <c r="C168" i="3" s="1"/>
  <c r="F168" i="3" s="1"/>
  <c r="D158" i="2"/>
  <c r="C158" i="2" s="1"/>
  <c r="F158" i="2" s="1"/>
  <c r="D169" i="3" l="1"/>
  <c r="C169" i="3" s="1"/>
  <c r="F169" i="3" s="1"/>
  <c r="D159" i="2"/>
  <c r="C159" i="2" s="1"/>
  <c r="F159" i="2" s="1"/>
  <c r="D170" i="3" l="1"/>
  <c r="C170" i="3" s="1"/>
  <c r="F170" i="3" s="1"/>
  <c r="D160" i="2"/>
  <c r="C160" i="2" s="1"/>
  <c r="F160" i="2" s="1"/>
  <c r="D171" i="3" l="1"/>
  <c r="C171" i="3" s="1"/>
  <c r="F171" i="3" s="1"/>
  <c r="D161" i="2"/>
  <c r="C161" i="2" s="1"/>
  <c r="F161" i="2" s="1"/>
  <c r="D172" i="3" l="1"/>
  <c r="C172" i="3" s="1"/>
  <c r="F172" i="3" s="1"/>
  <c r="D162" i="2"/>
  <c r="C162" i="2" s="1"/>
  <c r="F162" i="2" s="1"/>
  <c r="D173" i="3" l="1"/>
  <c r="C173" i="3" s="1"/>
  <c r="F173" i="3" s="1"/>
  <c r="D163" i="2"/>
  <c r="C163" i="2" s="1"/>
  <c r="F163" i="2" s="1"/>
  <c r="D174" i="3" l="1"/>
  <c r="C174" i="3" s="1"/>
  <c r="F174" i="3" s="1"/>
  <c r="D164" i="2"/>
  <c r="C164" i="2" s="1"/>
  <c r="F164" i="2" s="1"/>
  <c r="D175" i="3" l="1"/>
  <c r="C175" i="3" s="1"/>
  <c r="F175" i="3" s="1"/>
  <c r="D165" i="2"/>
  <c r="C165" i="2" s="1"/>
  <c r="F165" i="2" s="1"/>
  <c r="D176" i="3" l="1"/>
  <c r="C176" i="3" s="1"/>
  <c r="F176" i="3" s="1"/>
  <c r="D166" i="2"/>
  <c r="C166" i="2" s="1"/>
  <c r="F166" i="2" s="1"/>
  <c r="D177" i="3" l="1"/>
  <c r="C177" i="3" s="1"/>
  <c r="F177" i="3" s="1"/>
  <c r="D167" i="2"/>
  <c r="C167" i="2" s="1"/>
  <c r="F167" i="2" s="1"/>
  <c r="D178" i="3" l="1"/>
  <c r="C178" i="3" s="1"/>
  <c r="F178" i="3" s="1"/>
  <c r="D168" i="2"/>
  <c r="C168" i="2" s="1"/>
  <c r="F168" i="2" s="1"/>
  <c r="D179" i="3" l="1"/>
  <c r="C179" i="3" s="1"/>
  <c r="F179" i="3" s="1"/>
  <c r="D169" i="2"/>
  <c r="C169" i="2" s="1"/>
  <c r="F169" i="2" s="1"/>
  <c r="D180" i="3" l="1"/>
  <c r="C180" i="3" s="1"/>
  <c r="F180" i="3" s="1"/>
  <c r="D170" i="2"/>
  <c r="C170" i="2" s="1"/>
  <c r="F170" i="2" s="1"/>
  <c r="D181" i="3" l="1"/>
  <c r="C181" i="3" s="1"/>
  <c r="F181" i="3" s="1"/>
  <c r="D171" i="2"/>
  <c r="C171" i="2" s="1"/>
  <c r="F171" i="2" s="1"/>
  <c r="D182" i="3" l="1"/>
  <c r="C182" i="3" s="1"/>
  <c r="F182" i="3" s="1"/>
  <c r="D172" i="2"/>
  <c r="C172" i="2" s="1"/>
  <c r="F172" i="2" s="1"/>
  <c r="D183" i="3" l="1"/>
  <c r="C183" i="3" s="1"/>
  <c r="F183" i="3" s="1"/>
  <c r="D173" i="2"/>
  <c r="C173" i="2" s="1"/>
  <c r="F173" i="2" s="1"/>
  <c r="D184" i="3" l="1"/>
  <c r="C184" i="3" s="1"/>
  <c r="F184" i="3" s="1"/>
  <c r="D174" i="2"/>
  <c r="C174" i="2" s="1"/>
  <c r="F174" i="2" s="1"/>
  <c r="D185" i="3" l="1"/>
  <c r="C185" i="3" s="1"/>
  <c r="F185" i="3" s="1"/>
  <c r="D175" i="2"/>
  <c r="C175" i="2" s="1"/>
  <c r="F175" i="2" s="1"/>
  <c r="D186" i="3" l="1"/>
  <c r="C186" i="3" s="1"/>
  <c r="F186" i="3" s="1"/>
  <c r="D176" i="2"/>
  <c r="C176" i="2" s="1"/>
  <c r="F176" i="2" s="1"/>
  <c r="D187" i="3" l="1"/>
  <c r="C187" i="3" s="1"/>
  <c r="F187" i="3" s="1"/>
  <c r="D177" i="2"/>
  <c r="C177" i="2" s="1"/>
  <c r="F177" i="2" s="1"/>
  <c r="D188" i="3" l="1"/>
  <c r="C188" i="3" s="1"/>
  <c r="F188" i="3" s="1"/>
  <c r="D178" i="2"/>
  <c r="C178" i="2" s="1"/>
  <c r="F178" i="2" s="1"/>
  <c r="D189" i="3" l="1"/>
  <c r="C189" i="3" s="1"/>
  <c r="F189" i="3" s="1"/>
  <c r="D179" i="2"/>
  <c r="C179" i="2" s="1"/>
  <c r="F179" i="2" s="1"/>
  <c r="D190" i="3" l="1"/>
  <c r="C190" i="3" s="1"/>
  <c r="F190" i="3" s="1"/>
  <c r="D180" i="2"/>
  <c r="C180" i="2" s="1"/>
  <c r="F180" i="2" s="1"/>
  <c r="D191" i="3" l="1"/>
  <c r="C191" i="3" s="1"/>
  <c r="F191" i="3" s="1"/>
  <c r="D181" i="2"/>
  <c r="C181" i="2" s="1"/>
  <c r="F181" i="2" s="1"/>
  <c r="D192" i="3" l="1"/>
  <c r="C192" i="3" s="1"/>
  <c r="F192" i="3" s="1"/>
  <c r="D182" i="2"/>
  <c r="C182" i="2" s="1"/>
  <c r="F182" i="2" s="1"/>
  <c r="D193" i="3" l="1"/>
  <c r="C193" i="3" s="1"/>
  <c r="F193" i="3" s="1"/>
  <c r="D183" i="2"/>
  <c r="C183" i="2" s="1"/>
  <c r="F183" i="2" s="1"/>
  <c r="D194" i="3" l="1"/>
  <c r="C194" i="3" s="1"/>
  <c r="F194" i="3" s="1"/>
  <c r="D184" i="2"/>
  <c r="C184" i="2" s="1"/>
  <c r="F184" i="2" s="1"/>
  <c r="D195" i="3" l="1"/>
  <c r="C195" i="3" s="1"/>
  <c r="F195" i="3" s="1"/>
  <c r="D185" i="2"/>
  <c r="C185" i="2" s="1"/>
  <c r="F185" i="2" s="1"/>
  <c r="D196" i="3" l="1"/>
  <c r="C196" i="3" s="1"/>
  <c r="F196" i="3" s="1"/>
  <c r="D186" i="2"/>
  <c r="C186" i="2" s="1"/>
  <c r="F186" i="2" s="1"/>
  <c r="D197" i="3" l="1"/>
  <c r="C197" i="3" s="1"/>
  <c r="F197" i="3" s="1"/>
  <c r="D187" i="2"/>
  <c r="C187" i="2" s="1"/>
  <c r="F187" i="2" s="1"/>
  <c r="D198" i="3" l="1"/>
  <c r="C198" i="3" s="1"/>
  <c r="F198" i="3" s="1"/>
  <c r="D188" i="2"/>
  <c r="C188" i="2" s="1"/>
  <c r="F188" i="2" s="1"/>
  <c r="D199" i="3" l="1"/>
  <c r="C199" i="3" s="1"/>
  <c r="F199" i="3" s="1"/>
  <c r="D189" i="2"/>
  <c r="C189" i="2" s="1"/>
  <c r="F189" i="2" s="1"/>
  <c r="D200" i="3" l="1"/>
  <c r="C200" i="3" s="1"/>
  <c r="F200" i="3" s="1"/>
  <c r="D190" i="2"/>
  <c r="C190" i="2" s="1"/>
  <c r="F190" i="2" s="1"/>
  <c r="D201" i="3" l="1"/>
  <c r="C201" i="3" s="1"/>
  <c r="F201" i="3" s="1"/>
  <c r="D191" i="2"/>
  <c r="C191" i="2" s="1"/>
  <c r="F191" i="2" s="1"/>
  <c r="D202" i="3" l="1"/>
  <c r="C202" i="3" s="1"/>
  <c r="F202" i="3" s="1"/>
  <c r="D192" i="2"/>
  <c r="C192" i="2" s="1"/>
  <c r="F192" i="2" s="1"/>
  <c r="D203" i="3" l="1"/>
  <c r="C203" i="3" s="1"/>
  <c r="F203" i="3" s="1"/>
  <c r="D193" i="2"/>
  <c r="C193" i="2" s="1"/>
  <c r="F193" i="2" s="1"/>
  <c r="D204" i="3" l="1"/>
  <c r="C204" i="3" s="1"/>
  <c r="F204" i="3" s="1"/>
  <c r="D194" i="2"/>
  <c r="C194" i="2" s="1"/>
  <c r="F194" i="2" s="1"/>
  <c r="D205" i="3" l="1"/>
  <c r="C205" i="3" s="1"/>
  <c r="F205" i="3" s="1"/>
  <c r="D195" i="2"/>
  <c r="C195" i="2" s="1"/>
  <c r="F195" i="2" s="1"/>
  <c r="D206" i="3" l="1"/>
  <c r="C206" i="3" s="1"/>
  <c r="F206" i="3" s="1"/>
  <c r="D196" i="2"/>
  <c r="C196" i="2" s="1"/>
  <c r="F196" i="2" s="1"/>
  <c r="D207" i="3" l="1"/>
  <c r="C207" i="3" s="1"/>
  <c r="F207" i="3" s="1"/>
  <c r="D197" i="2"/>
  <c r="C197" i="2" s="1"/>
  <c r="F197" i="2" s="1"/>
  <c r="D208" i="3" l="1"/>
  <c r="C208" i="3" s="1"/>
  <c r="F208" i="3" s="1"/>
  <c r="D198" i="2"/>
  <c r="C198" i="2" s="1"/>
  <c r="F198" i="2" s="1"/>
  <c r="D209" i="3" l="1"/>
  <c r="C209" i="3" s="1"/>
  <c r="F209" i="3" s="1"/>
  <c r="D199" i="2"/>
  <c r="C199" i="2" s="1"/>
  <c r="F199" i="2" s="1"/>
  <c r="D210" i="3" l="1"/>
  <c r="C210" i="3" s="1"/>
  <c r="F210" i="3" s="1"/>
  <c r="D200" i="2"/>
  <c r="C200" i="2" s="1"/>
  <c r="F200" i="2" s="1"/>
  <c r="D211" i="3" l="1"/>
  <c r="C211" i="3" s="1"/>
  <c r="F211" i="3" s="1"/>
  <c r="D201" i="2"/>
  <c r="C201" i="2" s="1"/>
  <c r="F201" i="2" s="1"/>
  <c r="D212" i="3" l="1"/>
  <c r="C212" i="3" s="1"/>
  <c r="F212" i="3" s="1"/>
  <c r="D202" i="2"/>
  <c r="C202" i="2" s="1"/>
  <c r="F202" i="2" s="1"/>
  <c r="D213" i="3" l="1"/>
  <c r="C213" i="3" s="1"/>
  <c r="F213" i="3" s="1"/>
  <c r="D203" i="2"/>
  <c r="C203" i="2" s="1"/>
  <c r="F203" i="2" s="1"/>
  <c r="D214" i="3" l="1"/>
  <c r="C214" i="3" s="1"/>
  <c r="F214" i="3" s="1"/>
  <c r="D204" i="2"/>
  <c r="C204" i="2" s="1"/>
  <c r="F204" i="2" s="1"/>
  <c r="D215" i="3" l="1"/>
  <c r="C215" i="3" s="1"/>
  <c r="F215" i="3" s="1"/>
  <c r="D205" i="2"/>
  <c r="C205" i="2" s="1"/>
  <c r="F205" i="2" s="1"/>
  <c r="D216" i="3" l="1"/>
  <c r="C216" i="3" s="1"/>
  <c r="F216" i="3" s="1"/>
  <c r="D206" i="2"/>
  <c r="C206" i="2" s="1"/>
  <c r="F206" i="2" s="1"/>
  <c r="D217" i="3" l="1"/>
  <c r="C217" i="3" s="1"/>
  <c r="F217" i="3" s="1"/>
  <c r="D207" i="2"/>
  <c r="C207" i="2" s="1"/>
  <c r="F207" i="2" s="1"/>
  <c r="D218" i="3" l="1"/>
  <c r="C218" i="3" s="1"/>
  <c r="F218" i="3" s="1"/>
  <c r="D208" i="2"/>
  <c r="C208" i="2" s="1"/>
  <c r="F208" i="2" s="1"/>
  <c r="D219" i="3" l="1"/>
  <c r="C219" i="3" s="1"/>
  <c r="F219" i="3" s="1"/>
  <c r="D209" i="2"/>
  <c r="C209" i="2" s="1"/>
  <c r="F209" i="2" s="1"/>
  <c r="D220" i="3" l="1"/>
  <c r="C220" i="3" s="1"/>
  <c r="F220" i="3" s="1"/>
  <c r="D210" i="2"/>
  <c r="C210" i="2" s="1"/>
  <c r="F210" i="2" s="1"/>
  <c r="D221" i="3" l="1"/>
  <c r="C221" i="3" s="1"/>
  <c r="F221" i="3" s="1"/>
  <c r="D211" i="2"/>
  <c r="C211" i="2" s="1"/>
  <c r="F211" i="2" s="1"/>
  <c r="D222" i="3" l="1"/>
  <c r="C222" i="3" s="1"/>
  <c r="F222" i="3" s="1"/>
  <c r="D212" i="2"/>
  <c r="C212" i="2" s="1"/>
  <c r="F212" i="2" s="1"/>
  <c r="D223" i="3" l="1"/>
  <c r="C223" i="3" s="1"/>
  <c r="F223" i="3" s="1"/>
  <c r="D213" i="2"/>
  <c r="C213" i="2" s="1"/>
  <c r="F213" i="2" s="1"/>
  <c r="D224" i="3" l="1"/>
  <c r="C224" i="3" s="1"/>
  <c r="F224" i="3" s="1"/>
  <c r="D214" i="2"/>
  <c r="C214" i="2" s="1"/>
  <c r="F214" i="2" s="1"/>
  <c r="D225" i="3" l="1"/>
  <c r="C225" i="3" s="1"/>
  <c r="F225" i="3" s="1"/>
  <c r="D215" i="2"/>
  <c r="C215" i="2" s="1"/>
  <c r="F215" i="2" s="1"/>
  <c r="D226" i="3" l="1"/>
  <c r="C226" i="3" s="1"/>
  <c r="F226" i="3" s="1"/>
  <c r="D216" i="2"/>
  <c r="C216" i="2" s="1"/>
  <c r="F216" i="2" s="1"/>
  <c r="D227" i="3" l="1"/>
  <c r="C227" i="3" s="1"/>
  <c r="F227" i="3" s="1"/>
  <c r="D217" i="2"/>
  <c r="C217" i="2" s="1"/>
  <c r="F217" i="2" s="1"/>
  <c r="D228" i="3" l="1"/>
  <c r="C228" i="3" s="1"/>
  <c r="F228" i="3" s="1"/>
  <c r="D218" i="2"/>
  <c r="C218" i="2" s="1"/>
  <c r="F218" i="2" s="1"/>
  <c r="D229" i="3" l="1"/>
  <c r="C229" i="3" s="1"/>
  <c r="F229" i="3" s="1"/>
  <c r="D219" i="2"/>
  <c r="C219" i="2" s="1"/>
  <c r="F219" i="2" s="1"/>
  <c r="D230" i="3" l="1"/>
  <c r="C230" i="3" s="1"/>
  <c r="F230" i="3" s="1"/>
  <c r="D220" i="2"/>
  <c r="C220" i="2" s="1"/>
  <c r="F220" i="2" s="1"/>
  <c r="D231" i="3" l="1"/>
  <c r="C231" i="3" s="1"/>
  <c r="F231" i="3" s="1"/>
  <c r="D221" i="2"/>
  <c r="C221" i="2" s="1"/>
  <c r="F221" i="2" s="1"/>
  <c r="D232" i="3" l="1"/>
  <c r="C232" i="3" s="1"/>
  <c r="F232" i="3" s="1"/>
  <c r="D222" i="2"/>
  <c r="C222" i="2" s="1"/>
  <c r="F222" i="2" s="1"/>
  <c r="D233" i="3" l="1"/>
  <c r="C233" i="3" s="1"/>
  <c r="F233" i="3" s="1"/>
  <c r="D223" i="2"/>
  <c r="C223" i="2" s="1"/>
  <c r="F223" i="2" s="1"/>
  <c r="D234" i="3" l="1"/>
  <c r="C234" i="3" s="1"/>
  <c r="F234" i="3" s="1"/>
  <c r="D224" i="2"/>
  <c r="C224" i="2" s="1"/>
  <c r="F224" i="2" s="1"/>
  <c r="D235" i="3" l="1"/>
  <c r="C235" i="3" s="1"/>
  <c r="F235" i="3" s="1"/>
  <c r="D225" i="2"/>
  <c r="C225" i="2" s="1"/>
  <c r="F225" i="2" s="1"/>
  <c r="D236" i="3" l="1"/>
  <c r="C236" i="3" s="1"/>
  <c r="F236" i="3" s="1"/>
  <c r="D226" i="2"/>
  <c r="C226" i="2" s="1"/>
  <c r="F226" i="2" s="1"/>
  <c r="D237" i="3" l="1"/>
  <c r="C237" i="3" s="1"/>
  <c r="F237" i="3" s="1"/>
  <c r="D227" i="2"/>
  <c r="C227" i="2" s="1"/>
  <c r="F227" i="2" s="1"/>
  <c r="D238" i="3" l="1"/>
  <c r="C238" i="3" s="1"/>
  <c r="F238" i="3" s="1"/>
  <c r="D228" i="2"/>
  <c r="C228" i="2" s="1"/>
  <c r="F228" i="2" s="1"/>
  <c r="D239" i="3" l="1"/>
  <c r="C239" i="3" s="1"/>
  <c r="F239" i="3" s="1"/>
  <c r="D229" i="2"/>
  <c r="C229" i="2" s="1"/>
  <c r="F229" i="2" s="1"/>
  <c r="D240" i="3" l="1"/>
  <c r="C240" i="3" s="1"/>
  <c r="F240" i="3" s="1"/>
  <c r="D230" i="2"/>
  <c r="C230" i="2" s="1"/>
  <c r="F230" i="2" s="1"/>
  <c r="D241" i="3" l="1"/>
  <c r="C241" i="3" s="1"/>
  <c r="F241" i="3" s="1"/>
  <c r="D231" i="2"/>
  <c r="C231" i="2" s="1"/>
  <c r="F231" i="2" s="1"/>
  <c r="D242" i="3" l="1"/>
  <c r="C242" i="3" s="1"/>
  <c r="F242" i="3" s="1"/>
  <c r="D232" i="2"/>
  <c r="C232" i="2" s="1"/>
  <c r="F232" i="2" s="1"/>
  <c r="D243" i="3" l="1"/>
  <c r="C243" i="3" s="1"/>
  <c r="F243" i="3" s="1"/>
  <c r="D233" i="2"/>
  <c r="C233" i="2" s="1"/>
  <c r="F233" i="2" s="1"/>
  <c r="D244" i="3" l="1"/>
  <c r="C244" i="3" s="1"/>
  <c r="F244" i="3" s="1"/>
  <c r="D234" i="2"/>
  <c r="C234" i="2" s="1"/>
  <c r="F234" i="2" s="1"/>
  <c r="D245" i="3" l="1"/>
  <c r="C245" i="3" s="1"/>
  <c r="F245" i="3" s="1"/>
  <c r="D235" i="2"/>
  <c r="C235" i="2" s="1"/>
  <c r="F235" i="2" s="1"/>
  <c r="D246" i="3" l="1"/>
  <c r="C246" i="3" s="1"/>
  <c r="F246" i="3" s="1"/>
  <c r="D236" i="2"/>
  <c r="C236" i="2" s="1"/>
  <c r="F236" i="2" s="1"/>
  <c r="D247" i="3" l="1"/>
  <c r="C247" i="3" s="1"/>
  <c r="F247" i="3" s="1"/>
  <c r="D237" i="2"/>
  <c r="C237" i="2" s="1"/>
  <c r="F237" i="2" s="1"/>
  <c r="D248" i="3" l="1"/>
  <c r="C248" i="3" s="1"/>
  <c r="F248" i="3" s="1"/>
  <c r="D238" i="2"/>
  <c r="C238" i="2" s="1"/>
  <c r="F238" i="2" s="1"/>
  <c r="D249" i="3" l="1"/>
  <c r="C249" i="3" s="1"/>
  <c r="F249" i="3" s="1"/>
  <c r="D239" i="2"/>
  <c r="C239" i="2" s="1"/>
  <c r="F239" i="2" s="1"/>
  <c r="D250" i="3" l="1"/>
  <c r="C250" i="3" s="1"/>
  <c r="F250" i="3" s="1"/>
  <c r="D240" i="2"/>
  <c r="C240" i="2" s="1"/>
  <c r="F240" i="2" s="1"/>
  <c r="D251" i="3" l="1"/>
  <c r="C251" i="3" s="1"/>
  <c r="F251" i="3" s="1"/>
  <c r="D241" i="2"/>
  <c r="C241" i="2" s="1"/>
  <c r="F241" i="2" s="1"/>
  <c r="D252" i="3" l="1"/>
  <c r="C252" i="3" s="1"/>
  <c r="F252" i="3" s="1"/>
  <c r="D242" i="2"/>
  <c r="C242" i="2" s="1"/>
  <c r="F242" i="2" s="1"/>
  <c r="D253" i="3" l="1"/>
  <c r="C253" i="3" s="1"/>
  <c r="F253" i="3" s="1"/>
  <c r="D243" i="2"/>
  <c r="C243" i="2" s="1"/>
  <c r="F243" i="2" s="1"/>
  <c r="D254" i="3" l="1"/>
  <c r="C254" i="3" s="1"/>
  <c r="F254" i="3" s="1"/>
  <c r="D244" i="2"/>
  <c r="C244" i="2" s="1"/>
  <c r="F244" i="2" s="1"/>
  <c r="D255" i="3" l="1"/>
  <c r="C255" i="3" s="1"/>
  <c r="F255" i="3" s="1"/>
  <c r="D245" i="2"/>
  <c r="C245" i="2" s="1"/>
  <c r="F245" i="2" s="1"/>
  <c r="D256" i="3" l="1"/>
  <c r="C256" i="3" s="1"/>
  <c r="F256" i="3" s="1"/>
  <c r="D246" i="2"/>
  <c r="C246" i="2" s="1"/>
  <c r="F246" i="2" s="1"/>
  <c r="D257" i="3" l="1"/>
  <c r="C257" i="3" s="1"/>
  <c r="F257" i="3" s="1"/>
  <c r="D247" i="2"/>
  <c r="C247" i="2" s="1"/>
  <c r="F247" i="2" s="1"/>
  <c r="D258" i="3" l="1"/>
  <c r="C258" i="3" s="1"/>
  <c r="F258" i="3" s="1"/>
  <c r="D248" i="2"/>
  <c r="C248" i="2" s="1"/>
  <c r="F248" i="2" s="1"/>
  <c r="D259" i="3" l="1"/>
  <c r="C259" i="3" s="1"/>
  <c r="F259" i="3" s="1"/>
  <c r="D249" i="2"/>
  <c r="C249" i="2" s="1"/>
  <c r="F249" i="2" s="1"/>
  <c r="D260" i="3" l="1"/>
  <c r="C260" i="3" s="1"/>
  <c r="F260" i="3" s="1"/>
  <c r="D250" i="2"/>
  <c r="C250" i="2" s="1"/>
  <c r="F250" i="2" s="1"/>
  <c r="D261" i="3" l="1"/>
  <c r="C261" i="3" s="1"/>
  <c r="F261" i="3" s="1"/>
  <c r="D251" i="2"/>
  <c r="C251" i="2" s="1"/>
  <c r="F251" i="2" s="1"/>
  <c r="D262" i="3" l="1"/>
  <c r="C262" i="3" s="1"/>
  <c r="F262" i="3" s="1"/>
  <c r="D252" i="2"/>
  <c r="C252" i="2" s="1"/>
  <c r="F252" i="2" s="1"/>
  <c r="D263" i="3" l="1"/>
  <c r="C263" i="3" s="1"/>
  <c r="F263" i="3" s="1"/>
  <c r="D253" i="2"/>
  <c r="C253" i="2" s="1"/>
  <c r="F253" i="2" s="1"/>
  <c r="D264" i="3" l="1"/>
  <c r="C264" i="3" s="1"/>
  <c r="F264" i="3" s="1"/>
  <c r="D254" i="2"/>
  <c r="C254" i="2" s="1"/>
  <c r="F254" i="2" s="1"/>
  <c r="D265" i="3" l="1"/>
  <c r="C265" i="3" s="1"/>
  <c r="F265" i="3" s="1"/>
  <c r="D255" i="2"/>
  <c r="C255" i="2" s="1"/>
  <c r="F255" i="2" s="1"/>
  <c r="D266" i="3" l="1"/>
  <c r="C266" i="3" s="1"/>
  <c r="F266" i="3" s="1"/>
  <c r="D256" i="2"/>
  <c r="C256" i="2" s="1"/>
  <c r="F256" i="2" s="1"/>
  <c r="D267" i="3" l="1"/>
  <c r="C267" i="3" s="1"/>
  <c r="F267" i="3" s="1"/>
  <c r="D257" i="2"/>
  <c r="C257" i="2" s="1"/>
  <c r="F257" i="2" s="1"/>
  <c r="D268" i="3" l="1"/>
  <c r="C268" i="3" s="1"/>
  <c r="F268" i="3" s="1"/>
  <c r="D258" i="2"/>
  <c r="C258" i="2" s="1"/>
  <c r="F258" i="2" s="1"/>
  <c r="D269" i="3" l="1"/>
  <c r="C269" i="3" s="1"/>
  <c r="F269" i="3" s="1"/>
  <c r="D259" i="2"/>
  <c r="C259" i="2" s="1"/>
  <c r="F259" i="2" s="1"/>
  <c r="D270" i="3" l="1"/>
  <c r="C270" i="3" s="1"/>
  <c r="F270" i="3" s="1"/>
  <c r="D260" i="2"/>
  <c r="C260" i="2" s="1"/>
  <c r="F260" i="2" s="1"/>
  <c r="D271" i="3" l="1"/>
  <c r="C271" i="3" s="1"/>
  <c r="F271" i="3" s="1"/>
  <c r="D261" i="2"/>
  <c r="C261" i="2" s="1"/>
  <c r="F261" i="2" s="1"/>
  <c r="D272" i="3" l="1"/>
  <c r="C272" i="3" s="1"/>
  <c r="F272" i="3" s="1"/>
  <c r="D262" i="2"/>
  <c r="C262" i="2" s="1"/>
  <c r="F262" i="2" s="1"/>
  <c r="D273" i="3" l="1"/>
  <c r="C273" i="3" s="1"/>
  <c r="F273" i="3" s="1"/>
  <c r="D263" i="2"/>
  <c r="C263" i="2" s="1"/>
  <c r="F263" i="2" s="1"/>
  <c r="D274" i="3" l="1"/>
  <c r="C274" i="3" s="1"/>
  <c r="F274" i="3" s="1"/>
  <c r="D264" i="2"/>
  <c r="C264" i="2" s="1"/>
  <c r="F264" i="2" s="1"/>
  <c r="D275" i="3" l="1"/>
  <c r="C275" i="3" s="1"/>
  <c r="F275" i="3" s="1"/>
  <c r="D265" i="2"/>
  <c r="C265" i="2" s="1"/>
  <c r="F265" i="2" s="1"/>
  <c r="D276" i="3" l="1"/>
  <c r="C276" i="3" s="1"/>
  <c r="F276" i="3" s="1"/>
  <c r="D266" i="2"/>
  <c r="C266" i="2" s="1"/>
  <c r="F266" i="2" s="1"/>
  <c r="D277" i="3" l="1"/>
  <c r="C277" i="3" s="1"/>
  <c r="F277" i="3" s="1"/>
  <c r="D267" i="2"/>
  <c r="C267" i="2" s="1"/>
  <c r="F267" i="2" s="1"/>
  <c r="D278" i="3" l="1"/>
  <c r="C278" i="3" s="1"/>
  <c r="F278" i="3" s="1"/>
  <c r="D268" i="2"/>
  <c r="C268" i="2" s="1"/>
  <c r="F268" i="2" s="1"/>
  <c r="D279" i="3" l="1"/>
  <c r="C279" i="3" s="1"/>
  <c r="F279" i="3" s="1"/>
  <c r="D269" i="2"/>
  <c r="C269" i="2" s="1"/>
  <c r="F269" i="2" s="1"/>
  <c r="D280" i="3" l="1"/>
  <c r="C280" i="3" s="1"/>
  <c r="F280" i="3" s="1"/>
  <c r="D270" i="2"/>
  <c r="C270" i="2" s="1"/>
  <c r="F270" i="2" s="1"/>
  <c r="D281" i="3" l="1"/>
  <c r="C281" i="3" s="1"/>
  <c r="F281" i="3" s="1"/>
  <c r="D271" i="2"/>
  <c r="C271" i="2" s="1"/>
  <c r="F271" i="2" s="1"/>
  <c r="D282" i="3" l="1"/>
  <c r="C282" i="3" s="1"/>
  <c r="F282" i="3" s="1"/>
  <c r="D272" i="2"/>
  <c r="C272" i="2" s="1"/>
  <c r="F272" i="2" s="1"/>
  <c r="D283" i="3" l="1"/>
  <c r="C283" i="3" s="1"/>
  <c r="F283" i="3" s="1"/>
  <c r="D273" i="2"/>
  <c r="C273" i="2" s="1"/>
  <c r="F273" i="2" s="1"/>
  <c r="D284" i="3" l="1"/>
  <c r="C284" i="3" s="1"/>
  <c r="F284" i="3" s="1"/>
  <c r="D274" i="2"/>
  <c r="C274" i="2" s="1"/>
  <c r="F274" i="2" s="1"/>
  <c r="D285" i="3" l="1"/>
  <c r="C285" i="3" s="1"/>
  <c r="F285" i="3" s="1"/>
  <c r="D275" i="2"/>
  <c r="C275" i="2" s="1"/>
  <c r="F275" i="2" s="1"/>
  <c r="D286" i="3" l="1"/>
  <c r="C286" i="3" s="1"/>
  <c r="F286" i="3" s="1"/>
  <c r="D276" i="2"/>
  <c r="C276" i="2" s="1"/>
  <c r="F276" i="2" s="1"/>
  <c r="D287" i="3" l="1"/>
  <c r="C287" i="3" s="1"/>
  <c r="F287" i="3" s="1"/>
  <c r="D277" i="2"/>
  <c r="C277" i="2" s="1"/>
  <c r="F277" i="2" s="1"/>
  <c r="D288" i="3" l="1"/>
  <c r="C288" i="3" s="1"/>
  <c r="F288" i="3" s="1"/>
  <c r="D278" i="2"/>
  <c r="C278" i="2" s="1"/>
  <c r="F278" i="2" s="1"/>
  <c r="D289" i="3" l="1"/>
  <c r="C289" i="3" s="1"/>
  <c r="F289" i="3" s="1"/>
  <c r="D279" i="2"/>
  <c r="C279" i="2" s="1"/>
  <c r="F279" i="2" s="1"/>
  <c r="D290" i="3" l="1"/>
  <c r="C290" i="3" s="1"/>
  <c r="F290" i="3" s="1"/>
  <c r="D280" i="2"/>
  <c r="C280" i="2" s="1"/>
  <c r="F280" i="2" s="1"/>
  <c r="D291" i="3" l="1"/>
  <c r="C291" i="3" s="1"/>
  <c r="F291" i="3" s="1"/>
  <c r="D281" i="2"/>
  <c r="C281" i="2" s="1"/>
  <c r="F281" i="2" s="1"/>
  <c r="D292" i="3" l="1"/>
  <c r="C292" i="3" s="1"/>
  <c r="F292" i="3" s="1"/>
  <c r="D282" i="2"/>
  <c r="C282" i="2" s="1"/>
  <c r="F282" i="2" s="1"/>
  <c r="D293" i="3" l="1"/>
  <c r="C293" i="3" s="1"/>
  <c r="F293" i="3" s="1"/>
  <c r="D283" i="2"/>
  <c r="C283" i="2" s="1"/>
  <c r="F283" i="2" s="1"/>
  <c r="D294" i="3" l="1"/>
  <c r="C294" i="3" s="1"/>
  <c r="F294" i="3" s="1"/>
  <c r="D284" i="2"/>
  <c r="C284" i="2" s="1"/>
  <c r="F284" i="2" s="1"/>
  <c r="D295" i="3" l="1"/>
  <c r="C295" i="3" s="1"/>
  <c r="F295" i="3" s="1"/>
  <c r="D285" i="2"/>
  <c r="C285" i="2" s="1"/>
  <c r="F285" i="2" s="1"/>
  <c r="D296" i="3" l="1"/>
  <c r="C296" i="3" s="1"/>
  <c r="F296" i="3" s="1"/>
  <c r="D286" i="2"/>
  <c r="C286" i="2" s="1"/>
  <c r="F286" i="2" s="1"/>
  <c r="D297" i="3" l="1"/>
  <c r="C297" i="3" s="1"/>
  <c r="F297" i="3" s="1"/>
  <c r="D287" i="2"/>
  <c r="C287" i="2" s="1"/>
  <c r="F287" i="2" s="1"/>
  <c r="D298" i="3" l="1"/>
  <c r="C298" i="3" s="1"/>
  <c r="F298" i="3" s="1"/>
  <c r="D288" i="2"/>
  <c r="C288" i="2" s="1"/>
  <c r="F288" i="2" s="1"/>
  <c r="D299" i="3" l="1"/>
  <c r="C299" i="3" s="1"/>
  <c r="F299" i="3" s="1"/>
  <c r="D289" i="2"/>
  <c r="C289" i="2" s="1"/>
  <c r="F289" i="2" s="1"/>
  <c r="D300" i="3" l="1"/>
  <c r="C300" i="3" s="1"/>
  <c r="F300" i="3" s="1"/>
  <c r="D290" i="2"/>
  <c r="C290" i="2" s="1"/>
  <c r="F290" i="2" s="1"/>
  <c r="D301" i="3" l="1"/>
  <c r="C301" i="3" s="1"/>
  <c r="F301" i="3" s="1"/>
  <c r="D291" i="2"/>
  <c r="C291" i="2" s="1"/>
  <c r="F291" i="2" s="1"/>
  <c r="D302" i="3" l="1"/>
  <c r="C302" i="3" s="1"/>
  <c r="F302" i="3" s="1"/>
  <c r="D292" i="2"/>
  <c r="C292" i="2" s="1"/>
  <c r="F292" i="2" s="1"/>
  <c r="D303" i="3" l="1"/>
  <c r="C303" i="3" s="1"/>
  <c r="F303" i="3" s="1"/>
  <c r="D293" i="2"/>
  <c r="C293" i="2" s="1"/>
  <c r="F293" i="2" s="1"/>
  <c r="D304" i="3" l="1"/>
  <c r="C304" i="3" s="1"/>
  <c r="F304" i="3" s="1"/>
  <c r="D294" i="2"/>
  <c r="C294" i="2" s="1"/>
  <c r="F294" i="2" s="1"/>
  <c r="D305" i="3" l="1"/>
  <c r="C305" i="3" s="1"/>
  <c r="F305" i="3" s="1"/>
  <c r="D306" i="3" l="1"/>
  <c r="C306" i="3" s="1"/>
  <c r="F306" i="3" s="1"/>
  <c r="D307" i="3" l="1"/>
  <c r="C307" i="3" s="1"/>
  <c r="F307" i="3" s="1"/>
  <c r="D308" i="3" l="1"/>
  <c r="C308" i="3" s="1"/>
  <c r="F308" i="3" s="1"/>
  <c r="D309" i="3" l="1"/>
  <c r="C309" i="3" s="1"/>
  <c r="F309" i="3" s="1"/>
  <c r="D310" i="3" l="1"/>
  <c r="C310" i="3" s="1"/>
  <c r="F310" i="3" s="1"/>
  <c r="D311" i="3" l="1"/>
  <c r="C311" i="3" s="1"/>
  <c r="F311" i="3" s="1"/>
  <c r="D312" i="3" l="1"/>
  <c r="C312" i="3" s="1"/>
  <c r="F312" i="3" s="1"/>
  <c r="D313" i="3" l="1"/>
  <c r="C313" i="3" s="1"/>
  <c r="F313" i="3" s="1"/>
  <c r="D314" i="3" l="1"/>
  <c r="C314" i="3" s="1"/>
  <c r="F314" i="3" s="1"/>
  <c r="D315" i="3" l="1"/>
  <c r="C315" i="3" s="1"/>
  <c r="F315" i="3" s="1"/>
  <c r="D316" i="3" l="1"/>
  <c r="C316" i="3" s="1"/>
  <c r="F316" i="3" s="1"/>
  <c r="D317" i="3" l="1"/>
  <c r="C317" i="3" s="1"/>
  <c r="F317" i="3" s="1"/>
  <c r="D318" i="3" l="1"/>
  <c r="C318" i="3" s="1"/>
  <c r="F318" i="3" s="1"/>
  <c r="D319" i="3" l="1"/>
  <c r="C319" i="3" s="1"/>
  <c r="F319" i="3" s="1"/>
  <c r="D320" i="3" l="1"/>
  <c r="C320" i="3" s="1"/>
  <c r="F320" i="3" s="1"/>
  <c r="D321" i="3" l="1"/>
  <c r="C321" i="3" s="1"/>
  <c r="F321" i="3" s="1"/>
  <c r="D322" i="3" l="1"/>
  <c r="C322" i="3" s="1"/>
  <c r="F322" i="3" s="1"/>
  <c r="D323" i="3" l="1"/>
  <c r="C323" i="3" s="1"/>
  <c r="F323" i="3" s="1"/>
  <c r="D324" i="3" l="1"/>
  <c r="C324" i="3" s="1"/>
  <c r="F324" i="3" s="1"/>
  <c r="D325" i="3" l="1"/>
  <c r="C325" i="3" s="1"/>
  <c r="F325" i="3" s="1"/>
  <c r="D326" i="3" l="1"/>
  <c r="C326" i="3" s="1"/>
  <c r="F326" i="3" s="1"/>
  <c r="D327" i="3" l="1"/>
  <c r="C327" i="3" s="1"/>
  <c r="F327" i="3" s="1"/>
  <c r="D328" i="3" l="1"/>
  <c r="C328" i="3" s="1"/>
  <c r="F328" i="3" s="1"/>
  <c r="D329" i="3" l="1"/>
  <c r="C329" i="3" s="1"/>
  <c r="F329" i="3" s="1"/>
  <c r="D330" i="3" l="1"/>
  <c r="C330" i="3" s="1"/>
  <c r="F330" i="3" s="1"/>
  <c r="D331" i="3" l="1"/>
  <c r="C331" i="3" s="1"/>
  <c r="F331" i="3" s="1"/>
  <c r="D332" i="3" l="1"/>
  <c r="C332" i="3" s="1"/>
  <c r="F332" i="3" s="1"/>
  <c r="D333" i="3" l="1"/>
  <c r="C333" i="3" s="1"/>
  <c r="F333" i="3" s="1"/>
  <c r="D334" i="3" l="1"/>
  <c r="C334" i="3" s="1"/>
  <c r="F334" i="3" s="1"/>
  <c r="D335" i="3" l="1"/>
  <c r="C335" i="3" s="1"/>
  <c r="F335" i="3" s="1"/>
  <c r="D336" i="3" l="1"/>
  <c r="C336" i="3" s="1"/>
  <c r="F336" i="3" s="1"/>
  <c r="D337" i="3" l="1"/>
  <c r="C337" i="3" s="1"/>
  <c r="F337" i="3" s="1"/>
  <c r="D338" i="3" l="1"/>
  <c r="C338" i="3" s="1"/>
  <c r="F338" i="3" s="1"/>
  <c r="D339" i="3" l="1"/>
  <c r="C339" i="3" s="1"/>
  <c r="F339" i="3" s="1"/>
  <c r="D340" i="3" l="1"/>
  <c r="C340" i="3" s="1"/>
  <c r="F340" i="3" s="1"/>
  <c r="D341" i="3" l="1"/>
  <c r="C341" i="3" s="1"/>
  <c r="F341" i="3" s="1"/>
  <c r="D342" i="3" l="1"/>
  <c r="C342" i="3" s="1"/>
  <c r="F342" i="3" s="1"/>
  <c r="D343" i="3" l="1"/>
  <c r="C343" i="3" s="1"/>
  <c r="F343" i="3" s="1"/>
  <c r="D344" i="3" l="1"/>
  <c r="C344" i="3" s="1"/>
  <c r="F344" i="3" s="1"/>
  <c r="D345" i="3" l="1"/>
  <c r="C345" i="3" s="1"/>
  <c r="F345" i="3" s="1"/>
  <c r="D346" i="3" l="1"/>
  <c r="C346" i="3" s="1"/>
  <c r="F346" i="3" s="1"/>
  <c r="D347" i="3" l="1"/>
  <c r="C347" i="3" s="1"/>
  <c r="F347" i="3" s="1"/>
  <c r="D348" i="3" l="1"/>
  <c r="C348" i="3" s="1"/>
  <c r="F348" i="3" s="1"/>
  <c r="D349" i="3" l="1"/>
  <c r="C349" i="3" s="1"/>
  <c r="F349" i="3" s="1"/>
  <c r="D350" i="3" l="1"/>
  <c r="C350" i="3" s="1"/>
  <c r="F350" i="3" s="1"/>
  <c r="D351" i="3" l="1"/>
  <c r="C351" i="3" s="1"/>
  <c r="F351" i="3" s="1"/>
  <c r="D352" i="3" l="1"/>
  <c r="C352" i="3" s="1"/>
  <c r="F352" i="3" s="1"/>
  <c r="D353" i="3" l="1"/>
  <c r="C353" i="3" s="1"/>
  <c r="F353" i="3" s="1"/>
  <c r="D354" i="3" l="1"/>
  <c r="C354" i="3" s="1"/>
  <c r="F354" i="3" s="1"/>
  <c r="D355" i="3" l="1"/>
  <c r="C355" i="3" s="1"/>
  <c r="F355" i="3" s="1"/>
  <c r="D356" i="3" l="1"/>
  <c r="C356" i="3" s="1"/>
  <c r="F356" i="3" s="1"/>
  <c r="D357" i="3" l="1"/>
  <c r="C357" i="3" s="1"/>
  <c r="F357" i="3" s="1"/>
  <c r="D358" i="3" l="1"/>
  <c r="C358" i="3" s="1"/>
  <c r="F358" i="3" s="1"/>
  <c r="D359" i="3" l="1"/>
  <c r="C359" i="3" s="1"/>
  <c r="F359" i="3" s="1"/>
  <c r="D360" i="3" l="1"/>
  <c r="C360" i="3" s="1"/>
  <c r="F360" i="3" s="1"/>
  <c r="D361" i="3" l="1"/>
  <c r="C361" i="3" s="1"/>
  <c r="F361" i="3" s="1"/>
  <c r="D362" i="3" l="1"/>
  <c r="C362" i="3" s="1"/>
  <c r="F362" i="3" s="1"/>
  <c r="D363" i="3" l="1"/>
  <c r="C363" i="3" s="1"/>
  <c r="F363" i="3" s="1"/>
  <c r="D364" i="3" l="1"/>
  <c r="C364" i="3" s="1"/>
  <c r="F364" i="3" s="1"/>
</calcChain>
</file>

<file path=xl/sharedStrings.xml><?xml version="1.0" encoding="utf-8"?>
<sst xmlns="http://schemas.openxmlformats.org/spreadsheetml/2006/main" count="93" uniqueCount="56">
  <si>
    <t>GNB</t>
  </si>
  <si>
    <t>BIF</t>
  </si>
  <si>
    <t>TABLA DE AMORTIZACION DE UNA ANUALIDAD CON ABONOS EXTRAORDINARIOS</t>
  </si>
  <si>
    <t>Periodo</t>
  </si>
  <si>
    <t>Valor</t>
  </si>
  <si>
    <t>Valor Presente</t>
  </si>
  <si>
    <t>VALOR EXTRAORDINARIO</t>
  </si>
  <si>
    <t>Tasa mensual</t>
  </si>
  <si>
    <t>CUOTA OBJETIVO</t>
  </si>
  <si>
    <t>Valor Abonos en periodo 0</t>
  </si>
  <si>
    <t>Valor Cuota Mensual</t>
  </si>
  <si>
    <t>Préstamo</t>
  </si>
  <si>
    <t>VALOR DE INMU</t>
  </si>
  <si>
    <t>CUOTA INICIAL</t>
  </si>
  <si>
    <t>MONTO AHORRADO</t>
  </si>
  <si>
    <t>TIPO DE CAMBIO</t>
  </si>
  <si>
    <t>FALTA AHORRAR</t>
  </si>
  <si>
    <t>Plazo</t>
  </si>
  <si>
    <t>años</t>
  </si>
  <si>
    <t>INICIAL FALTANTE</t>
  </si>
  <si>
    <t>Tipo</t>
  </si>
  <si>
    <t>Capital</t>
  </si>
  <si>
    <t>Intereses</t>
  </si>
  <si>
    <t>Cuota</t>
  </si>
  <si>
    <t>Saldo</t>
  </si>
  <si>
    <t>CUOTA MENSUAL</t>
  </si>
  <si>
    <t xml:space="preserve">TIEMPO </t>
  </si>
  <si>
    <t>TCEA</t>
  </si>
  <si>
    <t>A FAVOR</t>
  </si>
  <si>
    <t>EN CONTRA</t>
  </si>
  <si>
    <t>ACTUALMENTE NO ESTA CUBRIENDO DESGRAVAMEN DE CHIO</t>
  </si>
  <si>
    <t>GNB DICE QUE NO ESTA INCLUIDO EL MONTO DEL SEGURO</t>
  </si>
  <si>
    <t>CHIO ESTA INCLUIDA EN EL DESGRAVAMEN</t>
  </si>
  <si>
    <t>NOS ASEGURAN QUE LO SIMULADO ES EXACTAMENTE LO QUE VAMOS A PAGAR O ES MENOS</t>
  </si>
  <si>
    <t>NOS RECALCAN QUE LOS SEGUROS ESTAN INCLUIDOS EN LA SIMULACION</t>
  </si>
  <si>
    <t>ANOS</t>
  </si>
  <si>
    <t>VAMOS A PAGAR UNA CARTA FIANZA DE APROX 4000 SOLES</t>
  </si>
  <si>
    <t>NO VAMOS A PAGAR CARTA FIANZA, APROX 4000 SOLES</t>
  </si>
  <si>
    <t>GNB DICE QUE SI INCLUIMOS LOS SEGUROS VAMOS A PAGAR 100 A 300 SOLES MAS EN LA CUOTA MENS</t>
  </si>
  <si>
    <t>CUOTA NUESTRO SIM</t>
  </si>
  <si>
    <t>CUOTA GNB</t>
  </si>
  <si>
    <t>SEGUROS Y DEMAS COSTOS</t>
  </si>
  <si>
    <t>CI</t>
  </si>
  <si>
    <t>DIFERENCIA</t>
  </si>
  <si>
    <t>CUOTA BIF</t>
  </si>
  <si>
    <t>C. Aprox(9000+)</t>
  </si>
  <si>
    <t>Cuanto menos(AFP)</t>
  </si>
  <si>
    <t>Cuanto menos actual</t>
  </si>
  <si>
    <t>C. Aprox afp(5000+)</t>
  </si>
  <si>
    <t>SE VA A PAGAR 73.72 SOLES MENSUALES MAS ACTUALMENTE</t>
  </si>
  <si>
    <t>ES 5 ANOS MENOS DE PAGO, 70 CUOTAS MENOS</t>
  </si>
  <si>
    <t>ES 5 ANOS MAS DE PAGO, ES DECIR 70 CUOTAS MAS DE PAGO</t>
  </si>
  <si>
    <t>SOLO PODEMOS SUMARLE AFP NO PRESTAMO DE SRA LUZ OSEA SOLO 5000 MAS AL INICIAL</t>
  </si>
  <si>
    <t>SE VA A PAGAR 73.72  SOLES MENOS ACTUALMENTE COMPARANDO CON BIF</t>
  </si>
  <si>
    <t>CON LO DE AFP LA DIF ENTRE CUOTAS MENS. ES SOLO 38 SOLES PERO AQUÍ SON 5 AÑOS MAS DE PAGO</t>
  </si>
  <si>
    <t>SI PREPAGAMOS AFP (5000) Y MAS EL PRESTAMO DE SRA LUZ(4000), LA DIF DE CUOTAS MENS SOLO ES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</si>
</sst>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S/.&quot;\ #,##0.00;[Red]&quot;S/.&quot;\ \-#,##0.00"/>
    <numFmt numFmtId="44" formatCode="_ &quot;S/.&quot;\ * #,##0.00_ ;_ &quot;S/.&quot;\ * \-#,##0.00_ ;_ &quot;S/.&quot;\ * &quot;-&quot;??_ ;_ @_ "/>
    <numFmt numFmtId="164" formatCode="&quot;S/.&quot;\ #\ ##0;&quot;S/.&quot;\ \-#\ ##0"/>
    <numFmt numFmtId="165" formatCode="&quot;$&quot;\ #,##0.00;[Red]&quot;$&quot;\ 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4" fontId="5" fillId="2" borderId="0" xfId="1" applyNumberFormat="1" applyFont="1" applyFill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5" fillId="4" borderId="0" xfId="0" applyFont="1" applyFill="1"/>
    <xf numFmtId="0" fontId="0" fillId="4" borderId="0" xfId="0" applyFill="1"/>
    <xf numFmtId="0" fontId="4" fillId="0" borderId="0" xfId="0" applyFont="1"/>
    <xf numFmtId="44" fontId="4" fillId="0" borderId="0" xfId="1" applyFont="1"/>
    <xf numFmtId="165" fontId="4" fillId="0" borderId="0" xfId="0" applyNumberFormat="1" applyFont="1"/>
    <xf numFmtId="0" fontId="4" fillId="2" borderId="0" xfId="0" applyFont="1" applyFill="1"/>
    <xf numFmtId="44" fontId="4" fillId="2" borderId="0" xfId="1" applyFont="1" applyFill="1"/>
    <xf numFmtId="165" fontId="4" fillId="2" borderId="0" xfId="0" applyNumberFormat="1" applyFont="1" applyFill="1"/>
    <xf numFmtId="8" fontId="4" fillId="2" borderId="0" xfId="1" applyNumberFormat="1" applyFont="1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10" fontId="4" fillId="2" borderId="0" xfId="0" applyNumberFormat="1" applyFont="1" applyFill="1"/>
    <xf numFmtId="10" fontId="0" fillId="2" borderId="0" xfId="0" applyNumberFormat="1" applyFill="1"/>
    <xf numFmtId="0" fontId="5" fillId="6" borderId="0" xfId="0" applyFont="1" applyFill="1"/>
    <xf numFmtId="0" fontId="0" fillId="6" borderId="0" xfId="0" applyFill="1"/>
    <xf numFmtId="0" fontId="3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0" borderId="9" xfId="0" applyBorder="1" applyAlignment="1">
      <alignment horizontal="center"/>
    </xf>
    <xf numFmtId="0" fontId="0" fillId="0" borderId="5" xfId="0" applyBorder="1"/>
    <xf numFmtId="44" fontId="0" fillId="0" borderId="10" xfId="1" applyFont="1" applyBorder="1"/>
    <xf numFmtId="165" fontId="0" fillId="0" borderId="5" xfId="0" applyNumberFormat="1" applyBorder="1"/>
    <xf numFmtId="165" fontId="0" fillId="0" borderId="10" xfId="0" applyNumberFormat="1" applyBorder="1"/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Fill="1" applyBorder="1"/>
    <xf numFmtId="0" fontId="0" fillId="0" borderId="11" xfId="0" applyBorder="1" applyAlignment="1">
      <alignment horizontal="center"/>
    </xf>
    <xf numFmtId="8" fontId="4" fillId="2" borderId="0" xfId="0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2" fillId="7" borderId="0" xfId="0" applyFont="1" applyFill="1" applyBorder="1"/>
    <xf numFmtId="8" fontId="0" fillId="0" borderId="0" xfId="0" applyNumberFormat="1" applyFill="1"/>
    <xf numFmtId="0" fontId="0" fillId="0" borderId="9" xfId="0" applyFill="1" applyBorder="1" applyAlignment="1">
      <alignment horizontal="center"/>
    </xf>
    <xf numFmtId="165" fontId="0" fillId="0" borderId="5" xfId="0" applyNumberFormat="1" applyFill="1" applyBorder="1"/>
    <xf numFmtId="165" fontId="0" fillId="0" borderId="10" xfId="0" applyNumberFormat="1" applyFill="1" applyBorder="1"/>
    <xf numFmtId="0" fontId="2" fillId="2" borderId="5" xfId="0" applyFont="1" applyFill="1" applyBorder="1"/>
    <xf numFmtId="0" fontId="0" fillId="0" borderId="0" xfId="0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/>
    </xf>
    <xf numFmtId="0" fontId="2" fillId="7" borderId="2" xfId="0" applyFont="1" applyFill="1" applyBorder="1"/>
    <xf numFmtId="0" fontId="2" fillId="7" borderId="9" xfId="0" applyFont="1" applyFill="1" applyBorder="1"/>
    <xf numFmtId="0" fontId="0" fillId="0" borderId="9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ColWidth="11.42578125" defaultRowHeight="15" x14ac:dyDescent="0.25"/>
  <cols>
    <col min="1" max="1" width="19.5703125" customWidth="1"/>
  </cols>
  <sheetData>
    <row r="1" spans="1:12" ht="15.75" thickBot="1" x14ac:dyDescent="0.3"/>
    <row r="2" spans="1:12" x14ac:dyDescent="0.25">
      <c r="A2" s="62" t="s">
        <v>0</v>
      </c>
      <c r="B2" s="33"/>
      <c r="C2" s="48"/>
      <c r="D2" s="47" t="s">
        <v>28</v>
      </c>
      <c r="E2" s="48"/>
      <c r="F2" s="48"/>
      <c r="G2" s="48"/>
      <c r="H2" s="48"/>
      <c r="I2" s="48"/>
      <c r="J2" s="48"/>
      <c r="K2" s="48"/>
      <c r="L2" s="49"/>
    </row>
    <row r="3" spans="1:12" x14ac:dyDescent="0.25">
      <c r="A3" s="33" t="s">
        <v>26</v>
      </c>
      <c r="B3" s="33">
        <v>25</v>
      </c>
      <c r="C3" s="51" t="s">
        <v>35</v>
      </c>
      <c r="D3" s="50"/>
      <c r="E3" s="51" t="s">
        <v>32</v>
      </c>
      <c r="F3" s="51"/>
      <c r="G3" s="51"/>
      <c r="H3" s="51"/>
      <c r="I3" s="51"/>
      <c r="J3" s="51"/>
      <c r="K3" s="51"/>
      <c r="L3" s="52"/>
    </row>
    <row r="4" spans="1:12" x14ac:dyDescent="0.25">
      <c r="A4" s="33" t="s">
        <v>25</v>
      </c>
      <c r="B4" s="33">
        <v>1619.28</v>
      </c>
      <c r="C4" s="51"/>
      <c r="D4" s="50"/>
      <c r="E4" s="51" t="s">
        <v>33</v>
      </c>
      <c r="F4" s="51"/>
      <c r="G4" s="51"/>
      <c r="H4" s="51"/>
      <c r="I4" s="51"/>
      <c r="J4" s="51"/>
      <c r="K4" s="51"/>
      <c r="L4" s="52"/>
    </row>
    <row r="5" spans="1:12" x14ac:dyDescent="0.25">
      <c r="A5" s="33" t="s">
        <v>27</v>
      </c>
      <c r="B5" s="33">
        <v>10.72</v>
      </c>
      <c r="C5" s="51"/>
      <c r="D5" s="50"/>
      <c r="E5" s="51" t="s">
        <v>34</v>
      </c>
      <c r="F5" s="51"/>
      <c r="G5" s="51"/>
      <c r="H5" s="51"/>
      <c r="I5" s="51"/>
      <c r="J5" s="51"/>
      <c r="K5" s="51"/>
      <c r="L5" s="52"/>
    </row>
    <row r="6" spans="1:12" x14ac:dyDescent="0.25">
      <c r="A6" s="33"/>
      <c r="B6" s="33"/>
      <c r="C6" s="51"/>
      <c r="D6" s="50"/>
      <c r="E6" s="51" t="s">
        <v>53</v>
      </c>
      <c r="F6" s="51"/>
      <c r="G6" s="51"/>
      <c r="H6" s="51"/>
      <c r="I6" s="51"/>
      <c r="J6" s="51"/>
      <c r="K6" s="51"/>
      <c r="L6" s="52"/>
    </row>
    <row r="7" spans="1:12" ht="15.75" thickBot="1" x14ac:dyDescent="0.3">
      <c r="A7" s="33" t="s">
        <v>47</v>
      </c>
      <c r="B7" s="33">
        <f>B19-B4</f>
        <v>73.720000000000027</v>
      </c>
      <c r="C7" s="51"/>
      <c r="D7" s="53"/>
      <c r="E7" s="54"/>
      <c r="F7" s="54"/>
      <c r="G7" s="54"/>
      <c r="H7" s="54"/>
      <c r="I7" s="54"/>
      <c r="J7" s="54"/>
      <c r="K7" s="54"/>
      <c r="L7" s="55"/>
    </row>
    <row r="8" spans="1:12" x14ac:dyDescent="0.25">
      <c r="A8" s="33" t="s">
        <v>48</v>
      </c>
      <c r="B8" s="33">
        <v>1579</v>
      </c>
      <c r="C8" s="51"/>
      <c r="D8" s="47" t="s">
        <v>29</v>
      </c>
      <c r="E8" s="48"/>
      <c r="F8" s="48"/>
      <c r="G8" s="48"/>
      <c r="H8" s="48"/>
      <c r="I8" s="48"/>
      <c r="J8" s="48"/>
      <c r="K8" s="48"/>
      <c r="L8" s="49"/>
    </row>
    <row r="9" spans="1:12" x14ac:dyDescent="0.25">
      <c r="A9" s="33" t="s">
        <v>46</v>
      </c>
      <c r="B9" s="33">
        <f>B22-B8</f>
        <v>38</v>
      </c>
      <c r="C9" s="51"/>
      <c r="D9" s="50"/>
      <c r="E9" s="51" t="s">
        <v>51</v>
      </c>
      <c r="F9" s="51"/>
      <c r="G9" s="51"/>
      <c r="H9" s="51"/>
      <c r="I9" s="51"/>
      <c r="J9" s="51"/>
      <c r="K9" s="51"/>
      <c r="L9" s="52"/>
    </row>
    <row r="10" spans="1:12" x14ac:dyDescent="0.25">
      <c r="A10" s="33"/>
      <c r="B10" s="33"/>
      <c r="C10" s="51"/>
      <c r="D10" s="50"/>
      <c r="E10" s="51" t="s">
        <v>36</v>
      </c>
      <c r="F10" s="51"/>
      <c r="G10" s="51"/>
      <c r="H10" s="51"/>
      <c r="I10" s="51"/>
      <c r="J10" s="51"/>
      <c r="K10" s="51"/>
      <c r="L10" s="52"/>
    </row>
    <row r="11" spans="1:12" x14ac:dyDescent="0.25">
      <c r="A11" s="33"/>
      <c r="B11" s="33"/>
      <c r="C11" s="51"/>
      <c r="D11" s="50"/>
      <c r="E11" s="63" t="s">
        <v>52</v>
      </c>
      <c r="F11" s="51"/>
      <c r="G11" s="51"/>
      <c r="H11" s="51"/>
      <c r="I11" s="51"/>
      <c r="J11" s="51"/>
      <c r="K11" s="51"/>
      <c r="L11" s="52"/>
    </row>
    <row r="12" spans="1:12" x14ac:dyDescent="0.25">
      <c r="A12" s="33"/>
      <c r="B12" s="33"/>
      <c r="C12" s="51"/>
      <c r="D12" s="50"/>
      <c r="E12" s="63" t="s">
        <v>54</v>
      </c>
      <c r="F12" s="51"/>
      <c r="G12" s="51"/>
      <c r="H12" s="51"/>
      <c r="I12" s="51"/>
      <c r="J12" s="51"/>
      <c r="K12" s="51"/>
      <c r="L12" s="52"/>
    </row>
    <row r="13" spans="1:12" x14ac:dyDescent="0.25">
      <c r="A13" s="50"/>
      <c r="B13" s="51"/>
      <c r="C13" s="51"/>
      <c r="D13" s="50"/>
      <c r="E13" s="51"/>
      <c r="F13" s="51"/>
      <c r="G13" s="51"/>
      <c r="H13" s="51"/>
      <c r="I13" s="51"/>
      <c r="J13" s="51"/>
      <c r="K13" s="51"/>
      <c r="L13" s="52"/>
    </row>
    <row r="14" spans="1:12" ht="15.75" thickBot="1" x14ac:dyDescent="0.3">
      <c r="A14" s="53"/>
      <c r="B14" s="54"/>
      <c r="C14" s="54"/>
      <c r="D14" s="53"/>
      <c r="E14" s="54"/>
      <c r="F14" s="54"/>
      <c r="G14" s="54"/>
      <c r="H14" s="54"/>
      <c r="I14" s="54"/>
      <c r="J14" s="54"/>
      <c r="K14" s="54"/>
      <c r="L14" s="55"/>
    </row>
    <row r="15" spans="1:12" x14ac:dyDescent="0.25">
      <c r="A15" s="56"/>
      <c r="B15" s="48"/>
      <c r="C15" s="49"/>
      <c r="D15" s="57" t="s">
        <v>28</v>
      </c>
      <c r="E15" s="51"/>
      <c r="F15" s="51"/>
      <c r="G15" s="51"/>
      <c r="H15" s="51"/>
      <c r="I15" s="51"/>
      <c r="J15" s="48"/>
      <c r="K15" s="48"/>
      <c r="L15" s="49"/>
    </row>
    <row r="16" spans="1:12" x14ac:dyDescent="0.25">
      <c r="A16" s="50"/>
      <c r="B16" s="51"/>
      <c r="C16" s="52"/>
      <c r="D16" s="51"/>
      <c r="E16" s="51" t="s">
        <v>50</v>
      </c>
      <c r="F16" s="51"/>
      <c r="G16" s="51"/>
      <c r="H16" s="51"/>
      <c r="I16" s="51"/>
      <c r="J16" s="51"/>
      <c r="K16" s="51"/>
      <c r="L16" s="52"/>
    </row>
    <row r="17" spans="1:12" x14ac:dyDescent="0.25">
      <c r="A17" s="69" t="s">
        <v>1</v>
      </c>
      <c r="B17" s="33"/>
      <c r="C17" s="52"/>
      <c r="D17" s="51"/>
      <c r="E17" s="51" t="s">
        <v>37</v>
      </c>
      <c r="F17" s="51"/>
      <c r="G17" s="51"/>
      <c r="H17" s="51"/>
      <c r="I17" s="51"/>
      <c r="J17" s="51"/>
      <c r="K17" s="51"/>
      <c r="L17" s="52"/>
    </row>
    <row r="18" spans="1:12" x14ac:dyDescent="0.25">
      <c r="A18" s="70" t="s">
        <v>26</v>
      </c>
      <c r="B18" s="33">
        <v>20</v>
      </c>
      <c r="C18" s="52" t="s">
        <v>35</v>
      </c>
      <c r="E18" t="s">
        <v>55</v>
      </c>
      <c r="J18" s="51"/>
      <c r="K18" s="51"/>
      <c r="L18" s="52"/>
    </row>
    <row r="19" spans="1:12" x14ac:dyDescent="0.25">
      <c r="A19" s="70" t="s">
        <v>25</v>
      </c>
      <c r="B19" s="33">
        <v>1693</v>
      </c>
      <c r="C19" s="52"/>
      <c r="J19" s="51"/>
      <c r="K19" s="51"/>
      <c r="L19" s="52"/>
    </row>
    <row r="20" spans="1:12" ht="15.75" thickBot="1" x14ac:dyDescent="0.3">
      <c r="A20" s="70" t="s">
        <v>27</v>
      </c>
      <c r="B20" s="33">
        <v>10.71</v>
      </c>
      <c r="C20" s="52"/>
      <c r="D20" s="54"/>
      <c r="E20" s="54"/>
      <c r="F20" s="54"/>
      <c r="G20" s="54"/>
      <c r="H20" s="54"/>
      <c r="I20" s="54"/>
      <c r="J20" s="54"/>
      <c r="K20" s="54"/>
      <c r="L20" s="55"/>
    </row>
    <row r="21" spans="1:12" x14ac:dyDescent="0.25">
      <c r="A21" s="70"/>
      <c r="B21" s="33"/>
      <c r="C21" s="52"/>
      <c r="D21" s="68" t="s">
        <v>29</v>
      </c>
      <c r="E21" s="48"/>
      <c r="F21" s="48"/>
      <c r="G21" s="48"/>
      <c r="H21" s="48"/>
      <c r="I21" s="48"/>
      <c r="J21" s="48"/>
      <c r="K21" s="48"/>
      <c r="L21" s="49"/>
    </row>
    <row r="22" spans="1:12" x14ac:dyDescent="0.25">
      <c r="A22" s="70" t="s">
        <v>45</v>
      </c>
      <c r="B22" s="33">
        <v>1617</v>
      </c>
      <c r="C22" s="52"/>
      <c r="D22" s="51"/>
      <c r="E22" s="51" t="s">
        <v>31</v>
      </c>
      <c r="F22" s="51"/>
      <c r="G22" s="51"/>
      <c r="H22" s="51"/>
      <c r="I22" s="51"/>
      <c r="J22" s="51"/>
      <c r="K22" s="51"/>
      <c r="L22" s="52"/>
    </row>
    <row r="23" spans="1:12" x14ac:dyDescent="0.25">
      <c r="A23" s="70"/>
      <c r="B23" s="33"/>
      <c r="C23" s="52"/>
      <c r="D23" s="51"/>
      <c r="E23" s="51" t="s">
        <v>49</v>
      </c>
      <c r="F23" s="51"/>
      <c r="G23" s="51"/>
      <c r="H23" s="51"/>
      <c r="I23" s="51"/>
      <c r="J23" s="51"/>
      <c r="K23" s="51"/>
      <c r="L23" s="52"/>
    </row>
    <row r="24" spans="1:12" x14ac:dyDescent="0.25">
      <c r="A24" s="70"/>
      <c r="B24" s="33"/>
      <c r="C24" s="52"/>
      <c r="D24" s="51"/>
      <c r="E24" s="51" t="s">
        <v>30</v>
      </c>
      <c r="F24" s="51"/>
      <c r="G24" s="51"/>
      <c r="H24" s="51"/>
      <c r="I24" s="51"/>
      <c r="J24" s="51"/>
      <c r="K24" s="51"/>
      <c r="L24" s="52"/>
    </row>
    <row r="25" spans="1:12" x14ac:dyDescent="0.25">
      <c r="A25" s="70"/>
      <c r="B25" s="33"/>
      <c r="C25" s="52"/>
      <c r="D25" s="51"/>
      <c r="E25" s="63" t="s">
        <v>38</v>
      </c>
      <c r="F25" s="51"/>
      <c r="G25" s="51"/>
      <c r="H25" s="51"/>
      <c r="I25" s="51"/>
      <c r="J25" s="51"/>
      <c r="K25" s="51"/>
      <c r="L25" s="52"/>
    </row>
    <row r="26" spans="1:12" x14ac:dyDescent="0.25">
      <c r="A26" s="50"/>
      <c r="B26" s="51"/>
      <c r="C26" s="52"/>
      <c r="D26" s="51"/>
      <c r="E26" s="51"/>
      <c r="F26" s="51"/>
      <c r="G26" s="51"/>
      <c r="H26" s="51"/>
      <c r="I26" s="51"/>
      <c r="J26" s="51"/>
      <c r="K26" s="51"/>
      <c r="L26" s="52"/>
    </row>
    <row r="27" spans="1:12" x14ac:dyDescent="0.25">
      <c r="A27" s="50"/>
      <c r="B27" s="51"/>
      <c r="C27" s="52"/>
      <c r="D27" s="51"/>
      <c r="E27" s="51"/>
      <c r="F27" s="51"/>
      <c r="G27" s="51"/>
      <c r="H27" s="51"/>
      <c r="I27" s="51"/>
      <c r="J27" s="51"/>
      <c r="K27" s="51"/>
      <c r="L27" s="52"/>
    </row>
    <row r="28" spans="1:12" ht="15.75" thickBot="1" x14ac:dyDescent="0.3">
      <c r="A28" s="53"/>
      <c r="B28" s="54"/>
      <c r="C28" s="55"/>
      <c r="D28" s="54"/>
      <c r="E28" s="54"/>
      <c r="F28" s="54"/>
      <c r="G28" s="54"/>
      <c r="H28" s="54"/>
      <c r="I28" s="54"/>
      <c r="J28" s="54"/>
      <c r="K28" s="54"/>
      <c r="L28" s="55"/>
    </row>
    <row r="35" spans="1:3" x14ac:dyDescent="0.25">
      <c r="A35">
        <v>10.5</v>
      </c>
      <c r="B35">
        <v>300</v>
      </c>
      <c r="C35">
        <v>8000</v>
      </c>
    </row>
    <row r="36" spans="1:3" x14ac:dyDescent="0.25">
      <c r="B36">
        <v>400</v>
      </c>
      <c r="C36">
        <v>4000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workbookViewId="0">
      <pane ySplit="630" topLeftCell="A46" activePane="bottomLeft"/>
      <selection activeCell="K1" sqref="K1"/>
      <selection pane="bottomLeft" activeCell="K56" sqref="K56"/>
    </sheetView>
  </sheetViews>
  <sheetFormatPr defaultColWidth="11.42578125" defaultRowHeight="15" x14ac:dyDescent="0.25"/>
  <cols>
    <col min="1" max="1" width="3.85546875" customWidth="1"/>
    <col min="2" max="2" width="13.85546875" customWidth="1"/>
    <col min="3" max="3" width="15.42578125" bestFit="1" customWidth="1"/>
    <col min="4" max="4" width="16.140625" customWidth="1"/>
    <col min="5" max="5" width="14.42578125" customWidth="1"/>
    <col min="6" max="6" width="17.85546875" customWidth="1"/>
    <col min="7" max="7" width="11.42578125" customWidth="1"/>
    <col min="8" max="8" width="12" customWidth="1"/>
    <col min="9" max="9" width="9.28515625" customWidth="1"/>
    <col min="10" max="10" width="24.85546875" bestFit="1" customWidth="1"/>
    <col min="11" max="11" width="18" customWidth="1"/>
    <col min="12" max="256" width="9.140625" customWidth="1"/>
    <col min="257" max="257" width="3.85546875" customWidth="1"/>
    <col min="258" max="258" width="13.85546875" customWidth="1"/>
    <col min="259" max="259" width="15.42578125" bestFit="1" customWidth="1"/>
    <col min="260" max="260" width="16.140625" customWidth="1"/>
    <col min="261" max="261" width="14.42578125" customWidth="1"/>
    <col min="262" max="262" width="17.85546875" customWidth="1"/>
    <col min="263" max="263" width="11.42578125" customWidth="1"/>
    <col min="264" max="264" width="12" customWidth="1"/>
    <col min="265" max="265" width="9.28515625" customWidth="1"/>
    <col min="266" max="266" width="11.140625" customWidth="1"/>
    <col min="267" max="267" width="18" customWidth="1"/>
    <col min="268" max="512" width="9.140625" customWidth="1"/>
    <col min="513" max="513" width="3.85546875" customWidth="1"/>
    <col min="514" max="514" width="13.85546875" customWidth="1"/>
    <col min="515" max="515" width="15.42578125" bestFit="1" customWidth="1"/>
    <col min="516" max="516" width="16.140625" customWidth="1"/>
    <col min="517" max="517" width="14.42578125" customWidth="1"/>
    <col min="518" max="518" width="17.85546875" customWidth="1"/>
    <col min="519" max="519" width="11.42578125" customWidth="1"/>
    <col min="520" max="520" width="12" customWidth="1"/>
    <col min="521" max="521" width="9.28515625" customWidth="1"/>
    <col min="522" max="522" width="11.140625" customWidth="1"/>
    <col min="523" max="523" width="18" customWidth="1"/>
    <col min="524" max="768" width="9.140625" customWidth="1"/>
    <col min="769" max="769" width="3.85546875" customWidth="1"/>
    <col min="770" max="770" width="13.85546875" customWidth="1"/>
    <col min="771" max="771" width="15.42578125" bestFit="1" customWidth="1"/>
    <col min="772" max="772" width="16.140625" customWidth="1"/>
    <col min="773" max="773" width="14.42578125" customWidth="1"/>
    <col min="774" max="774" width="17.85546875" customWidth="1"/>
    <col min="775" max="775" width="11.42578125" customWidth="1"/>
    <col min="776" max="776" width="12" customWidth="1"/>
    <col min="777" max="777" width="9.28515625" customWidth="1"/>
    <col min="778" max="778" width="11.140625" customWidth="1"/>
    <col min="779" max="779" width="18" customWidth="1"/>
    <col min="780" max="1024" width="9.140625" customWidth="1"/>
    <col min="1025" max="1025" width="3.85546875" customWidth="1"/>
    <col min="1026" max="1026" width="13.85546875" customWidth="1"/>
    <col min="1027" max="1027" width="15.42578125" bestFit="1" customWidth="1"/>
    <col min="1028" max="1028" width="16.140625" customWidth="1"/>
    <col min="1029" max="1029" width="14.42578125" customWidth="1"/>
    <col min="1030" max="1030" width="17.85546875" customWidth="1"/>
    <col min="1031" max="1031" width="11.42578125" customWidth="1"/>
    <col min="1032" max="1032" width="12" customWidth="1"/>
    <col min="1033" max="1033" width="9.28515625" customWidth="1"/>
    <col min="1034" max="1034" width="11.140625" customWidth="1"/>
    <col min="1035" max="1035" width="18" customWidth="1"/>
    <col min="1036" max="1280" width="9.140625" customWidth="1"/>
    <col min="1281" max="1281" width="3.85546875" customWidth="1"/>
    <col min="1282" max="1282" width="13.85546875" customWidth="1"/>
    <col min="1283" max="1283" width="15.42578125" bestFit="1" customWidth="1"/>
    <col min="1284" max="1284" width="16.140625" customWidth="1"/>
    <col min="1285" max="1285" width="14.42578125" customWidth="1"/>
    <col min="1286" max="1286" width="17.85546875" customWidth="1"/>
    <col min="1287" max="1287" width="11.42578125" customWidth="1"/>
    <col min="1288" max="1288" width="12" customWidth="1"/>
    <col min="1289" max="1289" width="9.28515625" customWidth="1"/>
    <col min="1290" max="1290" width="11.140625" customWidth="1"/>
    <col min="1291" max="1291" width="18" customWidth="1"/>
    <col min="1292" max="1536" width="9.140625" customWidth="1"/>
    <col min="1537" max="1537" width="3.85546875" customWidth="1"/>
    <col min="1538" max="1538" width="13.85546875" customWidth="1"/>
    <col min="1539" max="1539" width="15.42578125" bestFit="1" customWidth="1"/>
    <col min="1540" max="1540" width="16.140625" customWidth="1"/>
    <col min="1541" max="1541" width="14.42578125" customWidth="1"/>
    <col min="1542" max="1542" width="17.85546875" customWidth="1"/>
    <col min="1543" max="1543" width="11.42578125" customWidth="1"/>
    <col min="1544" max="1544" width="12" customWidth="1"/>
    <col min="1545" max="1545" width="9.28515625" customWidth="1"/>
    <col min="1546" max="1546" width="11.140625" customWidth="1"/>
    <col min="1547" max="1547" width="18" customWidth="1"/>
    <col min="1548" max="1792" width="9.140625" customWidth="1"/>
    <col min="1793" max="1793" width="3.85546875" customWidth="1"/>
    <col min="1794" max="1794" width="13.85546875" customWidth="1"/>
    <col min="1795" max="1795" width="15.42578125" bestFit="1" customWidth="1"/>
    <col min="1796" max="1796" width="16.140625" customWidth="1"/>
    <col min="1797" max="1797" width="14.42578125" customWidth="1"/>
    <col min="1798" max="1798" width="17.85546875" customWidth="1"/>
    <col min="1799" max="1799" width="11.42578125" customWidth="1"/>
    <col min="1800" max="1800" width="12" customWidth="1"/>
    <col min="1801" max="1801" width="9.28515625" customWidth="1"/>
    <col min="1802" max="1802" width="11.140625" customWidth="1"/>
    <col min="1803" max="1803" width="18" customWidth="1"/>
    <col min="1804" max="2048" width="9.140625" customWidth="1"/>
    <col min="2049" max="2049" width="3.85546875" customWidth="1"/>
    <col min="2050" max="2050" width="13.85546875" customWidth="1"/>
    <col min="2051" max="2051" width="15.42578125" bestFit="1" customWidth="1"/>
    <col min="2052" max="2052" width="16.140625" customWidth="1"/>
    <col min="2053" max="2053" width="14.42578125" customWidth="1"/>
    <col min="2054" max="2054" width="17.85546875" customWidth="1"/>
    <col min="2055" max="2055" width="11.42578125" customWidth="1"/>
    <col min="2056" max="2056" width="12" customWidth="1"/>
    <col min="2057" max="2057" width="9.28515625" customWidth="1"/>
    <col min="2058" max="2058" width="11.140625" customWidth="1"/>
    <col min="2059" max="2059" width="18" customWidth="1"/>
    <col min="2060" max="2304" width="9.140625" customWidth="1"/>
    <col min="2305" max="2305" width="3.85546875" customWidth="1"/>
    <col min="2306" max="2306" width="13.85546875" customWidth="1"/>
    <col min="2307" max="2307" width="15.42578125" bestFit="1" customWidth="1"/>
    <col min="2308" max="2308" width="16.140625" customWidth="1"/>
    <col min="2309" max="2309" width="14.42578125" customWidth="1"/>
    <col min="2310" max="2310" width="17.85546875" customWidth="1"/>
    <col min="2311" max="2311" width="11.42578125" customWidth="1"/>
    <col min="2312" max="2312" width="12" customWidth="1"/>
    <col min="2313" max="2313" width="9.28515625" customWidth="1"/>
    <col min="2314" max="2314" width="11.140625" customWidth="1"/>
    <col min="2315" max="2315" width="18" customWidth="1"/>
    <col min="2316" max="2560" width="9.140625" customWidth="1"/>
    <col min="2561" max="2561" width="3.85546875" customWidth="1"/>
    <col min="2562" max="2562" width="13.85546875" customWidth="1"/>
    <col min="2563" max="2563" width="15.42578125" bestFit="1" customWidth="1"/>
    <col min="2564" max="2564" width="16.140625" customWidth="1"/>
    <col min="2565" max="2565" width="14.42578125" customWidth="1"/>
    <col min="2566" max="2566" width="17.85546875" customWidth="1"/>
    <col min="2567" max="2567" width="11.42578125" customWidth="1"/>
    <col min="2568" max="2568" width="12" customWidth="1"/>
    <col min="2569" max="2569" width="9.28515625" customWidth="1"/>
    <col min="2570" max="2570" width="11.140625" customWidth="1"/>
    <col min="2571" max="2571" width="18" customWidth="1"/>
    <col min="2572" max="2816" width="9.140625" customWidth="1"/>
    <col min="2817" max="2817" width="3.85546875" customWidth="1"/>
    <col min="2818" max="2818" width="13.85546875" customWidth="1"/>
    <col min="2819" max="2819" width="15.42578125" bestFit="1" customWidth="1"/>
    <col min="2820" max="2820" width="16.140625" customWidth="1"/>
    <col min="2821" max="2821" width="14.42578125" customWidth="1"/>
    <col min="2822" max="2822" width="17.85546875" customWidth="1"/>
    <col min="2823" max="2823" width="11.42578125" customWidth="1"/>
    <col min="2824" max="2824" width="12" customWidth="1"/>
    <col min="2825" max="2825" width="9.28515625" customWidth="1"/>
    <col min="2826" max="2826" width="11.140625" customWidth="1"/>
    <col min="2827" max="2827" width="18" customWidth="1"/>
    <col min="2828" max="3072" width="9.140625" customWidth="1"/>
    <col min="3073" max="3073" width="3.85546875" customWidth="1"/>
    <col min="3074" max="3074" width="13.85546875" customWidth="1"/>
    <col min="3075" max="3075" width="15.42578125" bestFit="1" customWidth="1"/>
    <col min="3076" max="3076" width="16.140625" customWidth="1"/>
    <col min="3077" max="3077" width="14.42578125" customWidth="1"/>
    <col min="3078" max="3078" width="17.85546875" customWidth="1"/>
    <col min="3079" max="3079" width="11.42578125" customWidth="1"/>
    <col min="3080" max="3080" width="12" customWidth="1"/>
    <col min="3081" max="3081" width="9.28515625" customWidth="1"/>
    <col min="3082" max="3082" width="11.140625" customWidth="1"/>
    <col min="3083" max="3083" width="18" customWidth="1"/>
    <col min="3084" max="3328" width="9.140625" customWidth="1"/>
    <col min="3329" max="3329" width="3.85546875" customWidth="1"/>
    <col min="3330" max="3330" width="13.85546875" customWidth="1"/>
    <col min="3331" max="3331" width="15.42578125" bestFit="1" customWidth="1"/>
    <col min="3332" max="3332" width="16.140625" customWidth="1"/>
    <col min="3333" max="3333" width="14.42578125" customWidth="1"/>
    <col min="3334" max="3334" width="17.85546875" customWidth="1"/>
    <col min="3335" max="3335" width="11.42578125" customWidth="1"/>
    <col min="3336" max="3336" width="12" customWidth="1"/>
    <col min="3337" max="3337" width="9.28515625" customWidth="1"/>
    <col min="3338" max="3338" width="11.140625" customWidth="1"/>
    <col min="3339" max="3339" width="18" customWidth="1"/>
    <col min="3340" max="3584" width="9.140625" customWidth="1"/>
    <col min="3585" max="3585" width="3.85546875" customWidth="1"/>
    <col min="3586" max="3586" width="13.85546875" customWidth="1"/>
    <col min="3587" max="3587" width="15.42578125" bestFit="1" customWidth="1"/>
    <col min="3588" max="3588" width="16.140625" customWidth="1"/>
    <col min="3589" max="3589" width="14.42578125" customWidth="1"/>
    <col min="3590" max="3590" width="17.85546875" customWidth="1"/>
    <col min="3591" max="3591" width="11.42578125" customWidth="1"/>
    <col min="3592" max="3592" width="12" customWidth="1"/>
    <col min="3593" max="3593" width="9.28515625" customWidth="1"/>
    <col min="3594" max="3594" width="11.140625" customWidth="1"/>
    <col min="3595" max="3595" width="18" customWidth="1"/>
    <col min="3596" max="3840" width="9.140625" customWidth="1"/>
    <col min="3841" max="3841" width="3.85546875" customWidth="1"/>
    <col min="3842" max="3842" width="13.85546875" customWidth="1"/>
    <col min="3843" max="3843" width="15.42578125" bestFit="1" customWidth="1"/>
    <col min="3844" max="3844" width="16.140625" customWidth="1"/>
    <col min="3845" max="3845" width="14.42578125" customWidth="1"/>
    <col min="3846" max="3846" width="17.85546875" customWidth="1"/>
    <col min="3847" max="3847" width="11.42578125" customWidth="1"/>
    <col min="3848" max="3848" width="12" customWidth="1"/>
    <col min="3849" max="3849" width="9.28515625" customWidth="1"/>
    <col min="3850" max="3850" width="11.140625" customWidth="1"/>
    <col min="3851" max="3851" width="18" customWidth="1"/>
    <col min="3852" max="4096" width="9.140625" customWidth="1"/>
    <col min="4097" max="4097" width="3.85546875" customWidth="1"/>
    <col min="4098" max="4098" width="13.85546875" customWidth="1"/>
    <col min="4099" max="4099" width="15.42578125" bestFit="1" customWidth="1"/>
    <col min="4100" max="4100" width="16.140625" customWidth="1"/>
    <col min="4101" max="4101" width="14.42578125" customWidth="1"/>
    <col min="4102" max="4102" width="17.85546875" customWidth="1"/>
    <col min="4103" max="4103" width="11.42578125" customWidth="1"/>
    <col min="4104" max="4104" width="12" customWidth="1"/>
    <col min="4105" max="4105" width="9.28515625" customWidth="1"/>
    <col min="4106" max="4106" width="11.140625" customWidth="1"/>
    <col min="4107" max="4107" width="18" customWidth="1"/>
    <col min="4108" max="4352" width="9.140625" customWidth="1"/>
    <col min="4353" max="4353" width="3.85546875" customWidth="1"/>
    <col min="4354" max="4354" width="13.85546875" customWidth="1"/>
    <col min="4355" max="4355" width="15.42578125" bestFit="1" customWidth="1"/>
    <col min="4356" max="4356" width="16.140625" customWidth="1"/>
    <col min="4357" max="4357" width="14.42578125" customWidth="1"/>
    <col min="4358" max="4358" width="17.85546875" customWidth="1"/>
    <col min="4359" max="4359" width="11.42578125" customWidth="1"/>
    <col min="4360" max="4360" width="12" customWidth="1"/>
    <col min="4361" max="4361" width="9.28515625" customWidth="1"/>
    <col min="4362" max="4362" width="11.140625" customWidth="1"/>
    <col min="4363" max="4363" width="18" customWidth="1"/>
    <col min="4364" max="4608" width="9.140625" customWidth="1"/>
    <col min="4609" max="4609" width="3.85546875" customWidth="1"/>
    <col min="4610" max="4610" width="13.85546875" customWidth="1"/>
    <col min="4611" max="4611" width="15.42578125" bestFit="1" customWidth="1"/>
    <col min="4612" max="4612" width="16.140625" customWidth="1"/>
    <col min="4613" max="4613" width="14.42578125" customWidth="1"/>
    <col min="4614" max="4614" width="17.85546875" customWidth="1"/>
    <col min="4615" max="4615" width="11.42578125" customWidth="1"/>
    <col min="4616" max="4616" width="12" customWidth="1"/>
    <col min="4617" max="4617" width="9.28515625" customWidth="1"/>
    <col min="4618" max="4618" width="11.140625" customWidth="1"/>
    <col min="4619" max="4619" width="18" customWidth="1"/>
    <col min="4620" max="4864" width="9.140625" customWidth="1"/>
    <col min="4865" max="4865" width="3.85546875" customWidth="1"/>
    <col min="4866" max="4866" width="13.85546875" customWidth="1"/>
    <col min="4867" max="4867" width="15.42578125" bestFit="1" customWidth="1"/>
    <col min="4868" max="4868" width="16.140625" customWidth="1"/>
    <col min="4869" max="4869" width="14.42578125" customWidth="1"/>
    <col min="4870" max="4870" width="17.85546875" customWidth="1"/>
    <col min="4871" max="4871" width="11.42578125" customWidth="1"/>
    <col min="4872" max="4872" width="12" customWidth="1"/>
    <col min="4873" max="4873" width="9.28515625" customWidth="1"/>
    <col min="4874" max="4874" width="11.140625" customWidth="1"/>
    <col min="4875" max="4875" width="18" customWidth="1"/>
    <col min="4876" max="5120" width="9.140625" customWidth="1"/>
    <col min="5121" max="5121" width="3.85546875" customWidth="1"/>
    <col min="5122" max="5122" width="13.85546875" customWidth="1"/>
    <col min="5123" max="5123" width="15.42578125" bestFit="1" customWidth="1"/>
    <col min="5124" max="5124" width="16.140625" customWidth="1"/>
    <col min="5125" max="5125" width="14.42578125" customWidth="1"/>
    <col min="5126" max="5126" width="17.85546875" customWidth="1"/>
    <col min="5127" max="5127" width="11.42578125" customWidth="1"/>
    <col min="5128" max="5128" width="12" customWidth="1"/>
    <col min="5129" max="5129" width="9.28515625" customWidth="1"/>
    <col min="5130" max="5130" width="11.140625" customWidth="1"/>
    <col min="5131" max="5131" width="18" customWidth="1"/>
    <col min="5132" max="5376" width="9.140625" customWidth="1"/>
    <col min="5377" max="5377" width="3.85546875" customWidth="1"/>
    <col min="5378" max="5378" width="13.85546875" customWidth="1"/>
    <col min="5379" max="5379" width="15.42578125" bestFit="1" customWidth="1"/>
    <col min="5380" max="5380" width="16.140625" customWidth="1"/>
    <col min="5381" max="5381" width="14.42578125" customWidth="1"/>
    <col min="5382" max="5382" width="17.85546875" customWidth="1"/>
    <col min="5383" max="5383" width="11.42578125" customWidth="1"/>
    <col min="5384" max="5384" width="12" customWidth="1"/>
    <col min="5385" max="5385" width="9.28515625" customWidth="1"/>
    <col min="5386" max="5386" width="11.140625" customWidth="1"/>
    <col min="5387" max="5387" width="18" customWidth="1"/>
    <col min="5388" max="5632" width="9.140625" customWidth="1"/>
    <col min="5633" max="5633" width="3.85546875" customWidth="1"/>
    <col min="5634" max="5634" width="13.85546875" customWidth="1"/>
    <col min="5635" max="5635" width="15.42578125" bestFit="1" customWidth="1"/>
    <col min="5636" max="5636" width="16.140625" customWidth="1"/>
    <col min="5637" max="5637" width="14.42578125" customWidth="1"/>
    <col min="5638" max="5638" width="17.85546875" customWidth="1"/>
    <col min="5639" max="5639" width="11.42578125" customWidth="1"/>
    <col min="5640" max="5640" width="12" customWidth="1"/>
    <col min="5641" max="5641" width="9.28515625" customWidth="1"/>
    <col min="5642" max="5642" width="11.140625" customWidth="1"/>
    <col min="5643" max="5643" width="18" customWidth="1"/>
    <col min="5644" max="5888" width="9.140625" customWidth="1"/>
    <col min="5889" max="5889" width="3.85546875" customWidth="1"/>
    <col min="5890" max="5890" width="13.85546875" customWidth="1"/>
    <col min="5891" max="5891" width="15.42578125" bestFit="1" customWidth="1"/>
    <col min="5892" max="5892" width="16.140625" customWidth="1"/>
    <col min="5893" max="5893" width="14.42578125" customWidth="1"/>
    <col min="5894" max="5894" width="17.85546875" customWidth="1"/>
    <col min="5895" max="5895" width="11.42578125" customWidth="1"/>
    <col min="5896" max="5896" width="12" customWidth="1"/>
    <col min="5897" max="5897" width="9.28515625" customWidth="1"/>
    <col min="5898" max="5898" width="11.140625" customWidth="1"/>
    <col min="5899" max="5899" width="18" customWidth="1"/>
    <col min="5900" max="6144" width="9.140625" customWidth="1"/>
    <col min="6145" max="6145" width="3.85546875" customWidth="1"/>
    <col min="6146" max="6146" width="13.85546875" customWidth="1"/>
    <col min="6147" max="6147" width="15.42578125" bestFit="1" customWidth="1"/>
    <col min="6148" max="6148" width="16.140625" customWidth="1"/>
    <col min="6149" max="6149" width="14.42578125" customWidth="1"/>
    <col min="6150" max="6150" width="17.85546875" customWidth="1"/>
    <col min="6151" max="6151" width="11.42578125" customWidth="1"/>
    <col min="6152" max="6152" width="12" customWidth="1"/>
    <col min="6153" max="6153" width="9.28515625" customWidth="1"/>
    <col min="6154" max="6154" width="11.140625" customWidth="1"/>
    <col min="6155" max="6155" width="18" customWidth="1"/>
    <col min="6156" max="6400" width="9.140625" customWidth="1"/>
    <col min="6401" max="6401" width="3.85546875" customWidth="1"/>
    <col min="6402" max="6402" width="13.85546875" customWidth="1"/>
    <col min="6403" max="6403" width="15.42578125" bestFit="1" customWidth="1"/>
    <col min="6404" max="6404" width="16.140625" customWidth="1"/>
    <col min="6405" max="6405" width="14.42578125" customWidth="1"/>
    <col min="6406" max="6406" width="17.85546875" customWidth="1"/>
    <col min="6407" max="6407" width="11.42578125" customWidth="1"/>
    <col min="6408" max="6408" width="12" customWidth="1"/>
    <col min="6409" max="6409" width="9.28515625" customWidth="1"/>
    <col min="6410" max="6410" width="11.140625" customWidth="1"/>
    <col min="6411" max="6411" width="18" customWidth="1"/>
    <col min="6412" max="6656" width="9.140625" customWidth="1"/>
    <col min="6657" max="6657" width="3.85546875" customWidth="1"/>
    <col min="6658" max="6658" width="13.85546875" customWidth="1"/>
    <col min="6659" max="6659" width="15.42578125" bestFit="1" customWidth="1"/>
    <col min="6660" max="6660" width="16.140625" customWidth="1"/>
    <col min="6661" max="6661" width="14.42578125" customWidth="1"/>
    <col min="6662" max="6662" width="17.85546875" customWidth="1"/>
    <col min="6663" max="6663" width="11.42578125" customWidth="1"/>
    <col min="6664" max="6664" width="12" customWidth="1"/>
    <col min="6665" max="6665" width="9.28515625" customWidth="1"/>
    <col min="6666" max="6666" width="11.140625" customWidth="1"/>
    <col min="6667" max="6667" width="18" customWidth="1"/>
    <col min="6668" max="6912" width="9.140625" customWidth="1"/>
    <col min="6913" max="6913" width="3.85546875" customWidth="1"/>
    <col min="6914" max="6914" width="13.85546875" customWidth="1"/>
    <col min="6915" max="6915" width="15.42578125" bestFit="1" customWidth="1"/>
    <col min="6916" max="6916" width="16.140625" customWidth="1"/>
    <col min="6917" max="6917" width="14.42578125" customWidth="1"/>
    <col min="6918" max="6918" width="17.85546875" customWidth="1"/>
    <col min="6919" max="6919" width="11.42578125" customWidth="1"/>
    <col min="6920" max="6920" width="12" customWidth="1"/>
    <col min="6921" max="6921" width="9.28515625" customWidth="1"/>
    <col min="6922" max="6922" width="11.140625" customWidth="1"/>
    <col min="6923" max="6923" width="18" customWidth="1"/>
    <col min="6924" max="7168" width="9.140625" customWidth="1"/>
    <col min="7169" max="7169" width="3.85546875" customWidth="1"/>
    <col min="7170" max="7170" width="13.85546875" customWidth="1"/>
    <col min="7171" max="7171" width="15.42578125" bestFit="1" customWidth="1"/>
    <col min="7172" max="7172" width="16.140625" customWidth="1"/>
    <col min="7173" max="7173" width="14.42578125" customWidth="1"/>
    <col min="7174" max="7174" width="17.85546875" customWidth="1"/>
    <col min="7175" max="7175" width="11.42578125" customWidth="1"/>
    <col min="7176" max="7176" width="12" customWidth="1"/>
    <col min="7177" max="7177" width="9.28515625" customWidth="1"/>
    <col min="7178" max="7178" width="11.140625" customWidth="1"/>
    <col min="7179" max="7179" width="18" customWidth="1"/>
    <col min="7180" max="7424" width="9.140625" customWidth="1"/>
    <col min="7425" max="7425" width="3.85546875" customWidth="1"/>
    <col min="7426" max="7426" width="13.85546875" customWidth="1"/>
    <col min="7427" max="7427" width="15.42578125" bestFit="1" customWidth="1"/>
    <col min="7428" max="7428" width="16.140625" customWidth="1"/>
    <col min="7429" max="7429" width="14.42578125" customWidth="1"/>
    <col min="7430" max="7430" width="17.85546875" customWidth="1"/>
    <col min="7431" max="7431" width="11.42578125" customWidth="1"/>
    <col min="7432" max="7432" width="12" customWidth="1"/>
    <col min="7433" max="7433" width="9.28515625" customWidth="1"/>
    <col min="7434" max="7434" width="11.140625" customWidth="1"/>
    <col min="7435" max="7435" width="18" customWidth="1"/>
    <col min="7436" max="7680" width="9.140625" customWidth="1"/>
    <col min="7681" max="7681" width="3.85546875" customWidth="1"/>
    <col min="7682" max="7682" width="13.85546875" customWidth="1"/>
    <col min="7683" max="7683" width="15.42578125" bestFit="1" customWidth="1"/>
    <col min="7684" max="7684" width="16.140625" customWidth="1"/>
    <col min="7685" max="7685" width="14.42578125" customWidth="1"/>
    <col min="7686" max="7686" width="17.85546875" customWidth="1"/>
    <col min="7687" max="7687" width="11.42578125" customWidth="1"/>
    <col min="7688" max="7688" width="12" customWidth="1"/>
    <col min="7689" max="7689" width="9.28515625" customWidth="1"/>
    <col min="7690" max="7690" width="11.140625" customWidth="1"/>
    <col min="7691" max="7691" width="18" customWidth="1"/>
    <col min="7692" max="7936" width="9.140625" customWidth="1"/>
    <col min="7937" max="7937" width="3.85546875" customWidth="1"/>
    <col min="7938" max="7938" width="13.85546875" customWidth="1"/>
    <col min="7939" max="7939" width="15.42578125" bestFit="1" customWidth="1"/>
    <col min="7940" max="7940" width="16.140625" customWidth="1"/>
    <col min="7941" max="7941" width="14.42578125" customWidth="1"/>
    <col min="7942" max="7942" width="17.85546875" customWidth="1"/>
    <col min="7943" max="7943" width="11.42578125" customWidth="1"/>
    <col min="7944" max="7944" width="12" customWidth="1"/>
    <col min="7945" max="7945" width="9.28515625" customWidth="1"/>
    <col min="7946" max="7946" width="11.140625" customWidth="1"/>
    <col min="7947" max="7947" width="18" customWidth="1"/>
    <col min="7948" max="8192" width="9.140625" customWidth="1"/>
    <col min="8193" max="8193" width="3.85546875" customWidth="1"/>
    <col min="8194" max="8194" width="13.85546875" customWidth="1"/>
    <col min="8195" max="8195" width="15.42578125" bestFit="1" customWidth="1"/>
    <col min="8196" max="8196" width="16.140625" customWidth="1"/>
    <col min="8197" max="8197" width="14.42578125" customWidth="1"/>
    <col min="8198" max="8198" width="17.85546875" customWidth="1"/>
    <col min="8199" max="8199" width="11.42578125" customWidth="1"/>
    <col min="8200" max="8200" width="12" customWidth="1"/>
    <col min="8201" max="8201" width="9.28515625" customWidth="1"/>
    <col min="8202" max="8202" width="11.140625" customWidth="1"/>
    <col min="8203" max="8203" width="18" customWidth="1"/>
    <col min="8204" max="8448" width="9.140625" customWidth="1"/>
    <col min="8449" max="8449" width="3.85546875" customWidth="1"/>
    <col min="8450" max="8450" width="13.85546875" customWidth="1"/>
    <col min="8451" max="8451" width="15.42578125" bestFit="1" customWidth="1"/>
    <col min="8452" max="8452" width="16.140625" customWidth="1"/>
    <col min="8453" max="8453" width="14.42578125" customWidth="1"/>
    <col min="8454" max="8454" width="17.85546875" customWidth="1"/>
    <col min="8455" max="8455" width="11.42578125" customWidth="1"/>
    <col min="8456" max="8456" width="12" customWidth="1"/>
    <col min="8457" max="8457" width="9.28515625" customWidth="1"/>
    <col min="8458" max="8458" width="11.140625" customWidth="1"/>
    <col min="8459" max="8459" width="18" customWidth="1"/>
    <col min="8460" max="8704" width="9.140625" customWidth="1"/>
    <col min="8705" max="8705" width="3.85546875" customWidth="1"/>
    <col min="8706" max="8706" width="13.85546875" customWidth="1"/>
    <col min="8707" max="8707" width="15.42578125" bestFit="1" customWidth="1"/>
    <col min="8708" max="8708" width="16.140625" customWidth="1"/>
    <col min="8709" max="8709" width="14.42578125" customWidth="1"/>
    <col min="8710" max="8710" width="17.85546875" customWidth="1"/>
    <col min="8711" max="8711" width="11.42578125" customWidth="1"/>
    <col min="8712" max="8712" width="12" customWidth="1"/>
    <col min="8713" max="8713" width="9.28515625" customWidth="1"/>
    <col min="8714" max="8714" width="11.140625" customWidth="1"/>
    <col min="8715" max="8715" width="18" customWidth="1"/>
    <col min="8716" max="8960" width="9.140625" customWidth="1"/>
    <col min="8961" max="8961" width="3.85546875" customWidth="1"/>
    <col min="8962" max="8962" width="13.85546875" customWidth="1"/>
    <col min="8963" max="8963" width="15.42578125" bestFit="1" customWidth="1"/>
    <col min="8964" max="8964" width="16.140625" customWidth="1"/>
    <col min="8965" max="8965" width="14.42578125" customWidth="1"/>
    <col min="8966" max="8966" width="17.85546875" customWidth="1"/>
    <col min="8967" max="8967" width="11.42578125" customWidth="1"/>
    <col min="8968" max="8968" width="12" customWidth="1"/>
    <col min="8969" max="8969" width="9.28515625" customWidth="1"/>
    <col min="8970" max="8970" width="11.140625" customWidth="1"/>
    <col min="8971" max="8971" width="18" customWidth="1"/>
    <col min="8972" max="9216" width="9.140625" customWidth="1"/>
    <col min="9217" max="9217" width="3.85546875" customWidth="1"/>
    <col min="9218" max="9218" width="13.85546875" customWidth="1"/>
    <col min="9219" max="9219" width="15.42578125" bestFit="1" customWidth="1"/>
    <col min="9220" max="9220" width="16.140625" customWidth="1"/>
    <col min="9221" max="9221" width="14.42578125" customWidth="1"/>
    <col min="9222" max="9222" width="17.85546875" customWidth="1"/>
    <col min="9223" max="9223" width="11.42578125" customWidth="1"/>
    <col min="9224" max="9224" width="12" customWidth="1"/>
    <col min="9225" max="9225" width="9.28515625" customWidth="1"/>
    <col min="9226" max="9226" width="11.140625" customWidth="1"/>
    <col min="9227" max="9227" width="18" customWidth="1"/>
    <col min="9228" max="9472" width="9.140625" customWidth="1"/>
    <col min="9473" max="9473" width="3.85546875" customWidth="1"/>
    <col min="9474" max="9474" width="13.85546875" customWidth="1"/>
    <col min="9475" max="9475" width="15.42578125" bestFit="1" customWidth="1"/>
    <col min="9476" max="9476" width="16.140625" customWidth="1"/>
    <col min="9477" max="9477" width="14.42578125" customWidth="1"/>
    <col min="9478" max="9478" width="17.85546875" customWidth="1"/>
    <col min="9479" max="9479" width="11.42578125" customWidth="1"/>
    <col min="9480" max="9480" width="12" customWidth="1"/>
    <col min="9481" max="9481" width="9.28515625" customWidth="1"/>
    <col min="9482" max="9482" width="11.140625" customWidth="1"/>
    <col min="9483" max="9483" width="18" customWidth="1"/>
    <col min="9484" max="9728" width="9.140625" customWidth="1"/>
    <col min="9729" max="9729" width="3.85546875" customWidth="1"/>
    <col min="9730" max="9730" width="13.85546875" customWidth="1"/>
    <col min="9731" max="9731" width="15.42578125" bestFit="1" customWidth="1"/>
    <col min="9732" max="9732" width="16.140625" customWidth="1"/>
    <col min="9733" max="9733" width="14.42578125" customWidth="1"/>
    <col min="9734" max="9734" width="17.85546875" customWidth="1"/>
    <col min="9735" max="9735" width="11.42578125" customWidth="1"/>
    <col min="9736" max="9736" width="12" customWidth="1"/>
    <col min="9737" max="9737" width="9.28515625" customWidth="1"/>
    <col min="9738" max="9738" width="11.140625" customWidth="1"/>
    <col min="9739" max="9739" width="18" customWidth="1"/>
    <col min="9740" max="9984" width="9.140625" customWidth="1"/>
    <col min="9985" max="9985" width="3.85546875" customWidth="1"/>
    <col min="9986" max="9986" width="13.85546875" customWidth="1"/>
    <col min="9987" max="9987" width="15.42578125" bestFit="1" customWidth="1"/>
    <col min="9988" max="9988" width="16.140625" customWidth="1"/>
    <col min="9989" max="9989" width="14.42578125" customWidth="1"/>
    <col min="9990" max="9990" width="17.85546875" customWidth="1"/>
    <col min="9991" max="9991" width="11.42578125" customWidth="1"/>
    <col min="9992" max="9992" width="12" customWidth="1"/>
    <col min="9993" max="9993" width="9.28515625" customWidth="1"/>
    <col min="9994" max="9994" width="11.140625" customWidth="1"/>
    <col min="9995" max="9995" width="18" customWidth="1"/>
    <col min="9996" max="10240" width="9.140625" customWidth="1"/>
    <col min="10241" max="10241" width="3.85546875" customWidth="1"/>
    <col min="10242" max="10242" width="13.85546875" customWidth="1"/>
    <col min="10243" max="10243" width="15.42578125" bestFit="1" customWidth="1"/>
    <col min="10244" max="10244" width="16.140625" customWidth="1"/>
    <col min="10245" max="10245" width="14.42578125" customWidth="1"/>
    <col min="10246" max="10246" width="17.85546875" customWidth="1"/>
    <col min="10247" max="10247" width="11.42578125" customWidth="1"/>
    <col min="10248" max="10248" width="12" customWidth="1"/>
    <col min="10249" max="10249" width="9.28515625" customWidth="1"/>
    <col min="10250" max="10250" width="11.140625" customWidth="1"/>
    <col min="10251" max="10251" width="18" customWidth="1"/>
    <col min="10252" max="10496" width="9.140625" customWidth="1"/>
    <col min="10497" max="10497" width="3.85546875" customWidth="1"/>
    <col min="10498" max="10498" width="13.85546875" customWidth="1"/>
    <col min="10499" max="10499" width="15.42578125" bestFit="1" customWidth="1"/>
    <col min="10500" max="10500" width="16.140625" customWidth="1"/>
    <col min="10501" max="10501" width="14.42578125" customWidth="1"/>
    <col min="10502" max="10502" width="17.85546875" customWidth="1"/>
    <col min="10503" max="10503" width="11.42578125" customWidth="1"/>
    <col min="10504" max="10504" width="12" customWidth="1"/>
    <col min="10505" max="10505" width="9.28515625" customWidth="1"/>
    <col min="10506" max="10506" width="11.140625" customWidth="1"/>
    <col min="10507" max="10507" width="18" customWidth="1"/>
    <col min="10508" max="10752" width="9.140625" customWidth="1"/>
    <col min="10753" max="10753" width="3.85546875" customWidth="1"/>
    <col min="10754" max="10754" width="13.85546875" customWidth="1"/>
    <col min="10755" max="10755" width="15.42578125" bestFit="1" customWidth="1"/>
    <col min="10756" max="10756" width="16.140625" customWidth="1"/>
    <col min="10757" max="10757" width="14.42578125" customWidth="1"/>
    <col min="10758" max="10758" width="17.85546875" customWidth="1"/>
    <col min="10759" max="10759" width="11.42578125" customWidth="1"/>
    <col min="10760" max="10760" width="12" customWidth="1"/>
    <col min="10761" max="10761" width="9.28515625" customWidth="1"/>
    <col min="10762" max="10762" width="11.140625" customWidth="1"/>
    <col min="10763" max="10763" width="18" customWidth="1"/>
    <col min="10764" max="11008" width="9.140625" customWidth="1"/>
    <col min="11009" max="11009" width="3.85546875" customWidth="1"/>
    <col min="11010" max="11010" width="13.85546875" customWidth="1"/>
    <col min="11011" max="11011" width="15.42578125" bestFit="1" customWidth="1"/>
    <col min="11012" max="11012" width="16.140625" customWidth="1"/>
    <col min="11013" max="11013" width="14.42578125" customWidth="1"/>
    <col min="11014" max="11014" width="17.85546875" customWidth="1"/>
    <col min="11015" max="11015" width="11.42578125" customWidth="1"/>
    <col min="11016" max="11016" width="12" customWidth="1"/>
    <col min="11017" max="11017" width="9.28515625" customWidth="1"/>
    <col min="11018" max="11018" width="11.140625" customWidth="1"/>
    <col min="11019" max="11019" width="18" customWidth="1"/>
    <col min="11020" max="11264" width="9.140625" customWidth="1"/>
    <col min="11265" max="11265" width="3.85546875" customWidth="1"/>
    <col min="11266" max="11266" width="13.85546875" customWidth="1"/>
    <col min="11267" max="11267" width="15.42578125" bestFit="1" customWidth="1"/>
    <col min="11268" max="11268" width="16.140625" customWidth="1"/>
    <col min="11269" max="11269" width="14.42578125" customWidth="1"/>
    <col min="11270" max="11270" width="17.85546875" customWidth="1"/>
    <col min="11271" max="11271" width="11.42578125" customWidth="1"/>
    <col min="11272" max="11272" width="12" customWidth="1"/>
    <col min="11273" max="11273" width="9.28515625" customWidth="1"/>
    <col min="11274" max="11274" width="11.140625" customWidth="1"/>
    <col min="11275" max="11275" width="18" customWidth="1"/>
    <col min="11276" max="11520" width="9.140625" customWidth="1"/>
    <col min="11521" max="11521" width="3.85546875" customWidth="1"/>
    <col min="11522" max="11522" width="13.85546875" customWidth="1"/>
    <col min="11523" max="11523" width="15.42578125" bestFit="1" customWidth="1"/>
    <col min="11524" max="11524" width="16.140625" customWidth="1"/>
    <col min="11525" max="11525" width="14.42578125" customWidth="1"/>
    <col min="11526" max="11526" width="17.85546875" customWidth="1"/>
    <col min="11527" max="11527" width="11.42578125" customWidth="1"/>
    <col min="11528" max="11528" width="12" customWidth="1"/>
    <col min="11529" max="11529" width="9.28515625" customWidth="1"/>
    <col min="11530" max="11530" width="11.140625" customWidth="1"/>
    <col min="11531" max="11531" width="18" customWidth="1"/>
    <col min="11532" max="11776" width="9.140625" customWidth="1"/>
    <col min="11777" max="11777" width="3.85546875" customWidth="1"/>
    <col min="11778" max="11778" width="13.85546875" customWidth="1"/>
    <col min="11779" max="11779" width="15.42578125" bestFit="1" customWidth="1"/>
    <col min="11780" max="11780" width="16.140625" customWidth="1"/>
    <col min="11781" max="11781" width="14.42578125" customWidth="1"/>
    <col min="11782" max="11782" width="17.85546875" customWidth="1"/>
    <col min="11783" max="11783" width="11.42578125" customWidth="1"/>
    <col min="11784" max="11784" width="12" customWidth="1"/>
    <col min="11785" max="11785" width="9.28515625" customWidth="1"/>
    <col min="11786" max="11786" width="11.140625" customWidth="1"/>
    <col min="11787" max="11787" width="18" customWidth="1"/>
    <col min="11788" max="12032" width="9.140625" customWidth="1"/>
    <col min="12033" max="12033" width="3.85546875" customWidth="1"/>
    <col min="12034" max="12034" width="13.85546875" customWidth="1"/>
    <col min="12035" max="12035" width="15.42578125" bestFit="1" customWidth="1"/>
    <col min="12036" max="12036" width="16.140625" customWidth="1"/>
    <col min="12037" max="12037" width="14.42578125" customWidth="1"/>
    <col min="12038" max="12038" width="17.85546875" customWidth="1"/>
    <col min="12039" max="12039" width="11.42578125" customWidth="1"/>
    <col min="12040" max="12040" width="12" customWidth="1"/>
    <col min="12041" max="12041" width="9.28515625" customWidth="1"/>
    <col min="12042" max="12042" width="11.140625" customWidth="1"/>
    <col min="12043" max="12043" width="18" customWidth="1"/>
    <col min="12044" max="12288" width="9.140625" customWidth="1"/>
    <col min="12289" max="12289" width="3.85546875" customWidth="1"/>
    <col min="12290" max="12290" width="13.85546875" customWidth="1"/>
    <col min="12291" max="12291" width="15.42578125" bestFit="1" customWidth="1"/>
    <col min="12292" max="12292" width="16.140625" customWidth="1"/>
    <col min="12293" max="12293" width="14.42578125" customWidth="1"/>
    <col min="12294" max="12294" width="17.85546875" customWidth="1"/>
    <col min="12295" max="12295" width="11.42578125" customWidth="1"/>
    <col min="12296" max="12296" width="12" customWidth="1"/>
    <col min="12297" max="12297" width="9.28515625" customWidth="1"/>
    <col min="12298" max="12298" width="11.140625" customWidth="1"/>
    <col min="12299" max="12299" width="18" customWidth="1"/>
    <col min="12300" max="12544" width="9.140625" customWidth="1"/>
    <col min="12545" max="12545" width="3.85546875" customWidth="1"/>
    <col min="12546" max="12546" width="13.85546875" customWidth="1"/>
    <col min="12547" max="12547" width="15.42578125" bestFit="1" customWidth="1"/>
    <col min="12548" max="12548" width="16.140625" customWidth="1"/>
    <col min="12549" max="12549" width="14.42578125" customWidth="1"/>
    <col min="12550" max="12550" width="17.85546875" customWidth="1"/>
    <col min="12551" max="12551" width="11.42578125" customWidth="1"/>
    <col min="12552" max="12552" width="12" customWidth="1"/>
    <col min="12553" max="12553" width="9.28515625" customWidth="1"/>
    <col min="12554" max="12554" width="11.140625" customWidth="1"/>
    <col min="12555" max="12555" width="18" customWidth="1"/>
    <col min="12556" max="12800" width="9.140625" customWidth="1"/>
    <col min="12801" max="12801" width="3.85546875" customWidth="1"/>
    <col min="12802" max="12802" width="13.85546875" customWidth="1"/>
    <col min="12803" max="12803" width="15.42578125" bestFit="1" customWidth="1"/>
    <col min="12804" max="12804" width="16.140625" customWidth="1"/>
    <col min="12805" max="12805" width="14.42578125" customWidth="1"/>
    <col min="12806" max="12806" width="17.85546875" customWidth="1"/>
    <col min="12807" max="12807" width="11.42578125" customWidth="1"/>
    <col min="12808" max="12808" width="12" customWidth="1"/>
    <col min="12809" max="12809" width="9.28515625" customWidth="1"/>
    <col min="12810" max="12810" width="11.140625" customWidth="1"/>
    <col min="12811" max="12811" width="18" customWidth="1"/>
    <col min="12812" max="13056" width="9.140625" customWidth="1"/>
    <col min="13057" max="13057" width="3.85546875" customWidth="1"/>
    <col min="13058" max="13058" width="13.85546875" customWidth="1"/>
    <col min="13059" max="13059" width="15.42578125" bestFit="1" customWidth="1"/>
    <col min="13060" max="13060" width="16.140625" customWidth="1"/>
    <col min="13061" max="13061" width="14.42578125" customWidth="1"/>
    <col min="13062" max="13062" width="17.85546875" customWidth="1"/>
    <col min="13063" max="13063" width="11.42578125" customWidth="1"/>
    <col min="13064" max="13064" width="12" customWidth="1"/>
    <col min="13065" max="13065" width="9.28515625" customWidth="1"/>
    <col min="13066" max="13066" width="11.140625" customWidth="1"/>
    <col min="13067" max="13067" width="18" customWidth="1"/>
    <col min="13068" max="13312" width="9.140625" customWidth="1"/>
    <col min="13313" max="13313" width="3.85546875" customWidth="1"/>
    <col min="13314" max="13314" width="13.85546875" customWidth="1"/>
    <col min="13315" max="13315" width="15.42578125" bestFit="1" customWidth="1"/>
    <col min="13316" max="13316" width="16.140625" customWidth="1"/>
    <col min="13317" max="13317" width="14.42578125" customWidth="1"/>
    <col min="13318" max="13318" width="17.85546875" customWidth="1"/>
    <col min="13319" max="13319" width="11.42578125" customWidth="1"/>
    <col min="13320" max="13320" width="12" customWidth="1"/>
    <col min="13321" max="13321" width="9.28515625" customWidth="1"/>
    <col min="13322" max="13322" width="11.140625" customWidth="1"/>
    <col min="13323" max="13323" width="18" customWidth="1"/>
    <col min="13324" max="13568" width="9.140625" customWidth="1"/>
    <col min="13569" max="13569" width="3.85546875" customWidth="1"/>
    <col min="13570" max="13570" width="13.85546875" customWidth="1"/>
    <col min="13571" max="13571" width="15.42578125" bestFit="1" customWidth="1"/>
    <col min="13572" max="13572" width="16.140625" customWidth="1"/>
    <col min="13573" max="13573" width="14.42578125" customWidth="1"/>
    <col min="13574" max="13574" width="17.85546875" customWidth="1"/>
    <col min="13575" max="13575" width="11.42578125" customWidth="1"/>
    <col min="13576" max="13576" width="12" customWidth="1"/>
    <col min="13577" max="13577" width="9.28515625" customWidth="1"/>
    <col min="13578" max="13578" width="11.140625" customWidth="1"/>
    <col min="13579" max="13579" width="18" customWidth="1"/>
    <col min="13580" max="13824" width="9.140625" customWidth="1"/>
    <col min="13825" max="13825" width="3.85546875" customWidth="1"/>
    <col min="13826" max="13826" width="13.85546875" customWidth="1"/>
    <col min="13827" max="13827" width="15.42578125" bestFit="1" customWidth="1"/>
    <col min="13828" max="13828" width="16.140625" customWidth="1"/>
    <col min="13829" max="13829" width="14.42578125" customWidth="1"/>
    <col min="13830" max="13830" width="17.85546875" customWidth="1"/>
    <col min="13831" max="13831" width="11.42578125" customWidth="1"/>
    <col min="13832" max="13832" width="12" customWidth="1"/>
    <col min="13833" max="13833" width="9.28515625" customWidth="1"/>
    <col min="13834" max="13834" width="11.140625" customWidth="1"/>
    <col min="13835" max="13835" width="18" customWidth="1"/>
    <col min="13836" max="14080" width="9.140625" customWidth="1"/>
    <col min="14081" max="14081" width="3.85546875" customWidth="1"/>
    <col min="14082" max="14082" width="13.85546875" customWidth="1"/>
    <col min="14083" max="14083" width="15.42578125" bestFit="1" customWidth="1"/>
    <col min="14084" max="14084" width="16.140625" customWidth="1"/>
    <col min="14085" max="14085" width="14.42578125" customWidth="1"/>
    <col min="14086" max="14086" width="17.85546875" customWidth="1"/>
    <col min="14087" max="14087" width="11.42578125" customWidth="1"/>
    <col min="14088" max="14088" width="12" customWidth="1"/>
    <col min="14089" max="14089" width="9.28515625" customWidth="1"/>
    <col min="14090" max="14090" width="11.140625" customWidth="1"/>
    <col min="14091" max="14091" width="18" customWidth="1"/>
    <col min="14092" max="14336" width="9.140625" customWidth="1"/>
    <col min="14337" max="14337" width="3.85546875" customWidth="1"/>
    <col min="14338" max="14338" width="13.85546875" customWidth="1"/>
    <col min="14339" max="14339" width="15.42578125" bestFit="1" customWidth="1"/>
    <col min="14340" max="14340" width="16.140625" customWidth="1"/>
    <col min="14341" max="14341" width="14.42578125" customWidth="1"/>
    <col min="14342" max="14342" width="17.85546875" customWidth="1"/>
    <col min="14343" max="14343" width="11.42578125" customWidth="1"/>
    <col min="14344" max="14344" width="12" customWidth="1"/>
    <col min="14345" max="14345" width="9.28515625" customWidth="1"/>
    <col min="14346" max="14346" width="11.140625" customWidth="1"/>
    <col min="14347" max="14347" width="18" customWidth="1"/>
    <col min="14348" max="14592" width="9.140625" customWidth="1"/>
    <col min="14593" max="14593" width="3.85546875" customWidth="1"/>
    <col min="14594" max="14594" width="13.85546875" customWidth="1"/>
    <col min="14595" max="14595" width="15.42578125" bestFit="1" customWidth="1"/>
    <col min="14596" max="14596" width="16.140625" customWidth="1"/>
    <col min="14597" max="14597" width="14.42578125" customWidth="1"/>
    <col min="14598" max="14598" width="17.85546875" customWidth="1"/>
    <col min="14599" max="14599" width="11.42578125" customWidth="1"/>
    <col min="14600" max="14600" width="12" customWidth="1"/>
    <col min="14601" max="14601" width="9.28515625" customWidth="1"/>
    <col min="14602" max="14602" width="11.140625" customWidth="1"/>
    <col min="14603" max="14603" width="18" customWidth="1"/>
    <col min="14604" max="14848" width="9.140625" customWidth="1"/>
    <col min="14849" max="14849" width="3.85546875" customWidth="1"/>
    <col min="14850" max="14850" width="13.85546875" customWidth="1"/>
    <col min="14851" max="14851" width="15.42578125" bestFit="1" customWidth="1"/>
    <col min="14852" max="14852" width="16.140625" customWidth="1"/>
    <col min="14853" max="14853" width="14.42578125" customWidth="1"/>
    <col min="14854" max="14854" width="17.85546875" customWidth="1"/>
    <col min="14855" max="14855" width="11.42578125" customWidth="1"/>
    <col min="14856" max="14856" width="12" customWidth="1"/>
    <col min="14857" max="14857" width="9.28515625" customWidth="1"/>
    <col min="14858" max="14858" width="11.140625" customWidth="1"/>
    <col min="14859" max="14859" width="18" customWidth="1"/>
    <col min="14860" max="15104" width="9.140625" customWidth="1"/>
    <col min="15105" max="15105" width="3.85546875" customWidth="1"/>
    <col min="15106" max="15106" width="13.85546875" customWidth="1"/>
    <col min="15107" max="15107" width="15.42578125" bestFit="1" customWidth="1"/>
    <col min="15108" max="15108" width="16.140625" customWidth="1"/>
    <col min="15109" max="15109" width="14.42578125" customWidth="1"/>
    <col min="15110" max="15110" width="17.85546875" customWidth="1"/>
    <col min="15111" max="15111" width="11.42578125" customWidth="1"/>
    <col min="15112" max="15112" width="12" customWidth="1"/>
    <col min="15113" max="15113" width="9.28515625" customWidth="1"/>
    <col min="15114" max="15114" width="11.140625" customWidth="1"/>
    <col min="15115" max="15115" width="18" customWidth="1"/>
    <col min="15116" max="15360" width="9.140625" customWidth="1"/>
    <col min="15361" max="15361" width="3.85546875" customWidth="1"/>
    <col min="15362" max="15362" width="13.85546875" customWidth="1"/>
    <col min="15363" max="15363" width="15.42578125" bestFit="1" customWidth="1"/>
    <col min="15364" max="15364" width="16.140625" customWidth="1"/>
    <col min="15365" max="15365" width="14.42578125" customWidth="1"/>
    <col min="15366" max="15366" width="17.85546875" customWidth="1"/>
    <col min="15367" max="15367" width="11.42578125" customWidth="1"/>
    <col min="15368" max="15368" width="12" customWidth="1"/>
    <col min="15369" max="15369" width="9.28515625" customWidth="1"/>
    <col min="15370" max="15370" width="11.140625" customWidth="1"/>
    <col min="15371" max="15371" width="18" customWidth="1"/>
    <col min="15372" max="15616" width="9.140625" customWidth="1"/>
    <col min="15617" max="15617" width="3.85546875" customWidth="1"/>
    <col min="15618" max="15618" width="13.85546875" customWidth="1"/>
    <col min="15619" max="15619" width="15.42578125" bestFit="1" customWidth="1"/>
    <col min="15620" max="15620" width="16.140625" customWidth="1"/>
    <col min="15621" max="15621" width="14.42578125" customWidth="1"/>
    <col min="15622" max="15622" width="17.85546875" customWidth="1"/>
    <col min="15623" max="15623" width="11.42578125" customWidth="1"/>
    <col min="15624" max="15624" width="12" customWidth="1"/>
    <col min="15625" max="15625" width="9.28515625" customWidth="1"/>
    <col min="15626" max="15626" width="11.140625" customWidth="1"/>
    <col min="15627" max="15627" width="18" customWidth="1"/>
    <col min="15628" max="15872" width="9.140625" customWidth="1"/>
    <col min="15873" max="15873" width="3.85546875" customWidth="1"/>
    <col min="15874" max="15874" width="13.85546875" customWidth="1"/>
    <col min="15875" max="15875" width="15.42578125" bestFit="1" customWidth="1"/>
    <col min="15876" max="15876" width="16.140625" customWidth="1"/>
    <col min="15877" max="15877" width="14.42578125" customWidth="1"/>
    <col min="15878" max="15878" width="17.85546875" customWidth="1"/>
    <col min="15879" max="15879" width="11.42578125" customWidth="1"/>
    <col min="15880" max="15880" width="12" customWidth="1"/>
    <col min="15881" max="15881" width="9.28515625" customWidth="1"/>
    <col min="15882" max="15882" width="11.140625" customWidth="1"/>
    <col min="15883" max="15883" width="18" customWidth="1"/>
    <col min="15884" max="16128" width="9.140625" customWidth="1"/>
    <col min="16129" max="16129" width="3.85546875" customWidth="1"/>
    <col min="16130" max="16130" width="13.85546875" customWidth="1"/>
    <col min="16131" max="16131" width="15.42578125" bestFit="1" customWidth="1"/>
    <col min="16132" max="16132" width="16.140625" customWidth="1"/>
    <col min="16133" max="16133" width="14.42578125" customWidth="1"/>
    <col min="16134" max="16134" width="17.85546875" customWidth="1"/>
    <col min="16135" max="16135" width="11.42578125" customWidth="1"/>
    <col min="16136" max="16136" width="12" customWidth="1"/>
    <col min="16137" max="16137" width="9.28515625" customWidth="1"/>
    <col min="16138" max="16138" width="11.140625" customWidth="1"/>
    <col min="16139" max="16139" width="18" customWidth="1"/>
    <col min="16140" max="16384" width="9.140625" customWidth="1"/>
  </cols>
  <sheetData>
    <row r="1" spans="1:11" ht="16.5" customHeight="1" thickBot="1" x14ac:dyDescent="0.3">
      <c r="B1" s="42" t="s">
        <v>2</v>
      </c>
      <c r="C1" s="43"/>
      <c r="D1" s="43"/>
      <c r="E1" s="44"/>
      <c r="F1" s="44"/>
      <c r="G1" s="44"/>
      <c r="H1" s="45"/>
      <c r="I1" s="1"/>
      <c r="J1" s="4" t="s">
        <v>6</v>
      </c>
      <c r="K1" s="5">
        <v>1622</v>
      </c>
    </row>
    <row r="2" spans="1:11" s="2" customFormat="1" ht="15.75" customHeight="1" x14ac:dyDescent="0.2">
      <c r="B2" s="3" t="s">
        <v>3</v>
      </c>
      <c r="C2" s="3" t="s">
        <v>4</v>
      </c>
      <c r="D2" s="3" t="s">
        <v>5</v>
      </c>
    </row>
    <row r="3" spans="1:11" s="2" customFormat="1" ht="12.75" x14ac:dyDescent="0.2">
      <c r="B3" s="2">
        <v>0</v>
      </c>
    </row>
    <row r="4" spans="1:11" x14ac:dyDescent="0.25">
      <c r="A4">
        <v>1</v>
      </c>
      <c r="B4">
        <v>6</v>
      </c>
      <c r="C4" s="6">
        <f t="shared" ref="C4:C43" si="0">$K$1</f>
        <v>1622</v>
      </c>
      <c r="D4" s="7">
        <f t="shared" ref="D4:D43" si="1">+PV($C$49,B4,,-C4,$C$51)</f>
        <v>1541.5493217097082</v>
      </c>
      <c r="J4" s="8" t="s">
        <v>7</v>
      </c>
      <c r="K4">
        <f>(D49+1)^(1/12)-1</f>
        <v>8.5147110075189936E-3</v>
      </c>
    </row>
    <row r="5" spans="1:11" x14ac:dyDescent="0.25">
      <c r="A5">
        <v>2</v>
      </c>
      <c r="B5">
        <f>$B$4*A5</f>
        <v>12</v>
      </c>
      <c r="C5" s="6">
        <f t="shared" si="0"/>
        <v>1622</v>
      </c>
      <c r="D5" s="7">
        <f t="shared" si="1"/>
        <v>1465.0889711859813</v>
      </c>
    </row>
    <row r="6" spans="1:11" x14ac:dyDescent="0.25">
      <c r="A6">
        <v>3</v>
      </c>
      <c r="B6">
        <f t="shared" ref="B6:B43" si="2">$B$4*A6</f>
        <v>18</v>
      </c>
      <c r="C6" s="6">
        <f t="shared" si="0"/>
        <v>1622</v>
      </c>
      <c r="D6" s="7">
        <f t="shared" si="1"/>
        <v>1392.4210294550703</v>
      </c>
      <c r="F6" s="9" t="s">
        <v>8</v>
      </c>
      <c r="G6" s="10">
        <v>1500</v>
      </c>
    </row>
    <row r="7" spans="1:11" x14ac:dyDescent="0.25">
      <c r="A7">
        <v>4</v>
      </c>
      <c r="B7">
        <f t="shared" si="2"/>
        <v>24</v>
      </c>
      <c r="C7" s="6">
        <f t="shared" si="0"/>
        <v>1622</v>
      </c>
      <c r="D7" s="7">
        <f t="shared" si="1"/>
        <v>1323.3573942606645</v>
      </c>
    </row>
    <row r="8" spans="1:11" x14ac:dyDescent="0.25">
      <c r="A8">
        <v>5</v>
      </c>
      <c r="B8">
        <f t="shared" si="2"/>
        <v>30</v>
      </c>
      <c r="C8" s="6">
        <f t="shared" si="0"/>
        <v>1622</v>
      </c>
      <c r="D8" s="7">
        <f t="shared" si="1"/>
        <v>1257.7192931578636</v>
      </c>
    </row>
    <row r="9" spans="1:11" x14ac:dyDescent="0.25">
      <c r="A9">
        <v>6</v>
      </c>
      <c r="B9">
        <f t="shared" si="2"/>
        <v>36</v>
      </c>
      <c r="C9" s="6">
        <f t="shared" si="0"/>
        <v>1622</v>
      </c>
      <c r="D9" s="7">
        <f t="shared" si="1"/>
        <v>1195.3368207575329</v>
      </c>
    </row>
    <row r="10" spans="1:11" x14ac:dyDescent="0.25">
      <c r="A10">
        <v>7</v>
      </c>
      <c r="B10">
        <f t="shared" si="2"/>
        <v>42</v>
      </c>
      <c r="C10" s="6">
        <f t="shared" si="0"/>
        <v>1622</v>
      </c>
      <c r="D10" s="7">
        <f t="shared" si="1"/>
        <v>1136.0484989231898</v>
      </c>
    </row>
    <row r="11" spans="1:11" x14ac:dyDescent="0.25">
      <c r="A11">
        <v>8</v>
      </c>
      <c r="B11">
        <f t="shared" si="2"/>
        <v>48</v>
      </c>
      <c r="C11" s="6">
        <f t="shared" si="0"/>
        <v>1622</v>
      </c>
      <c r="D11" s="7">
        <f t="shared" si="1"/>
        <v>1079.7008587819828</v>
      </c>
    </row>
    <row r="12" spans="1:11" x14ac:dyDescent="0.25">
      <c r="A12">
        <v>9</v>
      </c>
      <c r="B12">
        <f t="shared" si="2"/>
        <v>54</v>
      </c>
      <c r="C12" s="6">
        <f t="shared" si="0"/>
        <v>1622</v>
      </c>
      <c r="D12" s="7">
        <f t="shared" si="1"/>
        <v>1026.1480434677896</v>
      </c>
    </row>
    <row r="13" spans="1:11" x14ac:dyDescent="0.25">
      <c r="A13">
        <v>10</v>
      </c>
      <c r="B13">
        <f t="shared" si="2"/>
        <v>60</v>
      </c>
      <c r="C13" s="6">
        <f t="shared" si="0"/>
        <v>1622</v>
      </c>
      <c r="D13" s="7">
        <f t="shared" si="1"/>
        <v>975.25143056813545</v>
      </c>
    </row>
    <row r="14" spans="1:11" x14ac:dyDescent="0.25">
      <c r="A14">
        <v>11</v>
      </c>
      <c r="B14">
        <f t="shared" si="2"/>
        <v>66</v>
      </c>
      <c r="C14" s="6">
        <f t="shared" si="0"/>
        <v>1622</v>
      </c>
      <c r="D14" s="7">
        <f t="shared" si="1"/>
        <v>926.87927329761533</v>
      </c>
    </row>
    <row r="15" spans="1:11" x14ac:dyDescent="0.25">
      <c r="A15">
        <v>12</v>
      </c>
      <c r="B15">
        <f t="shared" si="2"/>
        <v>72</v>
      </c>
      <c r="C15" s="6">
        <f t="shared" si="0"/>
        <v>1622</v>
      </c>
      <c r="D15" s="7">
        <f t="shared" si="1"/>
        <v>880.90635946900522</v>
      </c>
    </row>
    <row r="16" spans="1:11" x14ac:dyDescent="0.25">
      <c r="A16">
        <v>13</v>
      </c>
      <c r="B16">
        <f t="shared" si="2"/>
        <v>78</v>
      </c>
      <c r="C16" s="6">
        <f t="shared" si="0"/>
        <v>1622</v>
      </c>
      <c r="D16" s="7">
        <f t="shared" si="1"/>
        <v>837.21368737929322</v>
      </c>
    </row>
    <row r="17" spans="1:4" x14ac:dyDescent="0.25">
      <c r="A17">
        <v>14</v>
      </c>
      <c r="B17">
        <f t="shared" si="2"/>
        <v>84</v>
      </c>
      <c r="C17" s="6">
        <f t="shared" si="0"/>
        <v>1622</v>
      </c>
      <c r="D17" s="7">
        <f t="shared" si="1"/>
        <v>795.6881577716606</v>
      </c>
    </row>
    <row r="18" spans="1:4" x14ac:dyDescent="0.25">
      <c r="A18">
        <v>15</v>
      </c>
      <c r="B18">
        <f t="shared" si="2"/>
        <v>90</v>
      </c>
      <c r="C18" s="6">
        <f t="shared" si="0"/>
        <v>1622</v>
      </c>
      <c r="D18" s="7">
        <f t="shared" si="1"/>
        <v>756.22228107604838</v>
      </c>
    </row>
    <row r="19" spans="1:4" x14ac:dyDescent="0.25">
      <c r="A19">
        <v>16</v>
      </c>
      <c r="B19">
        <f t="shared" si="2"/>
        <v>96</v>
      </c>
      <c r="C19" s="6">
        <f t="shared" si="0"/>
        <v>1622</v>
      </c>
      <c r="D19" s="7">
        <f t="shared" si="1"/>
        <v>718.7138991705001</v>
      </c>
    </row>
    <row r="20" spans="1:4" x14ac:dyDescent="0.25">
      <c r="A20">
        <v>17</v>
      </c>
      <c r="B20">
        <f t="shared" si="2"/>
        <v>102</v>
      </c>
      <c r="C20" s="6">
        <f t="shared" si="0"/>
        <v>1622</v>
      </c>
      <c r="D20" s="7">
        <f t="shared" si="1"/>
        <v>683.06592094304824</v>
      </c>
    </row>
    <row r="21" spans="1:4" x14ac:dyDescent="0.25">
      <c r="A21">
        <v>18</v>
      </c>
      <c r="B21">
        <f t="shared" si="2"/>
        <v>108</v>
      </c>
      <c r="C21" s="6">
        <f t="shared" si="0"/>
        <v>1622</v>
      </c>
      <c r="D21" s="7">
        <f t="shared" si="1"/>
        <v>649.18607096965047</v>
      </c>
    </row>
    <row r="22" spans="1:4" x14ac:dyDescent="0.25">
      <c r="A22">
        <v>19</v>
      </c>
      <c r="B22">
        <f t="shared" si="2"/>
        <v>114</v>
      </c>
      <c r="C22" s="6">
        <f t="shared" si="0"/>
        <v>1622</v>
      </c>
      <c r="D22" s="7">
        <f t="shared" si="1"/>
        <v>616.98665065761736</v>
      </c>
    </row>
    <row r="23" spans="1:4" x14ac:dyDescent="0.25">
      <c r="A23">
        <v>20</v>
      </c>
      <c r="B23">
        <f t="shared" si="2"/>
        <v>120</v>
      </c>
      <c r="C23" s="6">
        <f t="shared" si="0"/>
        <v>1622</v>
      </c>
      <c r="D23" s="7">
        <f t="shared" si="1"/>
        <v>586.38431123624832</v>
      </c>
    </row>
    <row r="24" spans="1:4" x14ac:dyDescent="0.25">
      <c r="A24">
        <v>21</v>
      </c>
      <c r="B24">
        <f t="shared" si="2"/>
        <v>126</v>
      </c>
      <c r="C24" s="6">
        <f t="shared" si="0"/>
        <v>1622</v>
      </c>
      <c r="D24" s="7">
        <f t="shared" si="1"/>
        <v>557.29983800706123</v>
      </c>
    </row>
    <row r="25" spans="1:4" x14ac:dyDescent="0.25">
      <c r="A25">
        <v>22</v>
      </c>
      <c r="B25">
        <f t="shared" si="2"/>
        <v>132</v>
      </c>
      <c r="C25" s="6">
        <f t="shared" si="0"/>
        <v>1622</v>
      </c>
      <c r="D25" s="7">
        <f t="shared" si="1"/>
        <v>529.65794529513914</v>
      </c>
    </row>
    <row r="26" spans="1:4" x14ac:dyDescent="0.25">
      <c r="A26">
        <v>23</v>
      </c>
      <c r="B26">
        <f t="shared" si="2"/>
        <v>138</v>
      </c>
      <c r="C26" s="6">
        <f t="shared" si="0"/>
        <v>1622</v>
      </c>
      <c r="D26" s="7">
        <f t="shared" si="1"/>
        <v>503.38708157082579</v>
      </c>
    </row>
    <row r="27" spans="1:4" x14ac:dyDescent="0.25">
      <c r="A27">
        <v>24</v>
      </c>
      <c r="B27">
        <f t="shared" si="2"/>
        <v>144</v>
      </c>
      <c r="C27" s="6">
        <f t="shared" si="0"/>
        <v>1622</v>
      </c>
      <c r="D27" s="7">
        <f t="shared" si="1"/>
        <v>478.41924423732206</v>
      </c>
    </row>
    <row r="28" spans="1:4" x14ac:dyDescent="0.25">
      <c r="A28">
        <v>25</v>
      </c>
      <c r="B28">
        <f t="shared" si="2"/>
        <v>150</v>
      </c>
      <c r="C28" s="6">
        <f t="shared" si="0"/>
        <v>1622</v>
      </c>
      <c r="D28" s="7">
        <f t="shared" si="1"/>
        <v>454.68980360475643</v>
      </c>
    </row>
    <row r="29" spans="1:4" x14ac:dyDescent="0.25">
      <c r="A29">
        <v>26</v>
      </c>
      <c r="B29">
        <f t="shared" si="2"/>
        <v>156</v>
      </c>
      <c r="C29" s="6">
        <f t="shared" si="0"/>
        <v>1622</v>
      </c>
      <c r="D29" s="7">
        <f t="shared" si="1"/>
        <v>432.13733559508808</v>
      </c>
    </row>
    <row r="30" spans="1:4" x14ac:dyDescent="0.25">
      <c r="A30">
        <v>27</v>
      </c>
      <c r="B30">
        <f t="shared" si="2"/>
        <v>162</v>
      </c>
      <c r="C30" s="6">
        <f t="shared" si="0"/>
        <v>1622</v>
      </c>
      <c r="D30" s="7">
        <f t="shared" si="1"/>
        <v>410.70346274478959</v>
      </c>
    </row>
    <row r="31" spans="1:4" x14ac:dyDescent="0.25">
      <c r="A31">
        <v>28</v>
      </c>
      <c r="B31">
        <f t="shared" si="2"/>
        <v>168</v>
      </c>
      <c r="C31" s="6">
        <f t="shared" si="0"/>
        <v>1622</v>
      </c>
      <c r="D31" s="7">
        <f t="shared" si="1"/>
        <v>390.3327030937478</v>
      </c>
    </row>
    <row r="32" spans="1:4" x14ac:dyDescent="0.25">
      <c r="A32">
        <v>29</v>
      </c>
      <c r="B32">
        <f t="shared" si="2"/>
        <v>174</v>
      </c>
      <c r="C32" s="6">
        <f t="shared" si="0"/>
        <v>1622</v>
      </c>
      <c r="D32" s="7">
        <f t="shared" si="1"/>
        <v>370.97232656922557</v>
      </c>
    </row>
    <row r="33" spans="1:11" x14ac:dyDescent="0.25">
      <c r="A33">
        <v>30</v>
      </c>
      <c r="B33">
        <f t="shared" si="2"/>
        <v>180</v>
      </c>
      <c r="C33" s="6">
        <f t="shared" si="0"/>
        <v>1622</v>
      </c>
      <c r="D33" s="7">
        <f t="shared" si="1"/>
        <v>352.57221849313328</v>
      </c>
    </row>
    <row r="34" spans="1:11" x14ac:dyDescent="0.25">
      <c r="A34">
        <v>31</v>
      </c>
      <c r="B34">
        <f t="shared" si="2"/>
        <v>186</v>
      </c>
      <c r="C34" s="6">
        <f t="shared" si="0"/>
        <v>1622</v>
      </c>
      <c r="D34" s="7">
        <f t="shared" si="1"/>
        <v>335.08474985929513</v>
      </c>
    </row>
    <row r="35" spans="1:11" x14ac:dyDescent="0.25">
      <c r="A35">
        <v>32</v>
      </c>
      <c r="B35">
        <f t="shared" si="2"/>
        <v>192</v>
      </c>
      <c r="C35" s="6">
        <f t="shared" si="0"/>
        <v>1622</v>
      </c>
      <c r="D35" s="7">
        <f t="shared" si="1"/>
        <v>318.46465404492216</v>
      </c>
    </row>
    <row r="36" spans="1:11" x14ac:dyDescent="0.25">
      <c r="A36">
        <v>33</v>
      </c>
      <c r="B36">
        <f t="shared" si="2"/>
        <v>198</v>
      </c>
      <c r="C36" s="6">
        <f t="shared" si="0"/>
        <v>1622</v>
      </c>
      <c r="D36" s="7">
        <f t="shared" si="1"/>
        <v>302.66890963715576</v>
      </c>
    </row>
    <row r="37" spans="1:11" x14ac:dyDescent="0.25">
      <c r="A37">
        <v>34</v>
      </c>
      <c r="B37">
        <f t="shared" si="2"/>
        <v>204</v>
      </c>
      <c r="C37" s="6">
        <f t="shared" si="0"/>
        <v>1622</v>
      </c>
      <c r="D37" s="7">
        <f t="shared" si="1"/>
        <v>287.65662907137761</v>
      </c>
    </row>
    <row r="38" spans="1:11" x14ac:dyDescent="0.25">
      <c r="A38">
        <v>35</v>
      </c>
      <c r="B38">
        <f t="shared" si="2"/>
        <v>210</v>
      </c>
      <c r="C38" s="6">
        <f t="shared" si="0"/>
        <v>1622</v>
      </c>
      <c r="D38" s="7">
        <f t="shared" si="1"/>
        <v>273.38895279302301</v>
      </c>
    </row>
    <row r="39" spans="1:11" x14ac:dyDescent="0.25">
      <c r="A39">
        <v>36</v>
      </c>
      <c r="B39">
        <f t="shared" si="2"/>
        <v>216</v>
      </c>
      <c r="C39" s="6">
        <f t="shared" si="0"/>
        <v>1622</v>
      </c>
      <c r="D39" s="7">
        <f t="shared" si="1"/>
        <v>259.82894866893474</v>
      </c>
    </row>
    <row r="40" spans="1:11" x14ac:dyDescent="0.25">
      <c r="A40">
        <v>37</v>
      </c>
      <c r="B40">
        <f t="shared" si="2"/>
        <v>222</v>
      </c>
      <c r="C40" s="6">
        <f t="shared" si="0"/>
        <v>1622</v>
      </c>
      <c r="D40" s="7">
        <f t="shared" si="1"/>
        <v>246.94151638788105</v>
      </c>
    </row>
    <row r="41" spans="1:11" x14ac:dyDescent="0.25">
      <c r="A41">
        <v>38</v>
      </c>
      <c r="B41">
        <f t="shared" si="2"/>
        <v>228</v>
      </c>
      <c r="C41" s="6">
        <f t="shared" si="0"/>
        <v>1622</v>
      </c>
      <c r="D41" s="7">
        <f t="shared" si="1"/>
        <v>234.69329660277731</v>
      </c>
    </row>
    <row r="42" spans="1:11" x14ac:dyDescent="0.25">
      <c r="A42">
        <v>39</v>
      </c>
      <c r="B42">
        <f t="shared" si="2"/>
        <v>234</v>
      </c>
      <c r="C42" s="6">
        <f t="shared" si="0"/>
        <v>1622</v>
      </c>
      <c r="D42" s="7">
        <f t="shared" si="1"/>
        <v>223.05258457942463</v>
      </c>
    </row>
    <row r="43" spans="1:11" x14ac:dyDescent="0.25">
      <c r="A43">
        <v>40</v>
      </c>
      <c r="B43">
        <f t="shared" si="2"/>
        <v>240</v>
      </c>
      <c r="C43" s="6">
        <f t="shared" si="0"/>
        <v>1622</v>
      </c>
      <c r="D43" s="7">
        <f t="shared" si="1"/>
        <v>211.98924812824259</v>
      </c>
    </row>
    <row r="44" spans="1:11" x14ac:dyDescent="0.25">
      <c r="B44" s="11" t="s">
        <v>9</v>
      </c>
      <c r="C44" s="12"/>
      <c r="D44" s="7">
        <f>SUM(D4:D43)</f>
        <v>27017.80972322273</v>
      </c>
    </row>
    <row r="45" spans="1:11" x14ac:dyDescent="0.25">
      <c r="B45" s="11"/>
      <c r="C45" s="12"/>
      <c r="D45" s="13"/>
    </row>
    <row r="46" spans="1:11" x14ac:dyDescent="0.25">
      <c r="B46" s="14" t="s">
        <v>10</v>
      </c>
      <c r="C46" s="15"/>
      <c r="D46" s="16">
        <f>+PMT($C$49,$C$50,-$C$48+$D$44,,$C$51)</f>
        <v>1621.854764612752</v>
      </c>
      <c r="E46" s="16">
        <f>+PMT($C$49,$C$50,-$C$48,,$C$51)</f>
        <v>1886.4904923789109</v>
      </c>
    </row>
    <row r="48" spans="1:11" x14ac:dyDescent="0.25">
      <c r="B48" s="14" t="s">
        <v>11</v>
      </c>
      <c r="C48" s="17">
        <f>E48-G48</f>
        <v>192600</v>
      </c>
      <c r="D48" s="18" t="s">
        <v>12</v>
      </c>
      <c r="E48" s="18">
        <v>252000</v>
      </c>
      <c r="F48" s="14" t="s">
        <v>13</v>
      </c>
      <c r="G48" s="14">
        <f>E48*0.2+G55</f>
        <v>59400</v>
      </c>
      <c r="J48" s="19" t="s">
        <v>14</v>
      </c>
      <c r="K48" s="20">
        <f>12000*G49</f>
        <v>42000</v>
      </c>
    </row>
    <row r="49" spans="2:15" x14ac:dyDescent="0.25">
      <c r="B49" s="14" t="s">
        <v>7</v>
      </c>
      <c r="C49" s="21">
        <f>K4</f>
        <v>8.5147110075189936E-3</v>
      </c>
      <c r="D49" s="22">
        <v>0.1071</v>
      </c>
      <c r="F49" s="14" t="s">
        <v>15</v>
      </c>
      <c r="G49" s="14">
        <v>3.5</v>
      </c>
      <c r="J49" s="19" t="s">
        <v>16</v>
      </c>
      <c r="K49" s="23">
        <v>0</v>
      </c>
      <c r="M49" s="24"/>
    </row>
    <row r="50" spans="2:15" x14ac:dyDescent="0.25">
      <c r="B50" s="14" t="s">
        <v>17</v>
      </c>
      <c r="C50" s="14">
        <f>D50*12</f>
        <v>240</v>
      </c>
      <c r="D50">
        <v>20</v>
      </c>
      <c r="E50" t="s">
        <v>18</v>
      </c>
      <c r="F50" s="11" t="s">
        <v>19</v>
      </c>
    </row>
    <row r="51" spans="2:15" x14ac:dyDescent="0.25">
      <c r="B51" s="11" t="s">
        <v>20</v>
      </c>
      <c r="C51" s="11">
        <v>0</v>
      </c>
    </row>
    <row r="52" spans="2:15" ht="15.75" thickBot="1" x14ac:dyDescent="0.3">
      <c r="G52" s="8"/>
    </row>
    <row r="53" spans="2:15" s="25" customFormat="1" ht="15.75" x14ac:dyDescent="0.25">
      <c r="B53" s="26" t="s">
        <v>3</v>
      </c>
      <c r="C53" s="27" t="s">
        <v>21</v>
      </c>
      <c r="D53" s="27" t="s">
        <v>22</v>
      </c>
      <c r="E53" s="27" t="s">
        <v>23</v>
      </c>
      <c r="F53" s="28" t="s">
        <v>24</v>
      </c>
      <c r="G53" s="66" t="s">
        <v>42</v>
      </c>
      <c r="H53" s="64" t="s">
        <v>39</v>
      </c>
      <c r="I53" s="65" t="s">
        <v>41</v>
      </c>
      <c r="J53" s="31"/>
      <c r="K53" s="65" t="s">
        <v>44</v>
      </c>
      <c r="L53" s="67" t="s">
        <v>43</v>
      </c>
      <c r="M53" s="31"/>
    </row>
    <row r="54" spans="2:15" x14ac:dyDescent="0.25">
      <c r="B54" s="32">
        <v>0</v>
      </c>
      <c r="C54" s="33"/>
      <c r="D54" s="33"/>
      <c r="E54" s="33"/>
      <c r="F54" s="34">
        <f>+C48</f>
        <v>192600</v>
      </c>
      <c r="H54">
        <v>1698</v>
      </c>
      <c r="I54">
        <f>K54-H54</f>
        <v>-5</v>
      </c>
      <c r="K54">
        <v>1693</v>
      </c>
    </row>
    <row r="55" spans="2:15" s="37" customFormat="1" ht="15.75" x14ac:dyDescent="0.25">
      <c r="B55" s="59">
        <v>1</v>
      </c>
      <c r="C55" s="60">
        <f>+E55-D55</f>
        <v>-18.078575435406265</v>
      </c>
      <c r="D55" s="60">
        <f>+F54*$C$49</f>
        <v>1639.9333400481582</v>
      </c>
      <c r="E55" s="60">
        <f t="shared" ref="E55:E118" si="3">+$D$46+IF(B55=VLOOKUP(B55,$B$3:$D$43,1),VLOOKUP(B55,$B$3:$D$43,2),0)</f>
        <v>1621.854764612752</v>
      </c>
      <c r="F55" s="61">
        <f>+F54-C55</f>
        <v>192618.07857543541</v>
      </c>
      <c r="G55">
        <v>9000</v>
      </c>
      <c r="H55">
        <v>1622</v>
      </c>
      <c r="I55" s="8">
        <f>I54</f>
        <v>-5</v>
      </c>
      <c r="J55" s="11"/>
      <c r="K55" s="8">
        <f>H55+I55</f>
        <v>1617</v>
      </c>
      <c r="L55" s="8">
        <f>K54-K55</f>
        <v>76</v>
      </c>
      <c r="M55" s="31"/>
      <c r="N55" s="38"/>
    </row>
    <row r="56" spans="2:15" x14ac:dyDescent="0.25">
      <c r="B56" s="32">
        <v>2</v>
      </c>
      <c r="C56" s="35">
        <f t="shared" ref="C56:C119" si="4">+E56-D56</f>
        <v>-18.232509280666363</v>
      </c>
      <c r="D56" s="35">
        <f t="shared" ref="D56:D119" si="5">+F55*$C$49</f>
        <v>1640.0872738934183</v>
      </c>
      <c r="E56" s="35">
        <f t="shared" si="3"/>
        <v>1621.854764612752</v>
      </c>
      <c r="F56" s="36">
        <f t="shared" ref="F56:F119" si="6">+F55-C56</f>
        <v>192636.31108471609</v>
      </c>
      <c r="J56" s="8"/>
    </row>
    <row r="57" spans="2:15" ht="15.75" x14ac:dyDescent="0.25">
      <c r="B57" s="32">
        <v>3</v>
      </c>
      <c r="C57" s="35">
        <f t="shared" si="4"/>
        <v>-18.3877538281331</v>
      </c>
      <c r="D57" s="35">
        <f t="shared" si="5"/>
        <v>1640.2425184408851</v>
      </c>
      <c r="E57" s="35">
        <f t="shared" si="3"/>
        <v>1621.854764612752</v>
      </c>
      <c r="F57" s="36">
        <f t="shared" si="6"/>
        <v>192654.69883854422</v>
      </c>
      <c r="G57" s="29"/>
      <c r="H57" s="30"/>
      <c r="I57" s="30"/>
      <c r="J57" s="29"/>
      <c r="K57" s="31"/>
      <c r="L57" s="29"/>
      <c r="M57" s="31"/>
      <c r="N57" s="38"/>
      <c r="O57" s="37"/>
    </row>
    <row r="58" spans="2:15" x14ac:dyDescent="0.25">
      <c r="B58" s="32">
        <v>4</v>
      </c>
      <c r="C58" s="35">
        <f t="shared" si="4"/>
        <v>-18.544320238057253</v>
      </c>
      <c r="D58" s="35">
        <f t="shared" si="5"/>
        <v>1640.3990848508092</v>
      </c>
      <c r="E58" s="35">
        <f t="shared" si="3"/>
        <v>1621.854764612752</v>
      </c>
      <c r="F58" s="36">
        <f t="shared" si="6"/>
        <v>192673.24315878228</v>
      </c>
      <c r="G58" s="37"/>
      <c r="H58" s="37"/>
      <c r="I58" s="37"/>
      <c r="J58" s="37"/>
      <c r="K58" s="37"/>
      <c r="L58" s="37"/>
      <c r="M58" s="37"/>
      <c r="N58" s="37"/>
      <c r="O58" s="37"/>
    </row>
    <row r="59" spans="2:15" ht="15.75" x14ac:dyDescent="0.25">
      <c r="B59" s="32">
        <v>5</v>
      </c>
      <c r="C59" s="35">
        <f t="shared" si="4"/>
        <v>-18.702219765715199</v>
      </c>
      <c r="D59" s="35">
        <f t="shared" si="5"/>
        <v>1640.5569843784672</v>
      </c>
      <c r="E59" s="35">
        <f t="shared" si="3"/>
        <v>1621.854764612752</v>
      </c>
      <c r="F59" s="36">
        <f t="shared" si="6"/>
        <v>192691.945378548</v>
      </c>
      <c r="G59" s="38"/>
      <c r="H59" s="29"/>
      <c r="I59" s="29"/>
      <c r="J59" s="37"/>
      <c r="K59" s="31"/>
      <c r="L59" s="31"/>
      <c r="M59" s="31"/>
      <c r="N59" s="38"/>
      <c r="O59" s="37"/>
    </row>
    <row r="60" spans="2:15" ht="15.75" x14ac:dyDescent="0.25">
      <c r="B60" s="32">
        <v>6</v>
      </c>
      <c r="C60" s="35">
        <f t="shared" si="4"/>
        <v>1603.1385362377805</v>
      </c>
      <c r="D60" s="35">
        <f t="shared" si="5"/>
        <v>1640.7162283749713</v>
      </c>
      <c r="E60" s="35">
        <f t="shared" si="3"/>
        <v>3243.8547646127518</v>
      </c>
      <c r="F60" s="36">
        <f t="shared" si="6"/>
        <v>191088.80684231021</v>
      </c>
      <c r="G60" s="38"/>
      <c r="H60" s="29"/>
      <c r="I60" s="29"/>
      <c r="J60" s="37"/>
      <c r="K60" s="31"/>
      <c r="L60" s="31"/>
      <c r="M60" s="37"/>
      <c r="N60" s="37"/>
      <c r="O60" s="37"/>
    </row>
    <row r="61" spans="2:15" ht="15.75" x14ac:dyDescent="0.25">
      <c r="B61" s="32">
        <v>7</v>
      </c>
      <c r="C61" s="35">
        <f t="shared" si="4"/>
        <v>-5.2112024211376138</v>
      </c>
      <c r="D61" s="35">
        <f t="shared" si="5"/>
        <v>1627.0659670338896</v>
      </c>
      <c r="E61" s="35">
        <f t="shared" si="3"/>
        <v>1621.854764612752</v>
      </c>
      <c r="F61" s="36">
        <f t="shared" si="6"/>
        <v>191094.01804473135</v>
      </c>
      <c r="G61" s="38"/>
      <c r="H61" s="29"/>
      <c r="I61" s="29"/>
      <c r="J61" s="29"/>
      <c r="K61" s="31"/>
      <c r="L61" s="39"/>
      <c r="M61" s="37"/>
      <c r="N61" s="37"/>
      <c r="O61" s="37"/>
    </row>
    <row r="62" spans="2:15" ht="15.75" x14ac:dyDescent="0.25">
      <c r="B62" s="32">
        <v>8</v>
      </c>
      <c r="C62" s="35">
        <f t="shared" si="4"/>
        <v>-5.255574303755111</v>
      </c>
      <c r="D62" s="35">
        <f t="shared" si="5"/>
        <v>1627.1103389165071</v>
      </c>
      <c r="E62" s="35">
        <f t="shared" si="3"/>
        <v>1621.854764612752</v>
      </c>
      <c r="F62" s="36">
        <f t="shared" si="6"/>
        <v>191099.27361903511</v>
      </c>
      <c r="G62" s="38"/>
      <c r="H62" s="29"/>
      <c r="I62" s="29"/>
      <c r="J62" s="29"/>
      <c r="K62" s="31"/>
      <c r="L62" s="39"/>
      <c r="M62" s="31"/>
      <c r="N62" s="38"/>
      <c r="O62" s="37"/>
    </row>
    <row r="63" spans="2:15" x14ac:dyDescent="0.25">
      <c r="B63" s="32">
        <v>9</v>
      </c>
      <c r="C63" s="35">
        <f t="shared" si="4"/>
        <v>-5.3003240001303311</v>
      </c>
      <c r="D63" s="35">
        <f t="shared" si="5"/>
        <v>1627.1550886128823</v>
      </c>
      <c r="E63" s="35">
        <f t="shared" si="3"/>
        <v>1621.854764612752</v>
      </c>
      <c r="F63" s="36">
        <f t="shared" si="6"/>
        <v>191104.57394303524</v>
      </c>
      <c r="G63" s="37"/>
      <c r="H63" s="37"/>
      <c r="I63" s="37"/>
      <c r="J63" s="29"/>
      <c r="K63" s="37"/>
      <c r="L63" s="37"/>
      <c r="M63" s="37"/>
      <c r="N63" s="37"/>
      <c r="O63" s="37"/>
    </row>
    <row r="64" spans="2:15" ht="15.75" x14ac:dyDescent="0.25">
      <c r="B64" s="32">
        <v>10</v>
      </c>
      <c r="C64" s="35">
        <f t="shared" si="4"/>
        <v>-5.3454547272376658</v>
      </c>
      <c r="D64" s="35">
        <f t="shared" si="5"/>
        <v>1627.2002193399896</v>
      </c>
      <c r="E64" s="35">
        <f t="shared" si="3"/>
        <v>1621.854764612752</v>
      </c>
      <c r="F64" s="36">
        <f t="shared" si="6"/>
        <v>191109.91939776248</v>
      </c>
      <c r="G64" s="38"/>
      <c r="H64" s="29"/>
      <c r="I64" s="29"/>
      <c r="J64" s="29"/>
      <c r="K64" s="31"/>
      <c r="L64" s="39"/>
      <c r="M64" s="37"/>
      <c r="N64" s="37"/>
      <c r="O64" s="37"/>
    </row>
    <row r="65" spans="2:15" ht="15.75" x14ac:dyDescent="0.25">
      <c r="B65" s="32">
        <v>11</v>
      </c>
      <c r="C65" s="35">
        <f t="shared" si="4"/>
        <v>-5.3909697294438956</v>
      </c>
      <c r="D65" s="35">
        <f t="shared" si="5"/>
        <v>1627.2457343421959</v>
      </c>
      <c r="E65" s="35">
        <f t="shared" si="3"/>
        <v>1621.854764612752</v>
      </c>
      <c r="F65" s="36">
        <f t="shared" si="6"/>
        <v>191115.31036749191</v>
      </c>
      <c r="G65" s="38"/>
      <c r="H65" s="29"/>
      <c r="I65" s="29"/>
      <c r="J65" s="29"/>
      <c r="K65" s="31"/>
      <c r="L65" s="39"/>
      <c r="M65" s="31"/>
      <c r="N65" s="38"/>
      <c r="O65" s="37"/>
    </row>
    <row r="66" spans="2:15" x14ac:dyDescent="0.25">
      <c r="B66" s="32">
        <v>12</v>
      </c>
      <c r="C66" s="35">
        <f t="shared" si="4"/>
        <v>1616.5631277212594</v>
      </c>
      <c r="D66" s="35">
        <f t="shared" si="5"/>
        <v>1627.2916368914923</v>
      </c>
      <c r="E66" s="35">
        <f t="shared" si="3"/>
        <v>3243.8547646127518</v>
      </c>
      <c r="F66" s="36">
        <f t="shared" si="6"/>
        <v>189498.74723977066</v>
      </c>
      <c r="G66" s="37"/>
      <c r="H66" s="37"/>
      <c r="I66" s="37"/>
      <c r="J66" s="37"/>
      <c r="K66" s="37"/>
      <c r="L66" s="37"/>
      <c r="M66" s="37"/>
      <c r="N66" s="37"/>
      <c r="O66" s="37"/>
    </row>
    <row r="67" spans="2:15" x14ac:dyDescent="0.25">
      <c r="B67" s="32">
        <v>13</v>
      </c>
      <c r="C67" s="35">
        <f t="shared" si="4"/>
        <v>8.3276955792173339</v>
      </c>
      <c r="D67" s="35">
        <f t="shared" si="5"/>
        <v>1613.5270690335346</v>
      </c>
      <c r="E67" s="35">
        <f t="shared" si="3"/>
        <v>1621.854764612752</v>
      </c>
      <c r="F67" s="36">
        <f t="shared" si="6"/>
        <v>189490.41954419145</v>
      </c>
      <c r="G67" s="37"/>
      <c r="H67" s="37"/>
      <c r="I67" s="37"/>
      <c r="J67" s="37"/>
      <c r="K67" s="37"/>
      <c r="L67" s="37"/>
      <c r="M67" s="37"/>
      <c r="N67" s="37"/>
      <c r="O67" s="37"/>
    </row>
    <row r="68" spans="2:15" ht="15.75" x14ac:dyDescent="0.25">
      <c r="B68" s="32">
        <v>14</v>
      </c>
      <c r="C68" s="35">
        <f t="shared" si="4"/>
        <v>8.3986035004327277</v>
      </c>
      <c r="D68" s="35">
        <f t="shared" si="5"/>
        <v>1613.4561611123193</v>
      </c>
      <c r="E68" s="35">
        <f t="shared" si="3"/>
        <v>1621.854764612752</v>
      </c>
      <c r="F68" s="36">
        <f t="shared" si="6"/>
        <v>189482.02094069103</v>
      </c>
      <c r="G68" s="38"/>
      <c r="H68" s="29"/>
      <c r="I68" s="29"/>
      <c r="J68" s="29"/>
      <c r="K68" s="31"/>
      <c r="L68" s="39"/>
      <c r="M68" s="37"/>
      <c r="N68" s="37"/>
      <c r="O68" s="37"/>
    </row>
    <row r="69" spans="2:15" ht="15.75" x14ac:dyDescent="0.25">
      <c r="B69" s="32">
        <v>15</v>
      </c>
      <c r="C69" s="35">
        <f t="shared" si="4"/>
        <v>8.470115182105701</v>
      </c>
      <c r="D69" s="35">
        <f t="shared" si="5"/>
        <v>1613.3846494306463</v>
      </c>
      <c r="E69" s="35">
        <f t="shared" si="3"/>
        <v>1621.854764612752</v>
      </c>
      <c r="F69" s="36">
        <f t="shared" si="6"/>
        <v>189473.55082550892</v>
      </c>
      <c r="G69" s="38"/>
      <c r="H69" s="29"/>
      <c r="I69" s="29"/>
      <c r="J69" s="29"/>
      <c r="K69" s="31"/>
      <c r="L69" s="39"/>
      <c r="M69" s="31"/>
      <c r="N69" s="38"/>
      <c r="O69" s="37"/>
    </row>
    <row r="70" spans="2:15" ht="15.75" x14ac:dyDescent="0.25">
      <c r="B70" s="32">
        <v>16</v>
      </c>
      <c r="C70" s="35">
        <f t="shared" si="4"/>
        <v>8.5422357650816139</v>
      </c>
      <c r="D70" s="35">
        <f t="shared" si="5"/>
        <v>1613.3125288476704</v>
      </c>
      <c r="E70" s="35">
        <f t="shared" si="3"/>
        <v>1621.854764612752</v>
      </c>
      <c r="F70" s="36">
        <f t="shared" si="6"/>
        <v>189465.00858974384</v>
      </c>
      <c r="G70" s="38"/>
      <c r="H70" s="29"/>
      <c r="I70" s="29"/>
      <c r="J70" s="29"/>
      <c r="K70" s="31"/>
      <c r="L70" s="39"/>
      <c r="M70" s="31"/>
      <c r="N70" s="38"/>
      <c r="O70" s="37"/>
    </row>
    <row r="71" spans="2:15" x14ac:dyDescent="0.25">
      <c r="B71" s="32">
        <v>17</v>
      </c>
      <c r="C71" s="35">
        <f t="shared" si="4"/>
        <v>8.6149704339793516</v>
      </c>
      <c r="D71" s="35">
        <f t="shared" si="5"/>
        <v>1613.2397941787726</v>
      </c>
      <c r="E71" s="35">
        <f t="shared" si="3"/>
        <v>1621.854764612752</v>
      </c>
      <c r="F71" s="36">
        <f t="shared" si="6"/>
        <v>189456.39361930985</v>
      </c>
      <c r="G71" s="37"/>
      <c r="H71" s="37"/>
      <c r="I71" s="37"/>
      <c r="J71" s="37"/>
      <c r="K71" s="37"/>
      <c r="L71" s="37"/>
      <c r="M71" s="37"/>
      <c r="N71" s="37"/>
      <c r="O71" s="37"/>
    </row>
    <row r="72" spans="2:15" ht="15.75" x14ac:dyDescent="0.25">
      <c r="B72" s="32">
        <v>18</v>
      </c>
      <c r="C72" s="35">
        <f t="shared" si="4"/>
        <v>1630.6883244175629</v>
      </c>
      <c r="D72" s="35">
        <f t="shared" si="5"/>
        <v>1613.1664401951889</v>
      </c>
      <c r="E72" s="35">
        <f t="shared" si="3"/>
        <v>3243.8547646127518</v>
      </c>
      <c r="F72" s="36">
        <f t="shared" si="6"/>
        <v>187825.70529489228</v>
      </c>
      <c r="G72" s="38"/>
      <c r="H72" s="37"/>
      <c r="I72" s="29"/>
      <c r="J72" s="37"/>
      <c r="K72" s="31"/>
      <c r="L72" s="31"/>
      <c r="M72" s="37"/>
      <c r="N72" s="37"/>
      <c r="O72" s="37"/>
    </row>
    <row r="73" spans="2:15" ht="15.75" x14ac:dyDescent="0.25">
      <c r="B73" s="32">
        <v>19</v>
      </c>
      <c r="C73" s="35">
        <f t="shared" si="4"/>
        <v>22.573164243314068</v>
      </c>
      <c r="D73" s="35">
        <f t="shared" si="5"/>
        <v>1599.2816003694379</v>
      </c>
      <c r="E73" s="35">
        <f t="shared" si="3"/>
        <v>1621.854764612752</v>
      </c>
      <c r="F73" s="36">
        <f t="shared" si="6"/>
        <v>187803.13213064897</v>
      </c>
      <c r="G73" s="38"/>
      <c r="H73" s="29"/>
      <c r="I73" s="29"/>
      <c r="J73" s="29"/>
      <c r="K73" s="31"/>
      <c r="L73" s="39"/>
      <c r="M73" s="37"/>
      <c r="N73" s="37"/>
      <c r="O73" s="37"/>
    </row>
    <row r="74" spans="2:15" x14ac:dyDescent="0.25">
      <c r="B74" s="32">
        <v>20</v>
      </c>
      <c r="C74" s="35">
        <f t="shared" si="4"/>
        <v>22.765368213371175</v>
      </c>
      <c r="D74" s="35">
        <f t="shared" si="5"/>
        <v>1599.0893963993808</v>
      </c>
      <c r="E74" s="35">
        <f t="shared" si="3"/>
        <v>1621.854764612752</v>
      </c>
      <c r="F74" s="36">
        <f t="shared" si="6"/>
        <v>187780.36676243559</v>
      </c>
      <c r="G74" s="37"/>
      <c r="H74" s="37"/>
      <c r="I74" s="37"/>
      <c r="J74" s="37"/>
      <c r="K74" s="37"/>
      <c r="L74" s="37"/>
      <c r="M74" s="37"/>
      <c r="N74" s="37"/>
      <c r="O74" s="37"/>
    </row>
    <row r="75" spans="2:15" x14ac:dyDescent="0.25">
      <c r="B75" s="32">
        <v>21</v>
      </c>
      <c r="C75" s="35">
        <f t="shared" si="4"/>
        <v>22.959208744687885</v>
      </c>
      <c r="D75" s="35">
        <f t="shared" si="5"/>
        <v>1598.8955558680641</v>
      </c>
      <c r="E75" s="35">
        <f t="shared" si="3"/>
        <v>1621.854764612752</v>
      </c>
      <c r="F75" s="36">
        <f t="shared" si="6"/>
        <v>187757.40755369089</v>
      </c>
      <c r="G75" s="37"/>
      <c r="H75" s="37"/>
      <c r="I75" s="37"/>
      <c r="J75" s="37"/>
      <c r="K75" s="37"/>
      <c r="L75" s="37"/>
      <c r="M75" s="37"/>
      <c r="N75" s="37"/>
      <c r="O75" s="37"/>
    </row>
    <row r="76" spans="2:15" ht="15.75" x14ac:dyDescent="0.25">
      <c r="B76" s="32">
        <v>22</v>
      </c>
      <c r="C76" s="35">
        <f t="shared" si="4"/>
        <v>23.154699772110234</v>
      </c>
      <c r="D76" s="35">
        <f t="shared" si="5"/>
        <v>1598.7000648406417</v>
      </c>
      <c r="E76" s="35">
        <f t="shared" si="3"/>
        <v>1621.854764612752</v>
      </c>
      <c r="F76" s="36">
        <f t="shared" si="6"/>
        <v>187734.25285391879</v>
      </c>
      <c r="G76" s="38"/>
      <c r="H76" s="37"/>
      <c r="I76" s="29"/>
      <c r="J76" s="37"/>
      <c r="K76" s="31"/>
      <c r="L76" s="31"/>
      <c r="M76" s="37"/>
      <c r="N76" s="37"/>
      <c r="O76" s="37"/>
    </row>
    <row r="77" spans="2:15" ht="15.75" x14ac:dyDescent="0.25">
      <c r="B77" s="32">
        <v>23</v>
      </c>
      <c r="C77" s="35">
        <f t="shared" si="4"/>
        <v>23.351855349135576</v>
      </c>
      <c r="D77" s="35">
        <f t="shared" si="5"/>
        <v>1598.5029092636164</v>
      </c>
      <c r="E77" s="35">
        <f t="shared" si="3"/>
        <v>1621.854764612752</v>
      </c>
      <c r="F77" s="36">
        <f t="shared" si="6"/>
        <v>187710.90099856965</v>
      </c>
      <c r="G77" s="38"/>
      <c r="H77" s="29"/>
      <c r="I77" s="29"/>
      <c r="J77" s="29"/>
      <c r="K77" s="31"/>
      <c r="L77" s="39"/>
      <c r="M77" s="37"/>
      <c r="N77" s="37"/>
      <c r="O77" s="37"/>
    </row>
    <row r="78" spans="2:15" x14ac:dyDescent="0.25">
      <c r="B78" s="32">
        <v>24</v>
      </c>
      <c r="C78" s="35">
        <f t="shared" si="4"/>
        <v>1645.5506896489228</v>
      </c>
      <c r="D78" s="35">
        <f t="shared" si="5"/>
        <v>1598.304074963829</v>
      </c>
      <c r="E78" s="35">
        <f t="shared" si="3"/>
        <v>3243.8547646127518</v>
      </c>
      <c r="F78" s="36">
        <f t="shared" si="6"/>
        <v>186065.35030892072</v>
      </c>
      <c r="G78" s="37"/>
      <c r="H78" s="37"/>
      <c r="I78" s="37"/>
      <c r="J78" s="37"/>
      <c r="K78" s="37"/>
      <c r="L78" s="37"/>
      <c r="M78" s="37"/>
      <c r="N78" s="37"/>
      <c r="O78" s="37"/>
    </row>
    <row r="79" spans="2:15" x14ac:dyDescent="0.25">
      <c r="B79" s="32">
        <v>25</v>
      </c>
      <c r="C79" s="35">
        <f t="shared" si="4"/>
        <v>37.562078219507157</v>
      </c>
      <c r="D79" s="35">
        <f t="shared" si="5"/>
        <v>1584.2926863932448</v>
      </c>
      <c r="E79" s="35">
        <f t="shared" si="3"/>
        <v>1621.854764612752</v>
      </c>
      <c r="F79" s="36">
        <f t="shared" si="6"/>
        <v>186027.7882307012</v>
      </c>
      <c r="G79" s="37"/>
      <c r="H79" s="37"/>
      <c r="I79" s="37"/>
      <c r="J79" s="37"/>
      <c r="K79" s="37"/>
      <c r="L79" s="37"/>
      <c r="M79" s="37"/>
      <c r="N79" s="37"/>
      <c r="O79" s="37"/>
    </row>
    <row r="80" spans="2:15" ht="15.75" x14ac:dyDescent="0.25">
      <c r="B80" s="32">
        <v>26</v>
      </c>
      <c r="C80" s="35">
        <f t="shared" si="4"/>
        <v>37.881908460388104</v>
      </c>
      <c r="D80" s="35">
        <f t="shared" si="5"/>
        <v>1583.9728561523639</v>
      </c>
      <c r="E80" s="35">
        <f t="shared" si="3"/>
        <v>1621.854764612752</v>
      </c>
      <c r="F80" s="36">
        <f t="shared" si="6"/>
        <v>185989.90632224083</v>
      </c>
      <c r="G80" s="38"/>
      <c r="H80" s="37"/>
      <c r="I80" s="29"/>
      <c r="J80" s="37"/>
      <c r="K80" s="31"/>
      <c r="L80" s="31"/>
      <c r="M80" s="37"/>
      <c r="N80" s="37"/>
      <c r="O80" s="37"/>
    </row>
    <row r="81" spans="2:15" ht="15.75" x14ac:dyDescent="0.25">
      <c r="B81" s="32">
        <v>27</v>
      </c>
      <c r="C81" s="35">
        <f t="shared" si="4"/>
        <v>38.2044619633416</v>
      </c>
      <c r="D81" s="35">
        <f t="shared" si="5"/>
        <v>1583.6503026494104</v>
      </c>
      <c r="E81" s="35">
        <f t="shared" si="3"/>
        <v>1621.854764612752</v>
      </c>
      <c r="F81" s="36">
        <f t="shared" si="6"/>
        <v>185951.70186027748</v>
      </c>
      <c r="G81" s="38"/>
      <c r="H81" s="29"/>
      <c r="I81" s="29"/>
      <c r="J81" s="29"/>
      <c r="K81" s="31"/>
      <c r="L81" s="39"/>
      <c r="M81" s="37"/>
      <c r="N81" s="37"/>
      <c r="O81" s="37"/>
    </row>
    <row r="82" spans="2:15" x14ac:dyDescent="0.25">
      <c r="B82" s="32">
        <v>28</v>
      </c>
      <c r="C82" s="35">
        <f t="shared" si="4"/>
        <v>38.529761916157213</v>
      </c>
      <c r="D82" s="35">
        <f t="shared" si="5"/>
        <v>1583.3250026965948</v>
      </c>
      <c r="E82" s="35">
        <f t="shared" si="3"/>
        <v>1621.854764612752</v>
      </c>
      <c r="F82" s="36">
        <f t="shared" si="6"/>
        <v>185913.17209836133</v>
      </c>
      <c r="G82" s="37"/>
      <c r="H82" s="37"/>
      <c r="I82" s="37"/>
      <c r="J82" s="37"/>
      <c r="K82" s="37"/>
      <c r="L82" s="37"/>
      <c r="M82" s="37"/>
      <c r="N82" s="37"/>
      <c r="O82" s="37"/>
    </row>
    <row r="83" spans="2:15" x14ac:dyDescent="0.25">
      <c r="B83" s="32">
        <v>29</v>
      </c>
      <c r="C83" s="35">
        <f t="shared" si="4"/>
        <v>38.857831704061709</v>
      </c>
      <c r="D83" s="35">
        <f t="shared" si="5"/>
        <v>1582.9969329086903</v>
      </c>
      <c r="E83" s="35">
        <f t="shared" si="3"/>
        <v>1621.854764612752</v>
      </c>
      <c r="F83" s="36">
        <f t="shared" si="6"/>
        <v>185874.31426665728</v>
      </c>
      <c r="G83" s="37"/>
      <c r="H83" s="37"/>
      <c r="I83" s="37"/>
      <c r="J83" s="37"/>
      <c r="K83" s="37"/>
      <c r="L83" s="37"/>
      <c r="M83" s="37"/>
      <c r="N83" s="37"/>
      <c r="O83" s="37"/>
    </row>
    <row r="84" spans="2:15" x14ac:dyDescent="0.25">
      <c r="B84" s="32">
        <v>30</v>
      </c>
      <c r="C84" s="35">
        <f t="shared" si="4"/>
        <v>1661.1886949114003</v>
      </c>
      <c r="D84" s="35">
        <f t="shared" si="5"/>
        <v>1582.6660697013515</v>
      </c>
      <c r="E84" s="35">
        <f t="shared" si="3"/>
        <v>3243.8547646127518</v>
      </c>
      <c r="F84" s="36">
        <f t="shared" si="6"/>
        <v>184213.12557174588</v>
      </c>
      <c r="G84" s="37"/>
      <c r="H84" s="37"/>
      <c r="I84" s="37"/>
      <c r="J84" s="37"/>
      <c r="K84" s="37"/>
      <c r="L84" s="37"/>
      <c r="M84" s="37"/>
      <c r="N84" s="37"/>
      <c r="O84" s="37"/>
    </row>
    <row r="85" spans="2:15" x14ac:dyDescent="0.25">
      <c r="B85" s="32">
        <v>31</v>
      </c>
      <c r="C85" s="35">
        <f t="shared" si="4"/>
        <v>53.333236577528623</v>
      </c>
      <c r="D85" s="35">
        <f t="shared" si="5"/>
        <v>1568.5215280352234</v>
      </c>
      <c r="E85" s="35">
        <f t="shared" si="3"/>
        <v>1621.854764612752</v>
      </c>
      <c r="F85" s="36">
        <f t="shared" si="6"/>
        <v>184159.79233516834</v>
      </c>
      <c r="G85" s="37"/>
      <c r="H85" s="37"/>
      <c r="I85" s="37"/>
      <c r="J85" s="37"/>
      <c r="K85" s="37"/>
      <c r="L85" s="37"/>
      <c r="M85" s="37"/>
      <c r="N85" s="37"/>
      <c r="O85" s="37"/>
    </row>
    <row r="86" spans="2:15" x14ac:dyDescent="0.25">
      <c r="B86" s="32">
        <v>32</v>
      </c>
      <c r="C86" s="35">
        <f t="shared" si="4"/>
        <v>53.787353674082169</v>
      </c>
      <c r="D86" s="35">
        <f t="shared" si="5"/>
        <v>1568.0674109386698</v>
      </c>
      <c r="E86" s="35">
        <f t="shared" si="3"/>
        <v>1621.854764612752</v>
      </c>
      <c r="F86" s="36">
        <f t="shared" si="6"/>
        <v>184106.00498149425</v>
      </c>
      <c r="G86" s="37"/>
      <c r="H86" s="37"/>
      <c r="I86" s="37"/>
      <c r="J86" s="37"/>
      <c r="K86" s="37"/>
      <c r="L86" s="37"/>
      <c r="M86" s="37"/>
      <c r="N86" s="37"/>
      <c r="O86" s="37"/>
    </row>
    <row r="87" spans="2:15" x14ac:dyDescent="0.25">
      <c r="B87" s="32">
        <v>33</v>
      </c>
      <c r="C87" s="35">
        <f t="shared" si="4"/>
        <v>54.245337446476242</v>
      </c>
      <c r="D87" s="35">
        <f t="shared" si="5"/>
        <v>1567.6094271662757</v>
      </c>
      <c r="E87" s="35">
        <f t="shared" si="3"/>
        <v>1621.854764612752</v>
      </c>
      <c r="F87" s="36">
        <f t="shared" si="6"/>
        <v>184051.75964404776</v>
      </c>
      <c r="G87" s="37"/>
      <c r="H87" s="37"/>
      <c r="I87" s="37"/>
      <c r="J87" s="37"/>
      <c r="K87" s="37"/>
      <c r="L87" s="37"/>
      <c r="M87" s="37"/>
      <c r="N87" s="37"/>
      <c r="O87" s="37"/>
    </row>
    <row r="88" spans="2:15" x14ac:dyDescent="0.25">
      <c r="B88" s="32">
        <v>34</v>
      </c>
      <c r="C88" s="35">
        <f t="shared" si="4"/>
        <v>54.707220818338328</v>
      </c>
      <c r="D88" s="35">
        <f t="shared" si="5"/>
        <v>1567.1475437944137</v>
      </c>
      <c r="E88" s="35">
        <f t="shared" si="3"/>
        <v>1621.854764612752</v>
      </c>
      <c r="F88" s="36">
        <f t="shared" si="6"/>
        <v>183997.05242322941</v>
      </c>
      <c r="G88" s="37"/>
      <c r="H88" s="37"/>
      <c r="I88" s="37"/>
      <c r="J88" s="29"/>
      <c r="K88" s="37"/>
      <c r="L88" s="37"/>
      <c r="M88" s="37"/>
      <c r="N88" s="37"/>
      <c r="O88" s="37"/>
    </row>
    <row r="89" spans="2:15" x14ac:dyDescent="0.25">
      <c r="B89" s="32">
        <v>35</v>
      </c>
      <c r="C89" s="35">
        <f t="shared" si="4"/>
        <v>55.173036993631285</v>
      </c>
      <c r="D89" s="35">
        <f t="shared" si="5"/>
        <v>1566.6817276191207</v>
      </c>
      <c r="E89" s="35">
        <f t="shared" si="3"/>
        <v>1621.854764612752</v>
      </c>
      <c r="F89" s="36">
        <f t="shared" si="6"/>
        <v>183941.87938623579</v>
      </c>
      <c r="G89" s="37"/>
      <c r="H89" s="58"/>
      <c r="I89" s="58"/>
      <c r="J89" s="29"/>
      <c r="K89" s="37"/>
      <c r="L89" s="37"/>
      <c r="M89" s="37"/>
      <c r="N89" s="37"/>
      <c r="O89" s="37"/>
    </row>
    <row r="90" spans="2:15" ht="15.75" thickBot="1" x14ac:dyDescent="0.3">
      <c r="B90" s="40">
        <v>36</v>
      </c>
      <c r="C90" s="35">
        <f t="shared" si="4"/>
        <v>1677.6428194590389</v>
      </c>
      <c r="D90" s="35">
        <f t="shared" si="5"/>
        <v>1566.2119451537128</v>
      </c>
      <c r="E90" s="35">
        <f t="shared" si="3"/>
        <v>3243.8547646127518</v>
      </c>
      <c r="F90" s="36">
        <f t="shared" si="6"/>
        <v>182264.23656677676</v>
      </c>
      <c r="G90" s="37"/>
      <c r="H90" s="37"/>
      <c r="I90" s="37"/>
      <c r="J90" s="37"/>
      <c r="K90" s="37"/>
      <c r="L90" s="37"/>
      <c r="M90" s="37"/>
      <c r="N90" s="37"/>
      <c r="O90" s="37"/>
    </row>
    <row r="91" spans="2:15" ht="15.75" thickBot="1" x14ac:dyDescent="0.3">
      <c r="B91" s="40">
        <v>37</v>
      </c>
      <c r="C91" s="35">
        <f t="shared" si="4"/>
        <v>69.927463240572024</v>
      </c>
      <c r="D91" s="35">
        <f t="shared" si="5"/>
        <v>1551.92730137218</v>
      </c>
      <c r="E91" s="35">
        <f t="shared" si="3"/>
        <v>1621.854764612752</v>
      </c>
      <c r="F91" s="36">
        <f t="shared" si="6"/>
        <v>182194.30910353619</v>
      </c>
      <c r="G91" s="37"/>
      <c r="H91" s="37"/>
      <c r="I91" s="37"/>
      <c r="J91" s="37"/>
      <c r="K91" s="37"/>
      <c r="L91" s="37"/>
      <c r="M91" s="37"/>
      <c r="N91" s="37"/>
      <c r="O91" s="37"/>
    </row>
    <row r="92" spans="2:15" ht="15.75" thickBot="1" x14ac:dyDescent="0.3">
      <c r="B92" s="40">
        <v>38</v>
      </c>
      <c r="C92" s="35">
        <f t="shared" si="4"/>
        <v>70.522875381554513</v>
      </c>
      <c r="D92" s="35">
        <f t="shared" si="5"/>
        <v>1551.3318892311975</v>
      </c>
      <c r="E92" s="35">
        <f t="shared" si="3"/>
        <v>1621.854764612752</v>
      </c>
      <c r="F92" s="36">
        <f t="shared" si="6"/>
        <v>182123.78622815464</v>
      </c>
      <c r="G92" s="37"/>
      <c r="H92" s="37"/>
      <c r="I92" s="37"/>
      <c r="J92" s="37"/>
      <c r="K92" s="37"/>
      <c r="L92" s="37"/>
      <c r="M92" s="37"/>
      <c r="N92" s="37"/>
      <c r="O92" s="37"/>
    </row>
    <row r="93" spans="2:15" ht="15.75" thickBot="1" x14ac:dyDescent="0.3">
      <c r="B93" s="40">
        <v>39</v>
      </c>
      <c r="C93" s="35">
        <f t="shared" si="4"/>
        <v>71.123357284847543</v>
      </c>
      <c r="D93" s="35">
        <f t="shared" si="5"/>
        <v>1550.7314073279044</v>
      </c>
      <c r="E93" s="35">
        <f t="shared" si="3"/>
        <v>1621.854764612752</v>
      </c>
      <c r="F93" s="36">
        <f t="shared" si="6"/>
        <v>182052.6628708698</v>
      </c>
      <c r="G93" s="37"/>
      <c r="H93" s="37"/>
      <c r="I93" s="37"/>
      <c r="J93" s="37"/>
      <c r="K93" s="37"/>
      <c r="L93" s="37"/>
      <c r="M93" s="37"/>
      <c r="N93" s="37"/>
      <c r="O93" s="37"/>
    </row>
    <row r="94" spans="2:15" ht="15.75" thickBot="1" x14ac:dyDescent="0.3">
      <c r="B94" s="40">
        <v>40</v>
      </c>
      <c r="C94" s="35">
        <f t="shared" si="4"/>
        <v>71.728952118012558</v>
      </c>
      <c r="D94" s="35">
        <f t="shared" si="5"/>
        <v>1550.1258124947394</v>
      </c>
      <c r="E94" s="35">
        <f t="shared" si="3"/>
        <v>1621.854764612752</v>
      </c>
      <c r="F94" s="36">
        <f t="shared" si="6"/>
        <v>181980.93391875178</v>
      </c>
      <c r="G94" s="37"/>
      <c r="H94" s="37"/>
      <c r="I94" s="37"/>
      <c r="J94" s="37"/>
      <c r="K94" s="37"/>
      <c r="L94" s="37"/>
      <c r="M94" s="37"/>
      <c r="N94" s="37"/>
      <c r="O94" s="37"/>
    </row>
    <row r="95" spans="2:15" ht="15.75" thickBot="1" x14ac:dyDescent="0.3">
      <c r="B95" s="40">
        <v>41</v>
      </c>
      <c r="C95" s="35">
        <f t="shared" si="4"/>
        <v>72.339703416169641</v>
      </c>
      <c r="D95" s="35">
        <f t="shared" si="5"/>
        <v>1549.5150611965823</v>
      </c>
      <c r="E95" s="35">
        <f t="shared" si="3"/>
        <v>1621.854764612752</v>
      </c>
      <c r="F95" s="36">
        <f t="shared" si="6"/>
        <v>181908.59421533562</v>
      </c>
      <c r="G95" s="37"/>
      <c r="H95" s="37"/>
      <c r="I95" s="37"/>
      <c r="J95" s="37"/>
      <c r="K95" s="37"/>
      <c r="L95" s="37"/>
      <c r="M95" s="37"/>
      <c r="N95" s="37"/>
      <c r="O95" s="37"/>
    </row>
    <row r="96" spans="2:15" ht="15.75" thickBot="1" x14ac:dyDescent="0.3">
      <c r="B96" s="40">
        <v>42</v>
      </c>
      <c r="C96" s="35">
        <f t="shared" si="4"/>
        <v>1694.9556550851278</v>
      </c>
      <c r="D96" s="35">
        <f t="shared" si="5"/>
        <v>1548.899109527624</v>
      </c>
      <c r="E96" s="35">
        <f t="shared" si="3"/>
        <v>3243.8547646127518</v>
      </c>
      <c r="F96" s="36">
        <f t="shared" si="6"/>
        <v>180213.63856025049</v>
      </c>
      <c r="G96" s="37"/>
      <c r="H96" s="37"/>
      <c r="I96" s="37"/>
      <c r="J96" s="37"/>
      <c r="K96" s="37"/>
      <c r="L96" s="37"/>
      <c r="M96" s="37"/>
      <c r="N96" s="37"/>
      <c r="O96" s="37"/>
    </row>
    <row r="97" spans="2:15" ht="15.75" thickBot="1" x14ac:dyDescent="0.3">
      <c r="B97" s="40">
        <v>43</v>
      </c>
      <c r="C97" s="35">
        <f t="shared" si="4"/>
        <v>87.387712658737883</v>
      </c>
      <c r="D97" s="35">
        <f t="shared" si="5"/>
        <v>1534.4670519540141</v>
      </c>
      <c r="E97" s="35">
        <f t="shared" si="3"/>
        <v>1621.854764612752</v>
      </c>
      <c r="F97" s="36">
        <f t="shared" si="6"/>
        <v>180126.25084759176</v>
      </c>
      <c r="G97" s="37"/>
      <c r="H97" s="37"/>
      <c r="I97" s="37"/>
      <c r="J97" s="37"/>
      <c r="K97" s="37"/>
      <c r="L97" s="37"/>
      <c r="M97" s="37"/>
      <c r="N97" s="37"/>
      <c r="O97" s="37"/>
    </row>
    <row r="98" spans="2:15" ht="15.75" thickBot="1" x14ac:dyDescent="0.3">
      <c r="B98" s="40">
        <v>44</v>
      </c>
      <c r="C98" s="35">
        <f t="shared" si="4"/>
        <v>88.131793777635039</v>
      </c>
      <c r="D98" s="35">
        <f t="shared" si="5"/>
        <v>1533.7229708351169</v>
      </c>
      <c r="E98" s="35">
        <f t="shared" si="3"/>
        <v>1621.854764612752</v>
      </c>
      <c r="F98" s="36">
        <f t="shared" si="6"/>
        <v>180038.11905381412</v>
      </c>
      <c r="G98" s="37"/>
      <c r="H98" s="37"/>
      <c r="I98" s="37"/>
      <c r="J98" s="37"/>
      <c r="K98" s="37"/>
      <c r="L98" s="37"/>
      <c r="M98" s="37"/>
      <c r="N98" s="37"/>
      <c r="O98" s="37"/>
    </row>
    <row r="99" spans="2:15" ht="15.75" thickBot="1" x14ac:dyDescent="0.3">
      <c r="B99" s="40">
        <v>45</v>
      </c>
      <c r="C99" s="35">
        <f t="shared" si="4"/>
        <v>88.882210532225827</v>
      </c>
      <c r="D99" s="35">
        <f t="shared" si="5"/>
        <v>1532.9725540805262</v>
      </c>
      <c r="E99" s="35">
        <f t="shared" si="3"/>
        <v>1621.854764612752</v>
      </c>
      <c r="F99" s="36">
        <f t="shared" si="6"/>
        <v>179949.23684328189</v>
      </c>
      <c r="G99" s="37"/>
      <c r="H99" s="37"/>
      <c r="I99" s="37"/>
      <c r="J99" s="37"/>
      <c r="K99" s="37"/>
      <c r="L99" s="37"/>
      <c r="M99" s="37"/>
      <c r="N99" s="37"/>
      <c r="O99" s="37"/>
    </row>
    <row r="100" spans="2:15" ht="15.75" thickBot="1" x14ac:dyDescent="0.3">
      <c r="B100" s="40">
        <v>46</v>
      </c>
      <c r="C100" s="35">
        <f t="shared" si="4"/>
        <v>89.639016868617318</v>
      </c>
      <c r="D100" s="35">
        <f t="shared" si="5"/>
        <v>1532.2157477441347</v>
      </c>
      <c r="E100" s="35">
        <f t="shared" si="3"/>
        <v>1621.854764612752</v>
      </c>
      <c r="F100" s="36">
        <f t="shared" si="6"/>
        <v>179859.59782641329</v>
      </c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2:15" ht="15.75" thickBot="1" x14ac:dyDescent="0.3">
      <c r="B101" s="40">
        <v>47</v>
      </c>
      <c r="C101" s="35">
        <f t="shared" si="4"/>
        <v>90.402267192251429</v>
      </c>
      <c r="D101" s="35">
        <f t="shared" si="5"/>
        <v>1531.4524974205005</v>
      </c>
      <c r="E101" s="35">
        <f t="shared" si="3"/>
        <v>1621.854764612752</v>
      </c>
      <c r="F101" s="36">
        <f t="shared" si="6"/>
        <v>179769.19555922103</v>
      </c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2:15" ht="15.75" thickBot="1" x14ac:dyDescent="0.3">
      <c r="B102" s="40">
        <v>48</v>
      </c>
      <c r="C102" s="35">
        <f t="shared" si="4"/>
        <v>1713.1720163718178</v>
      </c>
      <c r="D102" s="35">
        <f t="shared" si="5"/>
        <v>1530.682748240934</v>
      </c>
      <c r="E102" s="35">
        <f t="shared" si="3"/>
        <v>3243.8547646127518</v>
      </c>
      <c r="F102" s="36">
        <f t="shared" si="6"/>
        <v>178056.0235428492</v>
      </c>
      <c r="G102" s="37"/>
      <c r="H102" s="37"/>
      <c r="I102" s="37"/>
      <c r="J102" s="37"/>
      <c r="K102" s="37"/>
      <c r="L102" s="37"/>
      <c r="M102" s="37"/>
      <c r="N102" s="37"/>
      <c r="O102" s="37"/>
    </row>
    <row r="103" spans="2:15" ht="15.75" thickBot="1" x14ac:dyDescent="0.3">
      <c r="B103" s="40">
        <v>49</v>
      </c>
      <c r="C103" s="35">
        <f t="shared" si="4"/>
        <v>105.75918099739283</v>
      </c>
      <c r="D103" s="35">
        <f t="shared" si="5"/>
        <v>1516.0955836153591</v>
      </c>
      <c r="E103" s="35">
        <f t="shared" si="3"/>
        <v>1621.854764612752</v>
      </c>
      <c r="F103" s="36">
        <f t="shared" si="6"/>
        <v>177950.26436185182</v>
      </c>
      <c r="G103" s="37"/>
      <c r="H103" s="37"/>
      <c r="I103" s="37"/>
      <c r="J103" s="37"/>
      <c r="K103" s="37"/>
      <c r="L103" s="37"/>
      <c r="M103" s="37"/>
      <c r="N103" s="37"/>
      <c r="O103" s="37"/>
    </row>
    <row r="104" spans="2:15" ht="15.75" thickBot="1" x14ac:dyDescent="0.3">
      <c r="B104" s="40">
        <v>50</v>
      </c>
      <c r="C104" s="35">
        <f t="shared" si="4"/>
        <v>106.65968985997733</v>
      </c>
      <c r="D104" s="35">
        <f t="shared" si="5"/>
        <v>1515.1950747527746</v>
      </c>
      <c r="E104" s="35">
        <f t="shared" si="3"/>
        <v>1621.854764612752</v>
      </c>
      <c r="F104" s="36">
        <f t="shared" si="6"/>
        <v>177843.60467199184</v>
      </c>
      <c r="G104" s="37"/>
      <c r="H104" s="37"/>
      <c r="I104" s="37"/>
      <c r="J104" s="37"/>
      <c r="K104" s="37"/>
      <c r="L104" s="37"/>
      <c r="M104" s="37"/>
      <c r="N104" s="37"/>
      <c r="O104" s="37"/>
    </row>
    <row r="105" spans="2:15" ht="15.75" thickBot="1" x14ac:dyDescent="0.3">
      <c r="B105" s="40">
        <v>51</v>
      </c>
      <c r="C105" s="35">
        <f t="shared" si="4"/>
        <v>107.56786629528688</v>
      </c>
      <c r="D105" s="35">
        <f t="shared" si="5"/>
        <v>1514.2868983174651</v>
      </c>
      <c r="E105" s="35">
        <f t="shared" si="3"/>
        <v>1621.854764612752</v>
      </c>
      <c r="F105" s="36">
        <f t="shared" si="6"/>
        <v>177736.03680569655</v>
      </c>
      <c r="G105" s="37"/>
      <c r="H105" s="37"/>
      <c r="I105" s="37"/>
      <c r="J105" s="37"/>
      <c r="K105" s="37"/>
      <c r="L105" s="37"/>
      <c r="M105" s="37"/>
      <c r="N105" s="37"/>
      <c r="O105" s="37"/>
    </row>
    <row r="106" spans="2:15" ht="15.75" thickBot="1" x14ac:dyDescent="0.3">
      <c r="B106" s="40">
        <v>52</v>
      </c>
      <c r="C106" s="35">
        <f t="shared" si="4"/>
        <v>108.48377559048663</v>
      </c>
      <c r="D106" s="35">
        <f t="shared" si="5"/>
        <v>1513.3709890222653</v>
      </c>
      <c r="E106" s="35">
        <f t="shared" si="3"/>
        <v>1621.854764612752</v>
      </c>
      <c r="F106" s="36">
        <f t="shared" si="6"/>
        <v>177627.55303010606</v>
      </c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2:15" ht="15.75" thickBot="1" x14ac:dyDescent="0.3">
      <c r="B107" s="40">
        <v>53</v>
      </c>
      <c r="C107" s="35">
        <f t="shared" si="4"/>
        <v>109.40748358864403</v>
      </c>
      <c r="D107" s="35">
        <f t="shared" si="5"/>
        <v>1512.447281024108</v>
      </c>
      <c r="E107" s="35">
        <f t="shared" si="3"/>
        <v>1621.854764612752</v>
      </c>
      <c r="F107" s="36">
        <f t="shared" si="6"/>
        <v>177518.14554651742</v>
      </c>
      <c r="G107" s="37"/>
      <c r="H107" s="37"/>
      <c r="I107" s="37"/>
      <c r="J107" s="37"/>
      <c r="K107" s="37"/>
      <c r="L107" s="37"/>
      <c r="M107" s="37"/>
      <c r="N107" s="37"/>
      <c r="O107" s="37"/>
    </row>
    <row r="108" spans="2:15" ht="15.75" thickBot="1" x14ac:dyDescent="0.3">
      <c r="B108" s="40">
        <v>54</v>
      </c>
      <c r="C108" s="35">
        <f t="shared" si="4"/>
        <v>1732.3390566934611</v>
      </c>
      <c r="D108" s="35">
        <f t="shared" si="5"/>
        <v>1511.5157079192907</v>
      </c>
      <c r="E108" s="35">
        <f t="shared" si="3"/>
        <v>3243.8547646127518</v>
      </c>
      <c r="F108" s="36">
        <f t="shared" si="6"/>
        <v>175785.80648982397</v>
      </c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2:15" ht="15.75" thickBot="1" x14ac:dyDescent="0.3">
      <c r="B109" s="40">
        <v>55</v>
      </c>
      <c r="C109" s="35">
        <f t="shared" si="4"/>
        <v>125.08942312824411</v>
      </c>
      <c r="D109" s="35">
        <f t="shared" si="5"/>
        <v>1496.7653414845079</v>
      </c>
      <c r="E109" s="35">
        <f t="shared" si="3"/>
        <v>1621.854764612752</v>
      </c>
      <c r="F109" s="36">
        <f t="shared" si="6"/>
        <v>175660.71706669571</v>
      </c>
      <c r="G109" s="37"/>
      <c r="H109" s="37"/>
      <c r="I109" s="37"/>
      <c r="J109" s="37"/>
      <c r="K109" s="37"/>
      <c r="L109" s="37"/>
      <c r="M109" s="37"/>
      <c r="N109" s="37"/>
      <c r="O109" s="37"/>
    </row>
    <row r="110" spans="2:15" ht="15.75" thickBot="1" x14ac:dyDescent="0.3">
      <c r="B110" s="40">
        <v>56</v>
      </c>
      <c r="C110" s="35">
        <f t="shared" si="4"/>
        <v>126.15452341627838</v>
      </c>
      <c r="D110" s="35">
        <f t="shared" si="5"/>
        <v>1495.7002411964736</v>
      </c>
      <c r="E110" s="35">
        <f t="shared" si="3"/>
        <v>1621.854764612752</v>
      </c>
      <c r="F110" s="36">
        <f t="shared" si="6"/>
        <v>175534.56254327943</v>
      </c>
      <c r="G110" s="37"/>
      <c r="H110" s="37"/>
      <c r="I110" s="37"/>
      <c r="J110" s="37"/>
      <c r="K110" s="37"/>
      <c r="L110" s="37"/>
      <c r="M110" s="37"/>
      <c r="N110" s="37"/>
      <c r="O110" s="37"/>
    </row>
    <row r="111" spans="2:15" ht="15.75" thickBot="1" x14ac:dyDescent="0.3">
      <c r="B111" s="40">
        <v>57</v>
      </c>
      <c r="C111" s="35">
        <f t="shared" si="4"/>
        <v>127.22869272545927</v>
      </c>
      <c r="D111" s="35">
        <f t="shared" si="5"/>
        <v>1494.6260718872927</v>
      </c>
      <c r="E111" s="35">
        <f t="shared" si="3"/>
        <v>1621.854764612752</v>
      </c>
      <c r="F111" s="36">
        <f t="shared" si="6"/>
        <v>175407.33385055399</v>
      </c>
      <c r="G111" s="37"/>
      <c r="H111" s="37"/>
      <c r="I111" s="37"/>
      <c r="J111" s="37"/>
      <c r="K111" s="37"/>
      <c r="L111" s="37"/>
      <c r="M111" s="37"/>
      <c r="N111" s="37"/>
      <c r="O111" s="37"/>
    </row>
    <row r="112" spans="2:15" ht="15.75" thickBot="1" x14ac:dyDescent="0.3">
      <c r="B112" s="40">
        <v>58</v>
      </c>
      <c r="C112" s="35">
        <f t="shared" si="4"/>
        <v>128.312008275881</v>
      </c>
      <c r="D112" s="35">
        <f t="shared" si="5"/>
        <v>1493.542756336871</v>
      </c>
      <c r="E112" s="35">
        <f t="shared" si="3"/>
        <v>1621.854764612752</v>
      </c>
      <c r="F112" s="36">
        <f t="shared" si="6"/>
        <v>175279.0218422781</v>
      </c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2:15" ht="15.75" thickBot="1" x14ac:dyDescent="0.3">
      <c r="B113" s="40">
        <v>59</v>
      </c>
      <c r="C113" s="35">
        <f t="shared" si="4"/>
        <v>129.40454794514449</v>
      </c>
      <c r="D113" s="35">
        <f t="shared" si="5"/>
        <v>1492.4502166676075</v>
      </c>
      <c r="E113" s="35">
        <f t="shared" si="3"/>
        <v>1621.854764612752</v>
      </c>
      <c r="F113" s="36">
        <f t="shared" si="6"/>
        <v>175149.61729433297</v>
      </c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2:15" ht="15.75" thickBot="1" x14ac:dyDescent="0.3">
      <c r="B114" s="40">
        <v>60</v>
      </c>
      <c r="C114" s="35">
        <f t="shared" si="4"/>
        <v>1752.5063902739557</v>
      </c>
      <c r="D114" s="35">
        <f t="shared" si="5"/>
        <v>1491.348374338796</v>
      </c>
      <c r="E114" s="35">
        <f t="shared" si="3"/>
        <v>3243.8547646127518</v>
      </c>
      <c r="F114" s="36">
        <f t="shared" si="6"/>
        <v>173397.11090405902</v>
      </c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2:15" ht="15.75" thickBot="1" x14ac:dyDescent="0.3">
      <c r="B115" s="40">
        <v>61</v>
      </c>
      <c r="C115" s="35">
        <f t="shared" si="4"/>
        <v>145.42847572596884</v>
      </c>
      <c r="D115" s="35">
        <f t="shared" si="5"/>
        <v>1476.4262888867831</v>
      </c>
      <c r="E115" s="35">
        <f t="shared" si="3"/>
        <v>1621.854764612752</v>
      </c>
      <c r="F115" s="36">
        <f t="shared" si="6"/>
        <v>173251.68242833306</v>
      </c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2:15" ht="15.75" thickBot="1" x14ac:dyDescent="0.3">
      <c r="B116" s="40">
        <v>62</v>
      </c>
      <c r="C116" s="35">
        <f t="shared" si="4"/>
        <v>146.66675716903933</v>
      </c>
      <c r="D116" s="35">
        <f t="shared" si="5"/>
        <v>1475.1880074437126</v>
      </c>
      <c r="E116" s="35">
        <f t="shared" si="3"/>
        <v>1621.854764612752</v>
      </c>
      <c r="F116" s="36">
        <f t="shared" si="6"/>
        <v>173105.01567116403</v>
      </c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2:15" ht="15.75" thickBot="1" x14ac:dyDescent="0.3">
      <c r="B117" s="40">
        <v>63</v>
      </c>
      <c r="C117" s="35">
        <f t="shared" si="4"/>
        <v>147.91558222074377</v>
      </c>
      <c r="D117" s="35">
        <f t="shared" si="5"/>
        <v>1473.9391823920082</v>
      </c>
      <c r="E117" s="35">
        <f t="shared" si="3"/>
        <v>1621.854764612752</v>
      </c>
      <c r="F117" s="36">
        <f t="shared" si="6"/>
        <v>172957.10008894329</v>
      </c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2:15" ht="15.75" thickBot="1" x14ac:dyDescent="0.3">
      <c r="B118" s="40">
        <v>64</v>
      </c>
      <c r="C118" s="35">
        <f t="shared" si="4"/>
        <v>149.17504065686217</v>
      </c>
      <c r="D118" s="35">
        <f t="shared" si="5"/>
        <v>1472.6797239558898</v>
      </c>
      <c r="E118" s="35">
        <f t="shared" si="3"/>
        <v>1621.854764612752</v>
      </c>
      <c r="F118" s="36">
        <f t="shared" si="6"/>
        <v>172807.92504828642</v>
      </c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2:15" ht="15.75" thickBot="1" x14ac:dyDescent="0.3">
      <c r="B119" s="40">
        <v>65</v>
      </c>
      <c r="C119" s="35">
        <f t="shared" si="4"/>
        <v>150.44522301759048</v>
      </c>
      <c r="D119" s="35">
        <f t="shared" si="5"/>
        <v>1471.4095415951615</v>
      </c>
      <c r="E119" s="35">
        <f t="shared" ref="E119:E182" si="7">+$D$46+IF(B119=VLOOKUP(B119,$B$3:$D$43,1),VLOOKUP(B119,$B$3:$D$43,2),0)</f>
        <v>1621.854764612752</v>
      </c>
      <c r="F119" s="36">
        <f t="shared" si="6"/>
        <v>172657.47982526882</v>
      </c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2:15" ht="15.75" thickBot="1" x14ac:dyDescent="0.3">
      <c r="B120" s="40">
        <v>66</v>
      </c>
      <c r="C120" s="35">
        <f t="shared" ref="C120:C183" si="8">+E120-D120</f>
        <v>1773.7262206140467</v>
      </c>
      <c r="D120" s="35">
        <f t="shared" ref="D120:D183" si="9">+F119*$C$49</f>
        <v>1470.128543998705</v>
      </c>
      <c r="E120" s="35">
        <f t="shared" si="7"/>
        <v>3243.8547646127518</v>
      </c>
      <c r="F120" s="36">
        <f t="shared" ref="F120:F183" si="10">+F119-C120</f>
        <v>170883.75360465478</v>
      </c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2:15" ht="15.75" thickBot="1" x14ac:dyDescent="0.3">
      <c r="B121" s="40">
        <v>67</v>
      </c>
      <c r="C121" s="35">
        <f t="shared" si="8"/>
        <v>166.82898678903439</v>
      </c>
      <c r="D121" s="35">
        <f t="shared" si="9"/>
        <v>1455.0257778237176</v>
      </c>
      <c r="E121" s="35">
        <f t="shared" si="7"/>
        <v>1621.854764612752</v>
      </c>
      <c r="F121" s="36">
        <f t="shared" si="10"/>
        <v>170716.92461786573</v>
      </c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2:15" ht="15.75" thickBot="1" x14ac:dyDescent="0.3">
      <c r="B122" s="40">
        <v>68</v>
      </c>
      <c r="C122" s="35">
        <f t="shared" si="8"/>
        <v>168.24948739922047</v>
      </c>
      <c r="D122" s="35">
        <f t="shared" si="9"/>
        <v>1453.6052772135315</v>
      </c>
      <c r="E122" s="35">
        <f t="shared" si="7"/>
        <v>1621.854764612752</v>
      </c>
      <c r="F122" s="36">
        <f t="shared" si="10"/>
        <v>170548.67513046652</v>
      </c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2:15" ht="15.75" thickBot="1" x14ac:dyDescent="0.3">
      <c r="B123" s="40">
        <v>69</v>
      </c>
      <c r="C123" s="35">
        <f t="shared" si="8"/>
        <v>169.6820831615878</v>
      </c>
      <c r="D123" s="35">
        <f t="shared" si="9"/>
        <v>1452.1726814511642</v>
      </c>
      <c r="E123" s="35">
        <f t="shared" si="7"/>
        <v>1621.854764612752</v>
      </c>
      <c r="F123" s="36">
        <f t="shared" si="10"/>
        <v>170378.99304730495</v>
      </c>
      <c r="G123" s="37"/>
      <c r="H123" s="37"/>
      <c r="I123" s="37"/>
      <c r="J123" s="37"/>
      <c r="K123" s="37"/>
      <c r="L123" s="37"/>
      <c r="M123" s="37"/>
      <c r="N123" s="37"/>
      <c r="O123" s="37"/>
    </row>
    <row r="124" spans="2:15" ht="15.75" thickBot="1" x14ac:dyDescent="0.3">
      <c r="B124" s="40">
        <v>70</v>
      </c>
      <c r="C124" s="35">
        <f t="shared" si="8"/>
        <v>171.12687706286238</v>
      </c>
      <c r="D124" s="35">
        <f t="shared" si="9"/>
        <v>1450.7278875498896</v>
      </c>
      <c r="E124" s="35">
        <f t="shared" si="7"/>
        <v>1621.854764612752</v>
      </c>
      <c r="F124" s="36">
        <f t="shared" si="10"/>
        <v>170207.86617024208</v>
      </c>
      <c r="G124" s="37"/>
      <c r="H124" s="37"/>
      <c r="I124" s="37"/>
      <c r="J124" s="37"/>
      <c r="K124" s="37"/>
      <c r="L124" s="37"/>
      <c r="M124" s="37"/>
      <c r="N124" s="37"/>
      <c r="O124" s="37"/>
    </row>
    <row r="125" spans="2:15" ht="15.75" thickBot="1" x14ac:dyDescent="0.3">
      <c r="B125" s="40">
        <v>71</v>
      </c>
      <c r="C125" s="35">
        <f t="shared" si="8"/>
        <v>172.58397296667204</v>
      </c>
      <c r="D125" s="35">
        <f t="shared" si="9"/>
        <v>1449.2707916460799</v>
      </c>
      <c r="E125" s="35">
        <f t="shared" si="7"/>
        <v>1621.854764612752</v>
      </c>
      <c r="F125" s="36">
        <f t="shared" si="10"/>
        <v>170035.2821972754</v>
      </c>
      <c r="G125" s="37"/>
      <c r="H125" s="37"/>
      <c r="I125" s="37"/>
      <c r="J125" s="37"/>
      <c r="K125" s="37"/>
      <c r="L125" s="37"/>
      <c r="M125" s="37"/>
      <c r="N125" s="37"/>
      <c r="O125" s="37"/>
    </row>
    <row r="126" spans="2:15" ht="15.75" thickBot="1" x14ac:dyDescent="0.3">
      <c r="B126" s="40">
        <v>72</v>
      </c>
      <c r="C126" s="35">
        <f t="shared" si="8"/>
        <v>1796.0534756210125</v>
      </c>
      <c r="D126" s="35">
        <f t="shared" si="9"/>
        <v>1447.8012889917393</v>
      </c>
      <c r="E126" s="35">
        <f t="shared" si="7"/>
        <v>3243.8547646127518</v>
      </c>
      <c r="F126" s="36">
        <f t="shared" si="10"/>
        <v>168239.22872165439</v>
      </c>
      <c r="G126" s="37"/>
      <c r="H126" s="37"/>
      <c r="I126" s="37"/>
      <c r="J126" s="37"/>
      <c r="K126" s="37"/>
      <c r="L126" s="37"/>
      <c r="M126" s="37"/>
      <c r="N126" s="37"/>
      <c r="O126" s="37"/>
    </row>
    <row r="127" spans="2:15" ht="15.75" thickBot="1" x14ac:dyDescent="0.3">
      <c r="B127" s="40">
        <v>73</v>
      </c>
      <c r="C127" s="35">
        <f t="shared" si="8"/>
        <v>189.34635191997563</v>
      </c>
      <c r="D127" s="35">
        <f t="shared" si="9"/>
        <v>1432.5084126927763</v>
      </c>
      <c r="E127" s="35">
        <f t="shared" si="7"/>
        <v>1621.854764612752</v>
      </c>
      <c r="F127" s="36">
        <f t="shared" si="10"/>
        <v>168049.88236973441</v>
      </c>
      <c r="G127" s="37"/>
      <c r="H127" s="37"/>
      <c r="I127" s="37"/>
      <c r="J127" s="37"/>
      <c r="K127" s="37"/>
      <c r="L127" s="37"/>
      <c r="M127" s="37"/>
      <c r="N127" s="37"/>
      <c r="O127" s="37"/>
    </row>
    <row r="128" spans="2:15" ht="15.75" thickBot="1" x14ac:dyDescent="0.3">
      <c r="B128" s="40">
        <v>74</v>
      </c>
      <c r="C128" s="35">
        <f t="shared" si="8"/>
        <v>190.95858138690232</v>
      </c>
      <c r="D128" s="35">
        <f t="shared" si="9"/>
        <v>1430.8961832258497</v>
      </c>
      <c r="E128" s="35">
        <f t="shared" si="7"/>
        <v>1621.854764612752</v>
      </c>
      <c r="F128" s="36">
        <f t="shared" si="10"/>
        <v>167858.92378834751</v>
      </c>
      <c r="G128" s="37"/>
      <c r="H128" s="37"/>
      <c r="I128" s="37"/>
      <c r="J128" s="37"/>
      <c r="K128" s="37"/>
      <c r="L128" s="37"/>
      <c r="M128" s="37"/>
      <c r="N128" s="37"/>
      <c r="O128" s="37"/>
    </row>
    <row r="129" spans="2:15" ht="15.75" thickBot="1" x14ac:dyDescent="0.3">
      <c r="B129" s="40">
        <v>75</v>
      </c>
      <c r="C129" s="35">
        <f t="shared" si="8"/>
        <v>192.58453852181765</v>
      </c>
      <c r="D129" s="35">
        <f t="shared" si="9"/>
        <v>1429.2702260909343</v>
      </c>
      <c r="E129" s="35">
        <f t="shared" si="7"/>
        <v>1621.854764612752</v>
      </c>
      <c r="F129" s="36">
        <f t="shared" si="10"/>
        <v>167666.33924982569</v>
      </c>
      <c r="G129" s="37"/>
      <c r="H129" s="37"/>
      <c r="I129" s="37"/>
      <c r="J129" s="37"/>
      <c r="K129" s="37"/>
      <c r="L129" s="37"/>
      <c r="M129" s="37"/>
      <c r="N129" s="37"/>
      <c r="O129" s="37"/>
    </row>
    <row r="130" spans="2:15" ht="15.75" thickBot="1" x14ac:dyDescent="0.3">
      <c r="B130" s="40">
        <v>76</v>
      </c>
      <c r="C130" s="35">
        <f t="shared" si="8"/>
        <v>194.22434021184722</v>
      </c>
      <c r="D130" s="35">
        <f t="shared" si="9"/>
        <v>1427.6304244009048</v>
      </c>
      <c r="E130" s="35">
        <f t="shared" si="7"/>
        <v>1621.854764612752</v>
      </c>
      <c r="F130" s="36">
        <f t="shared" si="10"/>
        <v>167472.11490961385</v>
      </c>
      <c r="G130" s="37"/>
      <c r="H130" s="37"/>
      <c r="I130" s="37"/>
      <c r="J130" s="37"/>
      <c r="K130" s="37"/>
      <c r="L130" s="37"/>
      <c r="M130" s="37"/>
      <c r="N130" s="37"/>
      <c r="O130" s="37"/>
    </row>
    <row r="131" spans="2:15" ht="15.75" thickBot="1" x14ac:dyDescent="0.3">
      <c r="B131" s="40">
        <v>77</v>
      </c>
      <c r="C131" s="35">
        <f t="shared" si="8"/>
        <v>195.87810433937716</v>
      </c>
      <c r="D131" s="35">
        <f t="shared" si="9"/>
        <v>1425.9766602733748</v>
      </c>
      <c r="E131" s="35">
        <f t="shared" si="7"/>
        <v>1621.854764612752</v>
      </c>
      <c r="F131" s="36">
        <f t="shared" si="10"/>
        <v>167276.23680527447</v>
      </c>
      <c r="G131" s="37"/>
      <c r="H131" s="37"/>
      <c r="I131" s="37"/>
      <c r="J131" s="37"/>
      <c r="K131" s="37"/>
      <c r="L131" s="37"/>
      <c r="M131" s="37"/>
      <c r="N131" s="37"/>
      <c r="O131" s="37"/>
    </row>
    <row r="132" spans="2:15" ht="15.75" thickBot="1" x14ac:dyDescent="0.3">
      <c r="B132" s="40">
        <v>78</v>
      </c>
      <c r="C132" s="35">
        <f t="shared" si="8"/>
        <v>1819.5459497905274</v>
      </c>
      <c r="D132" s="35">
        <f t="shared" si="9"/>
        <v>1424.3088148222243</v>
      </c>
      <c r="E132" s="35">
        <f t="shared" si="7"/>
        <v>3243.8547646127518</v>
      </c>
      <c r="F132" s="36">
        <f t="shared" si="10"/>
        <v>165456.69085548393</v>
      </c>
      <c r="G132" s="37"/>
      <c r="H132" s="37"/>
      <c r="I132" s="37"/>
      <c r="J132" s="37"/>
      <c r="K132" s="37"/>
      <c r="L132" s="37"/>
      <c r="M132" s="37"/>
      <c r="N132" s="37"/>
      <c r="O132" s="37"/>
    </row>
    <row r="133" spans="2:15" ht="15.75" thickBot="1" x14ac:dyDescent="0.3">
      <c r="B133" s="40">
        <v>79</v>
      </c>
      <c r="C133" s="35">
        <f t="shared" si="8"/>
        <v>213.03885771789578</v>
      </c>
      <c r="D133" s="35">
        <f t="shared" si="9"/>
        <v>1408.8159068948562</v>
      </c>
      <c r="E133" s="35">
        <f t="shared" si="7"/>
        <v>1621.854764612752</v>
      </c>
      <c r="F133" s="36">
        <f t="shared" si="10"/>
        <v>165243.65199776605</v>
      </c>
      <c r="G133" s="37"/>
      <c r="H133" s="37"/>
      <c r="I133" s="37"/>
      <c r="J133" s="37"/>
      <c r="K133" s="37"/>
      <c r="L133" s="37"/>
      <c r="M133" s="37"/>
      <c r="N133" s="37"/>
      <c r="O133" s="37"/>
    </row>
    <row r="134" spans="2:15" ht="15.75" thickBot="1" x14ac:dyDescent="0.3">
      <c r="B134" s="40">
        <v>80</v>
      </c>
      <c r="C134" s="35">
        <f t="shared" si="8"/>
        <v>214.85282202473536</v>
      </c>
      <c r="D134" s="35">
        <f t="shared" si="9"/>
        <v>1407.0019425880166</v>
      </c>
      <c r="E134" s="35">
        <f t="shared" si="7"/>
        <v>1621.854764612752</v>
      </c>
      <c r="F134" s="36">
        <f t="shared" si="10"/>
        <v>165028.79917574133</v>
      </c>
      <c r="G134" s="37"/>
      <c r="H134" s="37"/>
      <c r="I134" s="37"/>
      <c r="J134" s="37"/>
      <c r="K134" s="37"/>
      <c r="L134" s="37"/>
      <c r="M134" s="37"/>
      <c r="N134" s="37"/>
      <c r="O134" s="37"/>
    </row>
    <row r="135" spans="2:15" ht="15.75" thickBot="1" x14ac:dyDescent="0.3">
      <c r="B135" s="40">
        <v>81</v>
      </c>
      <c r="C135" s="35">
        <f t="shared" si="8"/>
        <v>216.68223171342584</v>
      </c>
      <c r="D135" s="35">
        <f t="shared" si="9"/>
        <v>1405.1725328993261</v>
      </c>
      <c r="E135" s="35">
        <f t="shared" si="7"/>
        <v>1621.854764612752</v>
      </c>
      <c r="F135" s="36">
        <f t="shared" si="10"/>
        <v>164812.11694402789</v>
      </c>
      <c r="G135" s="37"/>
      <c r="H135" s="37"/>
      <c r="I135" s="37"/>
      <c r="J135" s="37"/>
      <c r="K135" s="37"/>
      <c r="L135" s="37"/>
      <c r="M135" s="37"/>
      <c r="N135" s="37"/>
      <c r="O135" s="37"/>
    </row>
    <row r="136" spans="2:15" ht="15.75" thickBot="1" x14ac:dyDescent="0.3">
      <c r="B136" s="40">
        <v>82</v>
      </c>
      <c r="C136" s="35">
        <f t="shared" si="8"/>
        <v>218.52721829692996</v>
      </c>
      <c r="D136" s="35">
        <f t="shared" si="9"/>
        <v>1403.327546315822</v>
      </c>
      <c r="E136" s="35">
        <f t="shared" si="7"/>
        <v>1621.854764612752</v>
      </c>
      <c r="F136" s="36">
        <f t="shared" si="10"/>
        <v>164593.58972573097</v>
      </c>
      <c r="G136" s="37"/>
      <c r="H136" s="37"/>
      <c r="I136" s="37"/>
      <c r="J136" s="37"/>
      <c r="K136" s="37"/>
      <c r="L136" s="37"/>
      <c r="M136" s="37"/>
      <c r="N136" s="37"/>
      <c r="O136" s="37"/>
    </row>
    <row r="137" spans="2:15" ht="15.75" thickBot="1" x14ac:dyDescent="0.3">
      <c r="B137" s="40">
        <v>83</v>
      </c>
      <c r="C137" s="35">
        <f t="shared" si="8"/>
        <v>220.38791440800537</v>
      </c>
      <c r="D137" s="35">
        <f t="shared" si="9"/>
        <v>1401.4668502047466</v>
      </c>
      <c r="E137" s="35">
        <f t="shared" si="7"/>
        <v>1621.854764612752</v>
      </c>
      <c r="F137" s="36">
        <f t="shared" si="10"/>
        <v>164373.20181132297</v>
      </c>
      <c r="G137" s="37"/>
      <c r="H137" s="37"/>
      <c r="I137" s="37"/>
      <c r="J137" s="37"/>
      <c r="K137" s="37"/>
      <c r="L137" s="37"/>
      <c r="M137" s="37"/>
      <c r="N137" s="37"/>
      <c r="O137" s="37"/>
    </row>
    <row r="138" spans="2:15" ht="15.75" thickBot="1" x14ac:dyDescent="0.3">
      <c r="B138" s="40">
        <v>84</v>
      </c>
      <c r="C138" s="35">
        <f t="shared" si="8"/>
        <v>1844.2644538087391</v>
      </c>
      <c r="D138" s="35">
        <f t="shared" si="9"/>
        <v>1399.5903108040127</v>
      </c>
      <c r="E138" s="35">
        <f t="shared" si="7"/>
        <v>3243.8547646127518</v>
      </c>
      <c r="F138" s="36">
        <f t="shared" si="10"/>
        <v>162528.93735751422</v>
      </c>
      <c r="G138" s="37"/>
      <c r="H138" s="37"/>
      <c r="I138" s="37"/>
      <c r="J138" s="37"/>
      <c r="K138" s="37"/>
      <c r="L138" s="37"/>
      <c r="M138" s="37"/>
      <c r="N138" s="37"/>
      <c r="O138" s="37"/>
    </row>
    <row r="139" spans="2:15" ht="15.75" thickBot="1" x14ac:dyDescent="0.3">
      <c r="B139" s="40">
        <v>85</v>
      </c>
      <c r="C139" s="35">
        <f t="shared" si="8"/>
        <v>237.96783265436056</v>
      </c>
      <c r="D139" s="35">
        <f t="shared" si="9"/>
        <v>1383.8869319583914</v>
      </c>
      <c r="E139" s="35">
        <f t="shared" si="7"/>
        <v>1621.854764612752</v>
      </c>
      <c r="F139" s="36">
        <f t="shared" si="10"/>
        <v>162290.96952485986</v>
      </c>
      <c r="G139" s="37"/>
      <c r="H139" s="37"/>
      <c r="I139" s="37"/>
      <c r="J139" s="37"/>
      <c r="K139" s="37"/>
      <c r="L139" s="37"/>
      <c r="M139" s="37"/>
      <c r="N139" s="37"/>
      <c r="O139" s="37"/>
    </row>
    <row r="140" spans="2:15" ht="15.75" thickBot="1" x14ac:dyDescent="0.3">
      <c r="B140" s="40">
        <v>86</v>
      </c>
      <c r="C140" s="35">
        <f t="shared" si="8"/>
        <v>239.99405997849817</v>
      </c>
      <c r="D140" s="35">
        <f t="shared" si="9"/>
        <v>1381.8607046342538</v>
      </c>
      <c r="E140" s="35">
        <f t="shared" si="7"/>
        <v>1621.854764612752</v>
      </c>
      <c r="F140" s="36">
        <f t="shared" si="10"/>
        <v>162050.97546488137</v>
      </c>
      <c r="G140" s="37"/>
      <c r="H140" s="37"/>
      <c r="I140" s="37"/>
      <c r="J140" s="37"/>
      <c r="K140" s="37"/>
      <c r="L140" s="37"/>
      <c r="M140" s="37"/>
      <c r="N140" s="37"/>
      <c r="O140" s="37"/>
    </row>
    <row r="141" spans="2:15" ht="15.75" thickBot="1" x14ac:dyDescent="0.3">
      <c r="B141" s="40">
        <v>87</v>
      </c>
      <c r="C141" s="35">
        <f t="shared" si="8"/>
        <v>242.03754004273628</v>
      </c>
      <c r="D141" s="35">
        <f t="shared" si="9"/>
        <v>1379.8172245700157</v>
      </c>
      <c r="E141" s="35">
        <f t="shared" si="7"/>
        <v>1621.854764612752</v>
      </c>
      <c r="F141" s="36">
        <f t="shared" si="10"/>
        <v>161808.93792483862</v>
      </c>
      <c r="G141" s="37"/>
      <c r="H141" s="37"/>
      <c r="I141" s="37"/>
      <c r="J141" s="37"/>
      <c r="K141" s="37"/>
      <c r="L141" s="37"/>
      <c r="M141" s="37"/>
      <c r="N141" s="37"/>
      <c r="O141" s="37"/>
    </row>
    <row r="142" spans="2:15" ht="15.75" thickBot="1" x14ac:dyDescent="0.3">
      <c r="B142" s="40">
        <v>88</v>
      </c>
      <c r="C142" s="35">
        <f t="shared" si="8"/>
        <v>244.09841974917094</v>
      </c>
      <c r="D142" s="35">
        <f t="shared" si="9"/>
        <v>1377.756344863581</v>
      </c>
      <c r="E142" s="35">
        <f t="shared" si="7"/>
        <v>1621.854764612752</v>
      </c>
      <c r="F142" s="36">
        <f t="shared" si="10"/>
        <v>161564.83950508945</v>
      </c>
      <c r="G142" s="37"/>
      <c r="H142" s="37"/>
      <c r="I142" s="37"/>
      <c r="J142" s="37"/>
      <c r="K142" s="37"/>
      <c r="L142" s="37"/>
      <c r="M142" s="37"/>
      <c r="N142" s="37"/>
      <c r="O142" s="37"/>
    </row>
    <row r="143" spans="2:15" ht="15.75" thickBot="1" x14ac:dyDescent="0.3">
      <c r="B143" s="40">
        <v>89</v>
      </c>
      <c r="C143" s="35">
        <f t="shared" si="8"/>
        <v>246.17684725072741</v>
      </c>
      <c r="D143" s="35">
        <f t="shared" si="9"/>
        <v>1375.6779173620246</v>
      </c>
      <c r="E143" s="35">
        <f t="shared" si="7"/>
        <v>1621.854764612752</v>
      </c>
      <c r="F143" s="36">
        <f t="shared" si="10"/>
        <v>161318.66265783872</v>
      </c>
      <c r="G143" s="37"/>
      <c r="H143" s="37"/>
      <c r="I143" s="37"/>
      <c r="J143" s="37"/>
      <c r="K143" s="37"/>
      <c r="L143" s="37"/>
      <c r="M143" s="37"/>
      <c r="N143" s="37"/>
      <c r="O143" s="37"/>
    </row>
    <row r="144" spans="2:15" ht="15.75" thickBot="1" x14ac:dyDescent="0.3">
      <c r="B144" s="40">
        <v>90</v>
      </c>
      <c r="C144" s="35">
        <f t="shared" si="8"/>
        <v>1870.2729719618092</v>
      </c>
      <c r="D144" s="35">
        <f t="shared" si="9"/>
        <v>1373.5817926509426</v>
      </c>
      <c r="E144" s="35">
        <f t="shared" si="7"/>
        <v>3243.8547646127518</v>
      </c>
      <c r="F144" s="36">
        <f t="shared" si="10"/>
        <v>159448.3896858769</v>
      </c>
      <c r="G144" s="37"/>
      <c r="H144" s="37"/>
      <c r="I144" s="37"/>
      <c r="J144" s="37"/>
      <c r="K144" s="37"/>
      <c r="L144" s="37"/>
      <c r="M144" s="37"/>
      <c r="N144" s="37"/>
      <c r="O144" s="37"/>
    </row>
    <row r="145" spans="2:15" ht="15.75" thickBot="1" x14ac:dyDescent="0.3">
      <c r="B145" s="40">
        <v>91</v>
      </c>
      <c r="C145" s="35">
        <f t="shared" si="8"/>
        <v>264.19780582323801</v>
      </c>
      <c r="D145" s="35">
        <f t="shared" si="9"/>
        <v>1357.656958789514</v>
      </c>
      <c r="E145" s="35">
        <f t="shared" si="7"/>
        <v>1621.854764612752</v>
      </c>
      <c r="F145" s="36">
        <f t="shared" si="10"/>
        <v>159184.19188005367</v>
      </c>
      <c r="G145" s="37"/>
      <c r="H145" s="37"/>
      <c r="I145" s="37"/>
      <c r="J145" s="37"/>
      <c r="K145" s="37"/>
      <c r="L145" s="37"/>
      <c r="M145" s="37"/>
      <c r="N145" s="37"/>
      <c r="O145" s="37"/>
    </row>
    <row r="146" spans="2:15" ht="15.75" thickBot="1" x14ac:dyDescent="0.3">
      <c r="B146" s="40">
        <v>92</v>
      </c>
      <c r="C146" s="35">
        <f t="shared" si="8"/>
        <v>266.44737378864352</v>
      </c>
      <c r="D146" s="35">
        <f t="shared" si="9"/>
        <v>1355.4073908241085</v>
      </c>
      <c r="E146" s="35">
        <f t="shared" si="7"/>
        <v>1621.854764612752</v>
      </c>
      <c r="F146" s="36">
        <f t="shared" si="10"/>
        <v>158917.74450626504</v>
      </c>
      <c r="G146" s="37"/>
      <c r="H146" s="37"/>
      <c r="I146" s="37"/>
      <c r="J146" s="37"/>
      <c r="K146" s="37"/>
      <c r="L146" s="37"/>
      <c r="M146" s="37"/>
      <c r="N146" s="37"/>
      <c r="O146" s="37"/>
    </row>
    <row r="147" spans="2:15" ht="15.75" thickBot="1" x14ac:dyDescent="0.3">
      <c r="B147" s="40">
        <v>93</v>
      </c>
      <c r="C147" s="35">
        <f t="shared" si="8"/>
        <v>268.71609617516606</v>
      </c>
      <c r="D147" s="35">
        <f t="shared" si="9"/>
        <v>1353.1386684375859</v>
      </c>
      <c r="E147" s="35">
        <f t="shared" si="7"/>
        <v>1621.854764612752</v>
      </c>
      <c r="F147" s="36">
        <f t="shared" si="10"/>
        <v>158649.02841008987</v>
      </c>
      <c r="G147" s="37"/>
      <c r="H147" s="37"/>
      <c r="I147" s="37"/>
      <c r="J147" s="37"/>
      <c r="K147" s="37"/>
      <c r="L147" s="37"/>
      <c r="M147" s="37"/>
      <c r="N147" s="37"/>
      <c r="O147" s="37"/>
    </row>
    <row r="148" spans="2:15" ht="15.75" thickBot="1" x14ac:dyDescent="0.3">
      <c r="B148" s="40">
        <v>94</v>
      </c>
      <c r="C148" s="35">
        <f t="shared" si="8"/>
        <v>271.00413607716632</v>
      </c>
      <c r="D148" s="35">
        <f t="shared" si="9"/>
        <v>1350.8506285355857</v>
      </c>
      <c r="E148" s="35">
        <f t="shared" si="7"/>
        <v>1621.854764612752</v>
      </c>
      <c r="F148" s="36">
        <f t="shared" si="10"/>
        <v>158378.02427401271</v>
      </c>
      <c r="G148" s="37"/>
      <c r="H148" s="37"/>
      <c r="I148" s="37"/>
      <c r="J148" s="37"/>
      <c r="K148" s="37"/>
      <c r="L148" s="37"/>
      <c r="M148" s="37"/>
      <c r="N148" s="37"/>
      <c r="O148" s="37"/>
    </row>
    <row r="149" spans="2:15" ht="15.75" thickBot="1" x14ac:dyDescent="0.3">
      <c r="B149" s="40">
        <v>95</v>
      </c>
      <c r="C149" s="35">
        <f t="shared" si="8"/>
        <v>273.31165797770564</v>
      </c>
      <c r="D149" s="35">
        <f t="shared" si="9"/>
        <v>1348.5431066350463</v>
      </c>
      <c r="E149" s="35">
        <f t="shared" si="7"/>
        <v>1621.854764612752</v>
      </c>
      <c r="F149" s="36">
        <f t="shared" si="10"/>
        <v>158104.71261603502</v>
      </c>
      <c r="G149" s="37"/>
      <c r="H149" s="37"/>
      <c r="I149" s="37"/>
      <c r="J149" s="37"/>
      <c r="K149" s="37"/>
      <c r="L149" s="37"/>
      <c r="M149" s="37"/>
      <c r="N149" s="37"/>
      <c r="O149" s="37"/>
    </row>
    <row r="150" spans="2:15" ht="15.75" thickBot="1" x14ac:dyDescent="0.3">
      <c r="B150" s="40">
        <v>96</v>
      </c>
      <c r="C150" s="35">
        <f t="shared" si="8"/>
        <v>1897.6388277603712</v>
      </c>
      <c r="D150" s="35">
        <f t="shared" si="9"/>
        <v>1346.2159368523805</v>
      </c>
      <c r="E150" s="35">
        <f t="shared" si="7"/>
        <v>3243.8547646127518</v>
      </c>
      <c r="F150" s="36">
        <f t="shared" si="10"/>
        <v>156207.07378827463</v>
      </c>
      <c r="G150" s="37"/>
      <c r="H150" s="37"/>
      <c r="I150" s="37"/>
      <c r="J150" s="37"/>
      <c r="K150" s="37"/>
      <c r="L150" s="37"/>
      <c r="M150" s="37"/>
      <c r="N150" s="37"/>
      <c r="O150" s="37"/>
    </row>
    <row r="151" spans="2:15" ht="15.75" thickBot="1" x14ac:dyDescent="0.3">
      <c r="B151" s="40">
        <v>97</v>
      </c>
      <c r="C151" s="35">
        <f t="shared" si="8"/>
        <v>291.79667397539833</v>
      </c>
      <c r="D151" s="35">
        <f t="shared" si="9"/>
        <v>1330.0580906373536</v>
      </c>
      <c r="E151" s="35">
        <f t="shared" si="7"/>
        <v>1621.854764612752</v>
      </c>
      <c r="F151" s="36">
        <f t="shared" si="10"/>
        <v>155915.27711429924</v>
      </c>
      <c r="G151" s="37"/>
      <c r="H151" s="37"/>
      <c r="I151" s="37"/>
      <c r="J151" s="37"/>
      <c r="K151" s="37"/>
      <c r="L151" s="37"/>
      <c r="M151" s="37"/>
      <c r="N151" s="37"/>
      <c r="O151" s="37"/>
    </row>
    <row r="152" spans="2:15" ht="15.75" thickBot="1" x14ac:dyDescent="0.3">
      <c r="B152" s="40">
        <v>98</v>
      </c>
      <c r="C152" s="35">
        <f t="shared" si="8"/>
        <v>294.28123832725396</v>
      </c>
      <c r="D152" s="35">
        <f t="shared" si="9"/>
        <v>1327.573526285498</v>
      </c>
      <c r="E152" s="35">
        <f t="shared" si="7"/>
        <v>1621.854764612752</v>
      </c>
      <c r="F152" s="36">
        <f t="shared" si="10"/>
        <v>155620.99587597197</v>
      </c>
      <c r="G152" s="37"/>
      <c r="H152" s="37"/>
      <c r="I152" s="37"/>
      <c r="J152" s="37"/>
      <c r="K152" s="37"/>
      <c r="L152" s="37"/>
      <c r="M152" s="37"/>
      <c r="N152" s="37"/>
      <c r="O152" s="37"/>
    </row>
    <row r="153" spans="2:15" ht="15.75" thickBot="1" x14ac:dyDescent="0.3">
      <c r="B153" s="40">
        <v>99</v>
      </c>
      <c r="C153" s="35">
        <f t="shared" si="8"/>
        <v>296.78695802654556</v>
      </c>
      <c r="D153" s="35">
        <f t="shared" si="9"/>
        <v>1325.0678065862064</v>
      </c>
      <c r="E153" s="35">
        <f t="shared" si="7"/>
        <v>1621.854764612752</v>
      </c>
      <c r="F153" s="36">
        <f t="shared" si="10"/>
        <v>155324.20891794542</v>
      </c>
      <c r="G153" s="37"/>
      <c r="H153" s="37"/>
      <c r="I153" s="37"/>
      <c r="J153" s="37"/>
      <c r="K153" s="37"/>
      <c r="L153" s="37"/>
      <c r="M153" s="37"/>
      <c r="N153" s="37"/>
      <c r="O153" s="37"/>
    </row>
    <row r="154" spans="2:15" ht="15.75" thickBot="1" x14ac:dyDescent="0.3">
      <c r="B154" s="40">
        <v>100</v>
      </c>
      <c r="C154" s="35">
        <f t="shared" si="8"/>
        <v>299.31401320494228</v>
      </c>
      <c r="D154" s="35">
        <f t="shared" si="9"/>
        <v>1322.5407514078097</v>
      </c>
      <c r="E154" s="35">
        <f t="shared" si="7"/>
        <v>1621.854764612752</v>
      </c>
      <c r="F154" s="36">
        <f t="shared" si="10"/>
        <v>155024.89490474047</v>
      </c>
      <c r="G154" s="37"/>
      <c r="H154" s="37"/>
      <c r="I154" s="37"/>
      <c r="J154" s="37"/>
      <c r="K154" s="37"/>
      <c r="L154" s="37"/>
      <c r="M154" s="37"/>
      <c r="N154" s="37"/>
      <c r="O154" s="37"/>
    </row>
    <row r="155" spans="2:15" ht="15.75" thickBot="1" x14ac:dyDescent="0.3">
      <c r="B155" s="40">
        <v>101</v>
      </c>
      <c r="C155" s="35">
        <f t="shared" si="8"/>
        <v>301.86258552788308</v>
      </c>
      <c r="D155" s="35">
        <f t="shared" si="9"/>
        <v>1319.9921790848689</v>
      </c>
      <c r="E155" s="35">
        <f t="shared" si="7"/>
        <v>1621.854764612752</v>
      </c>
      <c r="F155" s="36">
        <f t="shared" si="10"/>
        <v>154723.03231921259</v>
      </c>
      <c r="G155" s="37"/>
      <c r="H155" s="37"/>
      <c r="I155" s="37"/>
      <c r="J155" s="37"/>
      <c r="K155" s="37"/>
      <c r="L155" s="37"/>
      <c r="M155" s="37"/>
      <c r="N155" s="37"/>
      <c r="O155" s="37"/>
    </row>
    <row r="156" spans="2:15" ht="15.75" thickBot="1" x14ac:dyDescent="0.3">
      <c r="B156" s="40">
        <v>102</v>
      </c>
      <c r="C156" s="35">
        <f t="shared" si="8"/>
        <v>1926.4328582076353</v>
      </c>
      <c r="D156" s="35">
        <f t="shared" si="9"/>
        <v>1317.4219064051165</v>
      </c>
      <c r="E156" s="35">
        <f t="shared" si="7"/>
        <v>3243.8547646127518</v>
      </c>
      <c r="F156" s="36">
        <f t="shared" si="10"/>
        <v>152796.59946100495</v>
      </c>
      <c r="G156" s="37"/>
      <c r="H156" s="37"/>
      <c r="I156" s="37"/>
      <c r="J156" s="37"/>
      <c r="K156" s="37"/>
      <c r="L156" s="37"/>
      <c r="M156" s="37"/>
      <c r="N156" s="37"/>
      <c r="O156" s="37"/>
    </row>
    <row r="157" spans="2:15" ht="15.75" thickBot="1" x14ac:dyDescent="0.3">
      <c r="B157" s="40">
        <v>103</v>
      </c>
      <c r="C157" s="35">
        <f t="shared" si="8"/>
        <v>320.83587727066242</v>
      </c>
      <c r="D157" s="35">
        <f t="shared" si="9"/>
        <v>1301.0188873420896</v>
      </c>
      <c r="E157" s="35">
        <f t="shared" si="7"/>
        <v>1621.854764612752</v>
      </c>
      <c r="F157" s="36">
        <f t="shared" si="10"/>
        <v>152475.76358373428</v>
      </c>
      <c r="G157" s="37"/>
      <c r="H157" s="37"/>
      <c r="I157" s="37"/>
      <c r="J157" s="37"/>
      <c r="K157" s="37"/>
      <c r="L157" s="37"/>
      <c r="M157" s="37"/>
      <c r="N157" s="37"/>
      <c r="O157" s="37"/>
    </row>
    <row r="158" spans="2:15" ht="15.75" thickBot="1" x14ac:dyDescent="0.3">
      <c r="B158" s="40">
        <v>104</v>
      </c>
      <c r="C158" s="35">
        <f t="shared" si="8"/>
        <v>323.56770204646591</v>
      </c>
      <c r="D158" s="35">
        <f t="shared" si="9"/>
        <v>1298.2870625662861</v>
      </c>
      <c r="E158" s="35">
        <f t="shared" si="7"/>
        <v>1621.854764612752</v>
      </c>
      <c r="F158" s="36">
        <f t="shared" si="10"/>
        <v>152152.1958816878</v>
      </c>
      <c r="G158" s="37"/>
      <c r="H158" s="37"/>
      <c r="I158" s="37"/>
      <c r="J158" s="37"/>
      <c r="K158" s="37"/>
      <c r="L158" s="37"/>
      <c r="M158" s="37"/>
      <c r="N158" s="37"/>
      <c r="O158" s="37"/>
    </row>
    <row r="159" spans="2:15" ht="15.75" thickBot="1" x14ac:dyDescent="0.3">
      <c r="B159" s="40">
        <v>105</v>
      </c>
      <c r="C159" s="35">
        <f t="shared" si="8"/>
        <v>326.32278752075877</v>
      </c>
      <c r="D159" s="35">
        <f t="shared" si="9"/>
        <v>1295.5319770919932</v>
      </c>
      <c r="E159" s="35">
        <f t="shared" si="7"/>
        <v>1621.854764612752</v>
      </c>
      <c r="F159" s="36">
        <f t="shared" si="10"/>
        <v>151825.87309416704</v>
      </c>
      <c r="G159" s="37"/>
      <c r="H159" s="37"/>
      <c r="I159" s="37"/>
      <c r="J159" s="37"/>
      <c r="K159" s="37"/>
      <c r="L159" s="37"/>
      <c r="M159" s="37"/>
      <c r="N159" s="37"/>
      <c r="O159" s="37"/>
    </row>
    <row r="160" spans="2:15" ht="15.75" thickBot="1" x14ac:dyDescent="0.3">
      <c r="B160" s="40">
        <v>106</v>
      </c>
      <c r="C160" s="35">
        <f t="shared" si="8"/>
        <v>329.10133175166607</v>
      </c>
      <c r="D160" s="35">
        <f t="shared" si="9"/>
        <v>1292.7534328610859</v>
      </c>
      <c r="E160" s="35">
        <f t="shared" si="7"/>
        <v>1621.854764612752</v>
      </c>
      <c r="F160" s="36">
        <f t="shared" si="10"/>
        <v>151496.77176241536</v>
      </c>
      <c r="G160" s="37"/>
      <c r="H160" s="37"/>
      <c r="I160" s="37"/>
      <c r="J160" s="37"/>
      <c r="K160" s="37"/>
      <c r="L160" s="37"/>
      <c r="M160" s="37"/>
      <c r="N160" s="37"/>
      <c r="O160" s="37"/>
    </row>
    <row r="161" spans="2:15" ht="15.75" thickBot="1" x14ac:dyDescent="0.3">
      <c r="B161" s="40">
        <v>107</v>
      </c>
      <c r="C161" s="35">
        <f t="shared" si="8"/>
        <v>331.90353448372139</v>
      </c>
      <c r="D161" s="35">
        <f t="shared" si="9"/>
        <v>1289.9512301290306</v>
      </c>
      <c r="E161" s="35">
        <f t="shared" si="7"/>
        <v>1621.854764612752</v>
      </c>
      <c r="F161" s="36">
        <f t="shared" si="10"/>
        <v>151164.86822793164</v>
      </c>
      <c r="G161" s="37"/>
      <c r="H161" s="37"/>
      <c r="I161" s="37"/>
      <c r="J161" s="37"/>
      <c r="K161" s="37"/>
      <c r="L161" s="37"/>
      <c r="M161" s="37"/>
      <c r="N161" s="37"/>
      <c r="O161" s="37"/>
    </row>
    <row r="162" spans="2:15" ht="15.75" thickBot="1" x14ac:dyDescent="0.3">
      <c r="B162" s="40">
        <v>108</v>
      </c>
      <c r="C162" s="35">
        <f t="shared" si="8"/>
        <v>1956.7295971622241</v>
      </c>
      <c r="D162" s="35">
        <f t="shared" si="9"/>
        <v>1287.1251674505277</v>
      </c>
      <c r="E162" s="35">
        <f t="shared" si="7"/>
        <v>3243.8547646127518</v>
      </c>
      <c r="F162" s="36">
        <f t="shared" si="10"/>
        <v>149208.13863076942</v>
      </c>
      <c r="G162" s="37"/>
      <c r="H162" s="37"/>
      <c r="I162" s="37"/>
      <c r="J162" s="37"/>
      <c r="K162" s="37"/>
      <c r="L162" s="37"/>
      <c r="M162" s="37"/>
      <c r="N162" s="37"/>
      <c r="O162" s="37"/>
    </row>
    <row r="163" spans="2:15" ht="15.75" thickBot="1" x14ac:dyDescent="0.3">
      <c r="B163" s="40">
        <v>109</v>
      </c>
      <c r="C163" s="35">
        <f t="shared" si="8"/>
        <v>351.39058420191964</v>
      </c>
      <c r="D163" s="35">
        <f t="shared" si="9"/>
        <v>1270.4641804108323</v>
      </c>
      <c r="E163" s="35">
        <f t="shared" si="7"/>
        <v>1621.854764612752</v>
      </c>
      <c r="F163" s="36">
        <f t="shared" si="10"/>
        <v>148856.74804656749</v>
      </c>
      <c r="G163" s="37"/>
      <c r="H163" s="37"/>
      <c r="I163" s="37"/>
      <c r="J163" s="37"/>
      <c r="K163" s="37"/>
      <c r="L163" s="37"/>
      <c r="M163" s="37"/>
      <c r="N163" s="37"/>
      <c r="O163" s="37"/>
    </row>
    <row r="164" spans="2:15" ht="15.75" thickBot="1" x14ac:dyDescent="0.3">
      <c r="B164" s="40">
        <v>110</v>
      </c>
      <c r="C164" s="35">
        <f t="shared" si="8"/>
        <v>354.3825734771624</v>
      </c>
      <c r="D164" s="35">
        <f t="shared" si="9"/>
        <v>1267.4721911355896</v>
      </c>
      <c r="E164" s="35">
        <f t="shared" si="7"/>
        <v>1621.854764612752</v>
      </c>
      <c r="F164" s="36">
        <f t="shared" si="10"/>
        <v>148502.36547309032</v>
      </c>
      <c r="G164" s="37"/>
      <c r="H164" s="37"/>
      <c r="I164" s="37"/>
      <c r="J164" s="37"/>
      <c r="K164" s="37"/>
      <c r="L164" s="37"/>
      <c r="M164" s="37"/>
      <c r="N164" s="37"/>
      <c r="O164" s="37"/>
    </row>
    <row r="165" spans="2:15" ht="15.75" thickBot="1" x14ac:dyDescent="0.3">
      <c r="B165" s="40">
        <v>111</v>
      </c>
      <c r="C165" s="35">
        <f t="shared" si="8"/>
        <v>357.40003867642122</v>
      </c>
      <c r="D165" s="35">
        <f t="shared" si="9"/>
        <v>1264.4547259363308</v>
      </c>
      <c r="E165" s="35">
        <f t="shared" si="7"/>
        <v>1621.854764612752</v>
      </c>
      <c r="F165" s="36">
        <f t="shared" si="10"/>
        <v>148144.9654344139</v>
      </c>
      <c r="G165" s="37"/>
      <c r="H165" s="37"/>
      <c r="I165" s="37"/>
      <c r="J165" s="37"/>
      <c r="K165" s="37"/>
      <c r="L165" s="37"/>
      <c r="M165" s="37"/>
      <c r="N165" s="37"/>
      <c r="O165" s="37"/>
    </row>
    <row r="166" spans="2:15" ht="15.75" thickBot="1" x14ac:dyDescent="0.3">
      <c r="B166" s="40">
        <v>112</v>
      </c>
      <c r="C166" s="35">
        <f t="shared" si="8"/>
        <v>360.44319671982703</v>
      </c>
      <c r="D166" s="35">
        <f t="shared" si="9"/>
        <v>1261.4115678929249</v>
      </c>
      <c r="E166" s="35">
        <f t="shared" si="7"/>
        <v>1621.854764612752</v>
      </c>
      <c r="F166" s="36">
        <f t="shared" si="10"/>
        <v>147784.52223769407</v>
      </c>
      <c r="G166" s="37"/>
      <c r="H166" s="37"/>
      <c r="I166" s="37"/>
      <c r="J166" s="37"/>
      <c r="K166" s="37"/>
      <c r="L166" s="37"/>
      <c r="M166" s="37"/>
      <c r="N166" s="37"/>
      <c r="O166" s="37"/>
    </row>
    <row r="167" spans="2:15" ht="15.75" thickBot="1" x14ac:dyDescent="0.3">
      <c r="B167" s="40">
        <v>113</v>
      </c>
      <c r="C167" s="35">
        <f t="shared" si="8"/>
        <v>363.51226637452282</v>
      </c>
      <c r="D167" s="35">
        <f t="shared" si="9"/>
        <v>1258.3424982382292</v>
      </c>
      <c r="E167" s="35">
        <f t="shared" si="7"/>
        <v>1621.854764612752</v>
      </c>
      <c r="F167" s="36">
        <f t="shared" si="10"/>
        <v>147421.00997131955</v>
      </c>
      <c r="G167" s="37"/>
      <c r="H167" s="37"/>
      <c r="I167" s="37"/>
      <c r="J167" s="37"/>
      <c r="K167" s="37"/>
      <c r="L167" s="37"/>
      <c r="M167" s="37"/>
      <c r="N167" s="37"/>
      <c r="O167" s="37"/>
    </row>
    <row r="168" spans="2:15" ht="15.75" thickBot="1" x14ac:dyDescent="0.3">
      <c r="B168" s="40">
        <v>114</v>
      </c>
      <c r="C168" s="35">
        <f t="shared" si="8"/>
        <v>1988.6074682703897</v>
      </c>
      <c r="D168" s="35">
        <f t="shared" si="9"/>
        <v>1255.247296342362</v>
      </c>
      <c r="E168" s="35">
        <f t="shared" si="7"/>
        <v>3243.8547646127518</v>
      </c>
      <c r="F168" s="36">
        <f t="shared" si="10"/>
        <v>145432.40250304918</v>
      </c>
      <c r="G168" s="37"/>
      <c r="H168" s="37"/>
      <c r="I168" s="37"/>
      <c r="J168" s="37"/>
      <c r="K168" s="37"/>
      <c r="L168" s="37"/>
      <c r="M168" s="37"/>
      <c r="N168" s="37"/>
      <c r="O168" s="37"/>
    </row>
    <row r="169" spans="2:15" ht="15.75" thickBot="1" x14ac:dyDescent="0.3">
      <c r="B169" s="40">
        <v>115</v>
      </c>
      <c r="C169" s="35">
        <f t="shared" si="8"/>
        <v>383.53988617010623</v>
      </c>
      <c r="D169" s="35">
        <f t="shared" si="9"/>
        <v>1238.3148784426457</v>
      </c>
      <c r="E169" s="35">
        <f t="shared" si="7"/>
        <v>1621.854764612752</v>
      </c>
      <c r="F169" s="36">
        <f t="shared" si="10"/>
        <v>145048.86261687908</v>
      </c>
      <c r="G169" s="37"/>
      <c r="H169" s="37"/>
      <c r="I169" s="37"/>
      <c r="J169" s="37"/>
      <c r="K169" s="37"/>
      <c r="L169" s="37"/>
      <c r="M169" s="37"/>
      <c r="N169" s="37"/>
      <c r="O169" s="37"/>
    </row>
    <row r="170" spans="2:15" ht="15.75" thickBot="1" x14ac:dyDescent="0.3">
      <c r="B170" s="40">
        <v>116</v>
      </c>
      <c r="C170" s="35">
        <f t="shared" si="8"/>
        <v>386.80561746070134</v>
      </c>
      <c r="D170" s="35">
        <f t="shared" si="9"/>
        <v>1235.0491471520506</v>
      </c>
      <c r="E170" s="35">
        <f t="shared" si="7"/>
        <v>1621.854764612752</v>
      </c>
      <c r="F170" s="36">
        <f t="shared" si="10"/>
        <v>144662.05699941839</v>
      </c>
      <c r="G170" s="37"/>
      <c r="H170" s="37"/>
      <c r="I170" s="37"/>
      <c r="J170" s="37"/>
      <c r="K170" s="37"/>
      <c r="L170" s="37"/>
      <c r="M170" s="37"/>
      <c r="N170" s="37"/>
      <c r="O170" s="37"/>
    </row>
    <row r="171" spans="2:15" ht="15.75" thickBot="1" x14ac:dyDescent="0.3">
      <c r="B171" s="40">
        <v>117</v>
      </c>
      <c r="C171" s="35">
        <f t="shared" si="8"/>
        <v>390.09915550946425</v>
      </c>
      <c r="D171" s="35">
        <f t="shared" si="9"/>
        <v>1231.7556091032877</v>
      </c>
      <c r="E171" s="35">
        <f t="shared" si="7"/>
        <v>1621.854764612752</v>
      </c>
      <c r="F171" s="36">
        <f t="shared" si="10"/>
        <v>144271.95784390892</v>
      </c>
      <c r="G171" s="37"/>
      <c r="H171" s="37"/>
      <c r="I171" s="37"/>
      <c r="J171" s="37"/>
      <c r="K171" s="37"/>
      <c r="L171" s="37"/>
      <c r="M171" s="37"/>
      <c r="N171" s="37"/>
      <c r="O171" s="37"/>
    </row>
    <row r="172" spans="2:15" ht="15.75" thickBot="1" x14ac:dyDescent="0.3">
      <c r="B172" s="40">
        <v>118</v>
      </c>
      <c r="C172" s="35">
        <f t="shared" si="8"/>
        <v>393.42073708290445</v>
      </c>
      <c r="D172" s="35">
        <f t="shared" si="9"/>
        <v>1228.4340275298475</v>
      </c>
      <c r="E172" s="35">
        <f t="shared" si="7"/>
        <v>1621.854764612752</v>
      </c>
      <c r="F172" s="36">
        <f t="shared" si="10"/>
        <v>143878.53710682603</v>
      </c>
      <c r="G172" s="37"/>
      <c r="H172" s="37"/>
      <c r="I172" s="37"/>
      <c r="J172" s="37"/>
      <c r="K172" s="37"/>
      <c r="L172" s="37"/>
      <c r="M172" s="37"/>
      <c r="N172" s="37"/>
      <c r="O172" s="37"/>
    </row>
    <row r="173" spans="2:15" ht="15.75" thickBot="1" x14ac:dyDescent="0.3">
      <c r="B173" s="40">
        <v>119</v>
      </c>
      <c r="C173" s="35">
        <f t="shared" si="8"/>
        <v>396.77060096353034</v>
      </c>
      <c r="D173" s="35">
        <f t="shared" si="9"/>
        <v>1225.0841636492216</v>
      </c>
      <c r="E173" s="35">
        <f t="shared" si="7"/>
        <v>1621.854764612752</v>
      </c>
      <c r="F173" s="36">
        <f t="shared" si="10"/>
        <v>143481.7665058625</v>
      </c>
      <c r="G173" s="37"/>
      <c r="H173" s="37"/>
      <c r="I173" s="37"/>
      <c r="J173" s="37"/>
      <c r="K173" s="37"/>
      <c r="L173" s="37"/>
      <c r="M173" s="37"/>
      <c r="N173" s="37"/>
      <c r="O173" s="37"/>
    </row>
    <row r="174" spans="2:15" ht="15.75" thickBot="1" x14ac:dyDescent="0.3">
      <c r="B174" s="40">
        <v>120</v>
      </c>
      <c r="C174" s="35">
        <f t="shared" si="8"/>
        <v>2022.1489879670144</v>
      </c>
      <c r="D174" s="35">
        <f t="shared" si="9"/>
        <v>1221.7057766457374</v>
      </c>
      <c r="E174" s="35">
        <f t="shared" si="7"/>
        <v>3243.8547646127518</v>
      </c>
      <c r="F174" s="36">
        <f t="shared" si="10"/>
        <v>141459.61751789547</v>
      </c>
      <c r="G174" s="37"/>
      <c r="H174" s="37"/>
      <c r="I174" s="37"/>
      <c r="J174" s="37"/>
      <c r="K174" s="37"/>
      <c r="L174" s="37"/>
      <c r="M174" s="37"/>
      <c r="N174" s="37"/>
      <c r="O174" s="37"/>
    </row>
    <row r="175" spans="2:15" ht="15.75" thickBot="1" x14ac:dyDescent="0.3">
      <c r="B175" s="40">
        <v>121</v>
      </c>
      <c r="C175" s="35">
        <f t="shared" si="8"/>
        <v>417.36700221370074</v>
      </c>
      <c r="D175" s="35">
        <f t="shared" si="9"/>
        <v>1204.4877623990512</v>
      </c>
      <c r="E175" s="35">
        <f t="shared" si="7"/>
        <v>1621.854764612752</v>
      </c>
      <c r="F175" s="36">
        <f t="shared" si="10"/>
        <v>141042.25051568178</v>
      </c>
      <c r="G175" s="37"/>
      <c r="H175" s="37"/>
      <c r="I175" s="37"/>
      <c r="J175" s="37"/>
      <c r="K175" s="37"/>
      <c r="L175" s="37"/>
      <c r="M175" s="37"/>
      <c r="N175" s="37"/>
      <c r="O175" s="37"/>
    </row>
    <row r="176" spans="2:15" ht="15.75" thickBot="1" x14ac:dyDescent="0.3">
      <c r="B176" s="40">
        <v>122</v>
      </c>
      <c r="C176" s="35">
        <f t="shared" si="8"/>
        <v>420.92076162162493</v>
      </c>
      <c r="D176" s="35">
        <f t="shared" si="9"/>
        <v>1200.934002991127</v>
      </c>
      <c r="E176" s="35">
        <f t="shared" si="7"/>
        <v>1621.854764612752</v>
      </c>
      <c r="F176" s="36">
        <f t="shared" si="10"/>
        <v>140621.32975406016</v>
      </c>
      <c r="G176" s="37"/>
      <c r="H176" s="37"/>
      <c r="I176" s="37"/>
      <c r="J176" s="37"/>
      <c r="K176" s="37"/>
      <c r="L176" s="37"/>
      <c r="M176" s="37"/>
      <c r="N176" s="37"/>
      <c r="O176" s="37"/>
    </row>
    <row r="177" spans="2:15" ht="15.75" thickBot="1" x14ac:dyDescent="0.3">
      <c r="B177" s="40">
        <v>123</v>
      </c>
      <c r="C177" s="35">
        <f t="shared" si="8"/>
        <v>424.50478026389783</v>
      </c>
      <c r="D177" s="35">
        <f t="shared" si="9"/>
        <v>1197.3499843488542</v>
      </c>
      <c r="E177" s="35">
        <f t="shared" si="7"/>
        <v>1621.854764612752</v>
      </c>
      <c r="F177" s="36">
        <f t="shared" si="10"/>
        <v>140196.82497379626</v>
      </c>
      <c r="G177" s="37"/>
      <c r="H177" s="37"/>
      <c r="I177" s="37"/>
      <c r="J177" s="37"/>
      <c r="K177" s="37"/>
      <c r="L177" s="37"/>
      <c r="M177" s="37"/>
      <c r="N177" s="37"/>
      <c r="O177" s="37"/>
    </row>
    <row r="178" spans="2:15" ht="15.75" thickBot="1" x14ac:dyDescent="0.3">
      <c r="B178" s="40">
        <v>124</v>
      </c>
      <c r="C178" s="35">
        <f t="shared" si="8"/>
        <v>428.11931578915528</v>
      </c>
      <c r="D178" s="35">
        <f t="shared" si="9"/>
        <v>1193.7354488235967</v>
      </c>
      <c r="E178" s="35">
        <f t="shared" si="7"/>
        <v>1621.854764612752</v>
      </c>
      <c r="F178" s="36">
        <f t="shared" si="10"/>
        <v>139768.70565800709</v>
      </c>
      <c r="G178" s="37"/>
      <c r="H178" s="37"/>
      <c r="I178" s="37"/>
      <c r="J178" s="37"/>
      <c r="K178" s="37"/>
      <c r="L178" s="37"/>
      <c r="M178" s="37"/>
      <c r="N178" s="37"/>
      <c r="O178" s="37"/>
    </row>
    <row r="179" spans="2:15" ht="15.75" thickBot="1" x14ac:dyDescent="0.3">
      <c r="B179" s="40">
        <v>125</v>
      </c>
      <c r="C179" s="35">
        <f t="shared" si="8"/>
        <v>431.76462803983668</v>
      </c>
      <c r="D179" s="35">
        <f t="shared" si="9"/>
        <v>1190.0901365729153</v>
      </c>
      <c r="E179" s="35">
        <f t="shared" si="7"/>
        <v>1621.854764612752</v>
      </c>
      <c r="F179" s="36">
        <f t="shared" si="10"/>
        <v>139336.94102996725</v>
      </c>
      <c r="G179" s="37"/>
      <c r="H179" s="37"/>
      <c r="I179" s="37"/>
      <c r="J179" s="37"/>
      <c r="K179" s="37"/>
      <c r="L179" s="37"/>
      <c r="M179" s="37"/>
      <c r="N179" s="37"/>
      <c r="O179" s="37"/>
    </row>
    <row r="180" spans="2:15" ht="15.75" thickBot="1" x14ac:dyDescent="0.3">
      <c r="B180" s="40">
        <v>126</v>
      </c>
      <c r="C180" s="35">
        <f t="shared" si="8"/>
        <v>2057.4409790708651</v>
      </c>
      <c r="D180" s="35">
        <f t="shared" si="9"/>
        <v>1186.4137855418869</v>
      </c>
      <c r="E180" s="35">
        <f t="shared" si="7"/>
        <v>3243.8547646127518</v>
      </c>
      <c r="F180" s="36">
        <f t="shared" si="10"/>
        <v>137279.50005089637</v>
      </c>
      <c r="G180" s="37"/>
      <c r="H180" s="37"/>
      <c r="I180" s="37"/>
      <c r="J180" s="37"/>
      <c r="K180" s="37"/>
      <c r="L180" s="37"/>
      <c r="M180" s="37"/>
      <c r="N180" s="37"/>
      <c r="O180" s="37"/>
    </row>
    <row r="181" spans="2:15" ht="15.75" thickBot="1" x14ac:dyDescent="0.3">
      <c r="B181" s="40">
        <v>127</v>
      </c>
      <c r="C181" s="35">
        <f t="shared" si="8"/>
        <v>452.95949442268034</v>
      </c>
      <c r="D181" s="35">
        <f t="shared" si="9"/>
        <v>1168.8952701900716</v>
      </c>
      <c r="E181" s="35">
        <f t="shared" si="7"/>
        <v>1621.854764612752</v>
      </c>
      <c r="F181" s="36">
        <f t="shared" si="10"/>
        <v>136826.54055647369</v>
      </c>
      <c r="G181" s="37"/>
      <c r="H181" s="37"/>
      <c r="I181" s="37"/>
      <c r="J181" s="37"/>
      <c r="K181" s="37"/>
      <c r="L181" s="37"/>
      <c r="M181" s="37"/>
      <c r="N181" s="37"/>
      <c r="O181" s="37"/>
    </row>
    <row r="182" spans="2:15" ht="15.75" thickBot="1" x14ac:dyDescent="0.3">
      <c r="B182" s="40">
        <v>128</v>
      </c>
      <c r="C182" s="35">
        <f t="shared" si="8"/>
        <v>456.81631361580139</v>
      </c>
      <c r="D182" s="35">
        <f t="shared" si="9"/>
        <v>1165.0384509969506</v>
      </c>
      <c r="E182" s="35">
        <f t="shared" si="7"/>
        <v>1621.854764612752</v>
      </c>
      <c r="F182" s="36">
        <f t="shared" si="10"/>
        <v>136369.72424285789</v>
      </c>
      <c r="G182" s="37"/>
      <c r="H182" s="37"/>
      <c r="I182" s="37"/>
      <c r="J182" s="37"/>
      <c r="K182" s="37"/>
      <c r="L182" s="37"/>
      <c r="M182" s="37"/>
      <c r="N182" s="37"/>
      <c r="O182" s="37"/>
    </row>
    <row r="183" spans="2:15" ht="15.75" thickBot="1" x14ac:dyDescent="0.3">
      <c r="B183" s="40">
        <v>129</v>
      </c>
      <c r="C183" s="35">
        <f t="shared" si="8"/>
        <v>460.70597250976016</v>
      </c>
      <c r="D183" s="35">
        <f t="shared" si="9"/>
        <v>1161.1487921029918</v>
      </c>
      <c r="E183" s="35">
        <f t="shared" ref="E183:E246" si="11">+$D$46+IF(B183=VLOOKUP(B183,$B$3:$D$43,1),VLOOKUP(B183,$B$3:$D$43,2),0)</f>
        <v>1621.854764612752</v>
      </c>
      <c r="F183" s="36">
        <f t="shared" si="10"/>
        <v>135909.01827034814</v>
      </c>
      <c r="G183" s="37"/>
      <c r="H183" s="37"/>
      <c r="I183" s="37"/>
      <c r="J183" s="37"/>
      <c r="K183" s="37"/>
      <c r="L183" s="37"/>
      <c r="M183" s="37"/>
      <c r="N183" s="37"/>
      <c r="O183" s="37"/>
    </row>
    <row r="184" spans="2:15" ht="15.75" thickBot="1" x14ac:dyDescent="0.3">
      <c r="B184" s="40">
        <v>130</v>
      </c>
      <c r="C184" s="35">
        <f t="shared" ref="C184:C247" si="12">+E184-D184</f>
        <v>464.62875072511861</v>
      </c>
      <c r="D184" s="35">
        <f t="shared" ref="D184:D247" si="13">+F183*$C$49</f>
        <v>1157.2260138876334</v>
      </c>
      <c r="E184" s="35">
        <f t="shared" si="11"/>
        <v>1621.854764612752</v>
      </c>
      <c r="F184" s="36">
        <f t="shared" ref="F184:F247" si="14">+F183-C184</f>
        <v>135444.38951962302</v>
      </c>
      <c r="G184" s="37"/>
      <c r="H184" s="37"/>
      <c r="I184" s="37"/>
      <c r="J184" s="37"/>
      <c r="K184" s="37"/>
      <c r="L184" s="37"/>
      <c r="M184" s="37"/>
      <c r="N184" s="37"/>
      <c r="O184" s="37"/>
    </row>
    <row r="185" spans="2:15" ht="15.75" thickBot="1" x14ac:dyDescent="0.3">
      <c r="B185" s="40">
        <v>131</v>
      </c>
      <c r="C185" s="35">
        <f t="shared" si="12"/>
        <v>468.58493026332758</v>
      </c>
      <c r="D185" s="35">
        <f t="shared" si="13"/>
        <v>1153.2698343494244</v>
      </c>
      <c r="E185" s="35">
        <f t="shared" si="11"/>
        <v>1621.854764612752</v>
      </c>
      <c r="F185" s="36">
        <f t="shared" si="14"/>
        <v>134975.8045893597</v>
      </c>
      <c r="G185" s="37"/>
      <c r="H185" s="37"/>
      <c r="I185" s="37"/>
      <c r="J185" s="37"/>
      <c r="K185" s="37"/>
      <c r="L185" s="37"/>
      <c r="M185" s="37"/>
      <c r="N185" s="37"/>
      <c r="O185" s="37"/>
    </row>
    <row r="186" spans="2:15" ht="15.75" thickBot="1" x14ac:dyDescent="0.3">
      <c r="B186" s="40">
        <v>132</v>
      </c>
      <c r="C186" s="35">
        <f t="shared" si="12"/>
        <v>2094.5747955269981</v>
      </c>
      <c r="D186" s="35">
        <f t="shared" si="13"/>
        <v>1149.2799690857537</v>
      </c>
      <c r="E186" s="35">
        <f t="shared" si="11"/>
        <v>3243.8547646127518</v>
      </c>
      <c r="F186" s="36">
        <f t="shared" si="14"/>
        <v>132881.2297938327</v>
      </c>
      <c r="G186" s="37"/>
      <c r="H186" s="37"/>
      <c r="I186" s="37"/>
      <c r="J186" s="37"/>
      <c r="K186" s="37"/>
      <c r="L186" s="37"/>
      <c r="M186" s="37"/>
      <c r="N186" s="37"/>
      <c r="O186" s="37"/>
    </row>
    <row r="187" spans="2:15" ht="15.75" thickBot="1" x14ac:dyDescent="0.3">
      <c r="B187" s="40">
        <v>133</v>
      </c>
      <c r="C187" s="35">
        <f t="shared" si="12"/>
        <v>490.40949459454396</v>
      </c>
      <c r="D187" s="35">
        <f t="shared" si="13"/>
        <v>1131.445270018208</v>
      </c>
      <c r="E187" s="35">
        <f t="shared" si="11"/>
        <v>1621.854764612752</v>
      </c>
      <c r="F187" s="36">
        <f t="shared" si="14"/>
        <v>132390.82029923814</v>
      </c>
      <c r="G187" s="37"/>
      <c r="H187" s="37"/>
      <c r="I187" s="37"/>
      <c r="J187" s="37"/>
      <c r="K187" s="37"/>
      <c r="L187" s="37"/>
      <c r="M187" s="37"/>
      <c r="N187" s="37"/>
      <c r="O187" s="37"/>
    </row>
    <row r="188" spans="2:15" ht="15.75" thickBot="1" x14ac:dyDescent="0.3">
      <c r="B188" s="40">
        <v>134</v>
      </c>
      <c r="C188" s="35">
        <f t="shared" si="12"/>
        <v>494.58518971635999</v>
      </c>
      <c r="D188" s="35">
        <f t="shared" si="13"/>
        <v>1127.269574896392</v>
      </c>
      <c r="E188" s="35">
        <f t="shared" si="11"/>
        <v>1621.854764612752</v>
      </c>
      <c r="F188" s="36">
        <f t="shared" si="14"/>
        <v>131896.23510952177</v>
      </c>
      <c r="G188" s="37"/>
      <c r="H188" s="37"/>
      <c r="I188" s="37"/>
      <c r="J188" s="37"/>
      <c r="K188" s="37"/>
      <c r="L188" s="37"/>
      <c r="M188" s="37"/>
      <c r="N188" s="37"/>
      <c r="O188" s="37"/>
    </row>
    <row r="189" spans="2:15" ht="15.75" thickBot="1" x14ac:dyDescent="0.3">
      <c r="B189" s="40">
        <v>135</v>
      </c>
      <c r="C189" s="35">
        <f t="shared" si="12"/>
        <v>498.79643967539369</v>
      </c>
      <c r="D189" s="35">
        <f t="shared" si="13"/>
        <v>1123.0583249373583</v>
      </c>
      <c r="E189" s="35">
        <f t="shared" si="11"/>
        <v>1621.854764612752</v>
      </c>
      <c r="F189" s="36">
        <f t="shared" si="14"/>
        <v>131397.43866984639</v>
      </c>
      <c r="G189" s="37"/>
      <c r="H189" s="37"/>
      <c r="I189" s="37"/>
      <c r="J189" s="37"/>
      <c r="K189" s="37"/>
      <c r="L189" s="37"/>
      <c r="M189" s="37"/>
      <c r="N189" s="37"/>
      <c r="O189" s="37"/>
    </row>
    <row r="190" spans="2:15" ht="15.75" thickBot="1" x14ac:dyDescent="0.3">
      <c r="B190" s="40">
        <v>136</v>
      </c>
      <c r="C190" s="35">
        <f t="shared" si="12"/>
        <v>503.04354721080904</v>
      </c>
      <c r="D190" s="35">
        <f t="shared" si="13"/>
        <v>1118.8112174019429</v>
      </c>
      <c r="E190" s="35">
        <f t="shared" si="11"/>
        <v>1621.854764612752</v>
      </c>
      <c r="F190" s="36">
        <f t="shared" si="14"/>
        <v>130894.39512263559</v>
      </c>
      <c r="G190" s="37"/>
      <c r="H190" s="37"/>
      <c r="I190" s="37"/>
      <c r="J190" s="37"/>
      <c r="K190" s="37"/>
      <c r="L190" s="37"/>
      <c r="M190" s="37"/>
      <c r="N190" s="37"/>
      <c r="O190" s="37"/>
    </row>
    <row r="191" spans="2:15" ht="15.75" thickBot="1" x14ac:dyDescent="0.3">
      <c r="B191" s="40">
        <v>137</v>
      </c>
      <c r="C191" s="35">
        <f t="shared" si="12"/>
        <v>507.32681763950632</v>
      </c>
      <c r="D191" s="35">
        <f t="shared" si="13"/>
        <v>1114.5279469732457</v>
      </c>
      <c r="E191" s="35">
        <f t="shared" si="11"/>
        <v>1621.854764612752</v>
      </c>
      <c r="F191" s="36">
        <f t="shared" si="14"/>
        <v>130387.06830499608</v>
      </c>
      <c r="G191" s="37"/>
      <c r="H191" s="37"/>
      <c r="I191" s="37"/>
      <c r="J191" s="37"/>
      <c r="K191" s="37"/>
      <c r="L191" s="37"/>
      <c r="M191" s="37"/>
      <c r="N191" s="37"/>
      <c r="O191" s="37"/>
    </row>
    <row r="192" spans="2:15" ht="15.75" thickBot="1" x14ac:dyDescent="0.3">
      <c r="B192" s="40">
        <v>138</v>
      </c>
      <c r="C192" s="35">
        <f t="shared" si="12"/>
        <v>2133.6465588780707</v>
      </c>
      <c r="D192" s="35">
        <f t="shared" si="13"/>
        <v>1110.2082057346811</v>
      </c>
      <c r="E192" s="35">
        <f t="shared" si="11"/>
        <v>3243.8547646127518</v>
      </c>
      <c r="F192" s="36">
        <f t="shared" si="14"/>
        <v>128253.42174611801</v>
      </c>
      <c r="G192" s="37"/>
      <c r="H192" s="37"/>
      <c r="I192" s="37"/>
      <c r="J192" s="37"/>
      <c r="K192" s="37"/>
      <c r="L192" s="37"/>
      <c r="M192" s="37"/>
      <c r="N192" s="37"/>
      <c r="O192" s="37"/>
    </row>
    <row r="193" spans="2:15" ht="15.75" thickBot="1" x14ac:dyDescent="0.3">
      <c r="B193" s="40">
        <v>139</v>
      </c>
      <c r="C193" s="35">
        <f t="shared" si="12"/>
        <v>529.81394271910517</v>
      </c>
      <c r="D193" s="35">
        <f t="shared" si="13"/>
        <v>1092.0408218936468</v>
      </c>
      <c r="E193" s="35">
        <f t="shared" si="11"/>
        <v>1621.854764612752</v>
      </c>
      <c r="F193" s="36">
        <f t="shared" si="14"/>
        <v>127723.6078033989</v>
      </c>
      <c r="G193" s="37"/>
      <c r="H193" s="37"/>
      <c r="I193" s="37"/>
      <c r="J193" s="37"/>
      <c r="K193" s="37"/>
      <c r="L193" s="37"/>
      <c r="M193" s="37"/>
      <c r="N193" s="37"/>
      <c r="O193" s="37"/>
    </row>
    <row r="194" spans="2:15" ht="15.75" thickBot="1" x14ac:dyDescent="0.3">
      <c r="B194" s="40">
        <v>140</v>
      </c>
      <c r="C194" s="35">
        <f t="shared" si="12"/>
        <v>534.32515532911248</v>
      </c>
      <c r="D194" s="35">
        <f t="shared" si="13"/>
        <v>1087.5296092836395</v>
      </c>
      <c r="E194" s="35">
        <f t="shared" si="11"/>
        <v>1621.854764612752</v>
      </c>
      <c r="F194" s="36">
        <f t="shared" si="14"/>
        <v>127189.28264806978</v>
      </c>
      <c r="G194" s="37"/>
      <c r="H194" s="37"/>
      <c r="I194" s="37"/>
      <c r="J194" s="37"/>
      <c r="K194" s="37"/>
      <c r="L194" s="37"/>
      <c r="M194" s="37"/>
      <c r="N194" s="37"/>
      <c r="O194" s="37"/>
    </row>
    <row r="195" spans="2:15" ht="15.75" thickBot="1" x14ac:dyDescent="0.3">
      <c r="B195" s="40">
        <v>141</v>
      </c>
      <c r="C195" s="35">
        <f t="shared" si="12"/>
        <v>538.87477961078775</v>
      </c>
      <c r="D195" s="35">
        <f t="shared" si="13"/>
        <v>1082.9799850019642</v>
      </c>
      <c r="E195" s="35">
        <f t="shared" si="11"/>
        <v>1621.854764612752</v>
      </c>
      <c r="F195" s="36">
        <f t="shared" si="14"/>
        <v>126650.40786845899</v>
      </c>
      <c r="G195" s="37"/>
      <c r="H195" s="37"/>
      <c r="I195" s="37"/>
      <c r="J195" s="37"/>
      <c r="K195" s="37"/>
      <c r="L195" s="37"/>
      <c r="M195" s="37"/>
      <c r="N195" s="37"/>
      <c r="O195" s="37"/>
    </row>
    <row r="196" spans="2:15" ht="15.75" thickBot="1" x14ac:dyDescent="0.3">
      <c r="B196" s="40">
        <v>142</v>
      </c>
      <c r="C196" s="35">
        <f t="shared" si="12"/>
        <v>543.46314262841406</v>
      </c>
      <c r="D196" s="35">
        <f t="shared" si="13"/>
        <v>1078.3916219843379</v>
      </c>
      <c r="E196" s="35">
        <f t="shared" si="11"/>
        <v>1621.854764612752</v>
      </c>
      <c r="F196" s="36">
        <f t="shared" si="14"/>
        <v>126106.94472583057</v>
      </c>
      <c r="G196" s="37"/>
      <c r="H196" s="37"/>
      <c r="I196" s="37"/>
      <c r="J196" s="37"/>
      <c r="K196" s="37"/>
      <c r="L196" s="37"/>
      <c r="M196" s="37"/>
      <c r="N196" s="37"/>
      <c r="O196" s="37"/>
    </row>
    <row r="197" spans="2:15" ht="15.75" thickBot="1" x14ac:dyDescent="0.3">
      <c r="B197" s="40">
        <v>143</v>
      </c>
      <c r="C197" s="35">
        <f t="shared" si="12"/>
        <v>548.09057423113313</v>
      </c>
      <c r="D197" s="35">
        <f t="shared" si="13"/>
        <v>1073.7641903816188</v>
      </c>
      <c r="E197" s="35">
        <f t="shared" si="11"/>
        <v>1621.854764612752</v>
      </c>
      <c r="F197" s="36">
        <f t="shared" si="14"/>
        <v>125558.85415159944</v>
      </c>
      <c r="G197" s="37"/>
      <c r="H197" s="37"/>
      <c r="I197" s="37"/>
      <c r="J197" s="37"/>
      <c r="K197" s="37"/>
      <c r="L197" s="37"/>
      <c r="M197" s="37"/>
      <c r="N197" s="37"/>
      <c r="O197" s="37"/>
    </row>
    <row r="198" spans="2:15" ht="15.75" thickBot="1" x14ac:dyDescent="0.3">
      <c r="B198" s="40">
        <v>144</v>
      </c>
      <c r="C198" s="35">
        <f t="shared" si="12"/>
        <v>2174.7574070766559</v>
      </c>
      <c r="D198" s="35">
        <f t="shared" si="13"/>
        <v>1069.0973575360956</v>
      </c>
      <c r="E198" s="35">
        <f t="shared" si="11"/>
        <v>3243.8547646127518</v>
      </c>
      <c r="F198" s="36">
        <f t="shared" si="14"/>
        <v>123384.09674452279</v>
      </c>
      <c r="G198" s="37"/>
      <c r="H198" s="37"/>
      <c r="I198" s="37"/>
      <c r="J198" s="37"/>
      <c r="K198" s="37"/>
      <c r="L198" s="37"/>
      <c r="M198" s="37"/>
      <c r="N198" s="37"/>
      <c r="O198" s="37"/>
    </row>
    <row r="199" spans="2:15" ht="15.75" thickBot="1" x14ac:dyDescent="0.3">
      <c r="B199" s="40">
        <v>145</v>
      </c>
      <c r="C199" s="35">
        <f t="shared" si="12"/>
        <v>571.27483790937549</v>
      </c>
      <c r="D199" s="35">
        <f t="shared" si="13"/>
        <v>1050.5799267033765</v>
      </c>
      <c r="E199" s="35">
        <f t="shared" si="11"/>
        <v>1621.854764612752</v>
      </c>
      <c r="F199" s="36">
        <f t="shared" si="14"/>
        <v>122812.82190661342</v>
      </c>
      <c r="G199" s="37"/>
      <c r="H199" s="37"/>
      <c r="I199" s="37"/>
      <c r="J199" s="37"/>
      <c r="K199" s="37"/>
      <c r="L199" s="37"/>
      <c r="M199" s="37"/>
      <c r="N199" s="37"/>
      <c r="O199" s="37"/>
    </row>
    <row r="200" spans="2:15" ht="15.75" thickBot="1" x14ac:dyDescent="0.3">
      <c r="B200" s="40">
        <v>146</v>
      </c>
      <c r="C200" s="35">
        <f t="shared" si="12"/>
        <v>576.1390780600409</v>
      </c>
      <c r="D200" s="35">
        <f t="shared" si="13"/>
        <v>1045.7156865527111</v>
      </c>
      <c r="E200" s="35">
        <f t="shared" si="11"/>
        <v>1621.854764612752</v>
      </c>
      <c r="F200" s="36">
        <f t="shared" si="14"/>
        <v>122236.68282855338</v>
      </c>
      <c r="G200" s="37"/>
      <c r="H200" s="37"/>
      <c r="I200" s="37"/>
      <c r="J200" s="37"/>
      <c r="K200" s="37"/>
      <c r="L200" s="37"/>
      <c r="M200" s="37"/>
      <c r="N200" s="37"/>
      <c r="O200" s="37"/>
    </row>
    <row r="201" spans="2:15" ht="15.75" thickBot="1" x14ac:dyDescent="0.3">
      <c r="B201" s="40">
        <v>147</v>
      </c>
      <c r="C201" s="35">
        <f t="shared" si="12"/>
        <v>581.04473580986064</v>
      </c>
      <c r="D201" s="35">
        <f t="shared" si="13"/>
        <v>1040.8100288028913</v>
      </c>
      <c r="E201" s="35">
        <f t="shared" si="11"/>
        <v>1621.854764612752</v>
      </c>
      <c r="F201" s="36">
        <f t="shared" si="14"/>
        <v>121655.63809274352</v>
      </c>
      <c r="G201" s="37"/>
      <c r="H201" s="37"/>
      <c r="I201" s="37"/>
      <c r="J201" s="37"/>
      <c r="K201" s="37"/>
      <c r="L201" s="37"/>
      <c r="M201" s="37"/>
      <c r="N201" s="37"/>
      <c r="O201" s="37"/>
    </row>
    <row r="202" spans="2:15" ht="15.75" thickBot="1" x14ac:dyDescent="0.3">
      <c r="B202" s="40">
        <v>148</v>
      </c>
      <c r="C202" s="35">
        <f t="shared" si="12"/>
        <v>585.9921638177218</v>
      </c>
      <c r="D202" s="35">
        <f t="shared" si="13"/>
        <v>1035.8626007950302</v>
      </c>
      <c r="E202" s="35">
        <f t="shared" si="11"/>
        <v>1621.854764612752</v>
      </c>
      <c r="F202" s="36">
        <f t="shared" si="14"/>
        <v>121069.64592892581</v>
      </c>
      <c r="G202" s="37"/>
      <c r="H202" s="37"/>
      <c r="I202" s="37"/>
      <c r="J202" s="37"/>
      <c r="K202" s="37"/>
      <c r="L202" s="37"/>
      <c r="M202" s="37"/>
      <c r="N202" s="37"/>
      <c r="O202" s="37"/>
    </row>
    <row r="203" spans="2:15" ht="15.75" thickBot="1" x14ac:dyDescent="0.3">
      <c r="B203" s="40">
        <v>149</v>
      </c>
      <c r="C203" s="35">
        <f t="shared" si="12"/>
        <v>590.98171774530033</v>
      </c>
      <c r="D203" s="35">
        <f t="shared" si="13"/>
        <v>1030.8730468674516</v>
      </c>
      <c r="E203" s="35">
        <f t="shared" si="11"/>
        <v>1621.854764612752</v>
      </c>
      <c r="F203" s="36">
        <f t="shared" si="14"/>
        <v>120478.66421118051</v>
      </c>
      <c r="G203" s="37"/>
      <c r="H203" s="37"/>
      <c r="I203" s="37"/>
      <c r="J203" s="37"/>
      <c r="K203" s="37"/>
      <c r="L203" s="37"/>
      <c r="M203" s="37"/>
      <c r="N203" s="37"/>
      <c r="O203" s="37"/>
    </row>
    <row r="204" spans="2:15" ht="15.75" thickBot="1" x14ac:dyDescent="0.3">
      <c r="B204" s="40">
        <v>150</v>
      </c>
      <c r="C204" s="35">
        <f t="shared" si="12"/>
        <v>2218.0137562826285</v>
      </c>
      <c r="D204" s="35">
        <f t="shared" si="13"/>
        <v>1025.8410083301233</v>
      </c>
      <c r="E204" s="35">
        <f t="shared" si="11"/>
        <v>3243.8547646127518</v>
      </c>
      <c r="F204" s="36">
        <f t="shared" si="14"/>
        <v>118260.65045489788</v>
      </c>
      <c r="G204" s="37"/>
      <c r="H204" s="37"/>
      <c r="I204" s="37"/>
      <c r="J204" s="37"/>
      <c r="K204" s="37"/>
      <c r="L204" s="37"/>
      <c r="M204" s="37"/>
      <c r="N204" s="37"/>
      <c r="O204" s="37"/>
    </row>
    <row r="205" spans="2:15" ht="15.75" thickBot="1" x14ac:dyDescent="0.3">
      <c r="B205" s="40">
        <v>151</v>
      </c>
      <c r="C205" s="35">
        <f t="shared" si="12"/>
        <v>614.89950242807686</v>
      </c>
      <c r="D205" s="35">
        <f t="shared" si="13"/>
        <v>1006.9552621846751</v>
      </c>
      <c r="E205" s="35">
        <f t="shared" si="11"/>
        <v>1621.854764612752</v>
      </c>
      <c r="F205" s="36">
        <f t="shared" si="14"/>
        <v>117645.75095246981</v>
      </c>
      <c r="G205" s="37"/>
      <c r="H205" s="37"/>
      <c r="I205" s="37"/>
      <c r="J205" s="37"/>
      <c r="K205" s="37"/>
      <c r="L205" s="37"/>
      <c r="M205" s="37"/>
      <c r="N205" s="37"/>
      <c r="O205" s="37"/>
    </row>
    <row r="206" spans="2:15" ht="15.75" thickBot="1" x14ac:dyDescent="0.3">
      <c r="B206" s="40">
        <v>152</v>
      </c>
      <c r="C206" s="35">
        <f t="shared" si="12"/>
        <v>620.13519398991912</v>
      </c>
      <c r="D206" s="35">
        <f t="shared" si="13"/>
        <v>1001.7195706228329</v>
      </c>
      <c r="E206" s="35">
        <f t="shared" si="11"/>
        <v>1621.854764612752</v>
      </c>
      <c r="F206" s="36">
        <f t="shared" si="14"/>
        <v>117025.61575847989</v>
      </c>
      <c r="G206" s="37"/>
      <c r="H206" s="37"/>
      <c r="I206" s="37"/>
      <c r="J206" s="37"/>
      <c r="K206" s="37"/>
      <c r="L206" s="37"/>
      <c r="M206" s="37"/>
      <c r="N206" s="37"/>
      <c r="O206" s="37"/>
    </row>
    <row r="207" spans="2:15" ht="15.75" thickBot="1" x14ac:dyDescent="0.3">
      <c r="B207" s="40">
        <v>153</v>
      </c>
      <c r="C207" s="35">
        <f t="shared" si="12"/>
        <v>625.41546595233501</v>
      </c>
      <c r="D207" s="35">
        <f t="shared" si="13"/>
        <v>996.43929866041697</v>
      </c>
      <c r="E207" s="35">
        <f t="shared" si="11"/>
        <v>1621.854764612752</v>
      </c>
      <c r="F207" s="36">
        <f t="shared" si="14"/>
        <v>116400.20029252756</v>
      </c>
      <c r="G207" s="37"/>
      <c r="H207" s="37"/>
      <c r="I207" s="37"/>
      <c r="J207" s="37"/>
      <c r="K207" s="37"/>
      <c r="L207" s="37"/>
      <c r="M207" s="37"/>
      <c r="N207" s="37"/>
      <c r="O207" s="37"/>
    </row>
    <row r="208" spans="2:15" ht="15.75" thickBot="1" x14ac:dyDescent="0.3">
      <c r="B208" s="40">
        <v>154</v>
      </c>
      <c r="C208" s="35">
        <f t="shared" si="12"/>
        <v>630.74069790455201</v>
      </c>
      <c r="D208" s="35">
        <f t="shared" si="13"/>
        <v>991.11406670819997</v>
      </c>
      <c r="E208" s="35">
        <f t="shared" si="11"/>
        <v>1621.854764612752</v>
      </c>
      <c r="F208" s="36">
        <f t="shared" si="14"/>
        <v>115769.45959462301</v>
      </c>
      <c r="G208" s="37"/>
      <c r="H208" s="37"/>
      <c r="I208" s="37"/>
      <c r="J208" s="37"/>
      <c r="K208" s="37"/>
      <c r="L208" s="37"/>
      <c r="M208" s="37"/>
      <c r="N208" s="37"/>
      <c r="O208" s="37"/>
    </row>
    <row r="209" spans="2:15" ht="15.75" thickBot="1" x14ac:dyDescent="0.3">
      <c r="B209" s="40">
        <v>155</v>
      </c>
      <c r="C209" s="35">
        <f t="shared" si="12"/>
        <v>636.11127266789003</v>
      </c>
      <c r="D209" s="35">
        <f t="shared" si="13"/>
        <v>985.74349194486194</v>
      </c>
      <c r="E209" s="35">
        <f t="shared" si="11"/>
        <v>1621.854764612752</v>
      </c>
      <c r="F209" s="36">
        <f t="shared" si="14"/>
        <v>115133.34832195513</v>
      </c>
      <c r="G209" s="37"/>
      <c r="H209" s="37"/>
      <c r="I209" s="37"/>
      <c r="J209" s="37"/>
      <c r="K209" s="37"/>
      <c r="L209" s="37"/>
      <c r="M209" s="37"/>
      <c r="N209" s="37"/>
      <c r="O209" s="37"/>
    </row>
    <row r="210" spans="2:15" ht="15.75" thickBot="1" x14ac:dyDescent="0.3">
      <c r="B210" s="40">
        <v>156</v>
      </c>
      <c r="C210" s="35">
        <f t="shared" si="12"/>
        <v>2263.5275763232821</v>
      </c>
      <c r="D210" s="35">
        <f t="shared" si="13"/>
        <v>980.32718828946975</v>
      </c>
      <c r="E210" s="35">
        <f t="shared" si="11"/>
        <v>3243.8547646127518</v>
      </c>
      <c r="F210" s="36">
        <f t="shared" si="14"/>
        <v>112869.82074563185</v>
      </c>
      <c r="G210" s="37"/>
      <c r="H210" s="37"/>
      <c r="I210" s="37"/>
      <c r="J210" s="37"/>
      <c r="K210" s="37"/>
      <c r="L210" s="37"/>
      <c r="M210" s="37"/>
      <c r="N210" s="37"/>
      <c r="O210" s="37"/>
    </row>
    <row r="211" spans="2:15" ht="15.75" thickBot="1" x14ac:dyDescent="0.3">
      <c r="B211" s="40">
        <v>157</v>
      </c>
      <c r="C211" s="35">
        <f t="shared" si="12"/>
        <v>660.80085949322483</v>
      </c>
      <c r="D211" s="35">
        <f t="shared" si="13"/>
        <v>961.05390511952714</v>
      </c>
      <c r="E211" s="35">
        <f t="shared" si="11"/>
        <v>1621.854764612752</v>
      </c>
      <c r="F211" s="36">
        <f t="shared" si="14"/>
        <v>112209.01988613863</v>
      </c>
      <c r="G211" s="37"/>
      <c r="H211" s="37"/>
      <c r="I211" s="37"/>
      <c r="J211" s="37"/>
      <c r="K211" s="37"/>
      <c r="L211" s="37"/>
      <c r="M211" s="37"/>
      <c r="N211" s="37"/>
      <c r="O211" s="37"/>
    </row>
    <row r="212" spans="2:15" ht="15.75" thickBot="1" x14ac:dyDescent="0.3">
      <c r="B212" s="40">
        <v>158</v>
      </c>
      <c r="C212" s="35">
        <f t="shared" si="12"/>
        <v>666.42738784532969</v>
      </c>
      <c r="D212" s="35">
        <f t="shared" si="13"/>
        <v>955.42737676742229</v>
      </c>
      <c r="E212" s="35">
        <f t="shared" si="11"/>
        <v>1621.854764612752</v>
      </c>
      <c r="F212" s="36">
        <f t="shared" si="14"/>
        <v>111542.59249829331</v>
      </c>
      <c r="G212" s="37"/>
      <c r="H212" s="37"/>
      <c r="I212" s="37"/>
      <c r="J212" s="37"/>
      <c r="K212" s="37"/>
      <c r="L212" s="37"/>
      <c r="M212" s="37"/>
      <c r="N212" s="37"/>
      <c r="O212" s="37"/>
    </row>
    <row r="213" spans="2:15" ht="15.75" thickBot="1" x14ac:dyDescent="0.3">
      <c r="B213" s="40">
        <v>159</v>
      </c>
      <c r="C213" s="35">
        <f t="shared" si="12"/>
        <v>672.10182446032843</v>
      </c>
      <c r="D213" s="35">
        <f t="shared" si="13"/>
        <v>949.75294015242355</v>
      </c>
      <c r="E213" s="35">
        <f t="shared" si="11"/>
        <v>1621.854764612752</v>
      </c>
      <c r="F213" s="36">
        <f t="shared" si="14"/>
        <v>110870.49067383297</v>
      </c>
      <c r="G213" s="37"/>
      <c r="H213" s="37"/>
      <c r="I213" s="37"/>
      <c r="J213" s="37"/>
      <c r="K213" s="37"/>
      <c r="L213" s="37"/>
      <c r="M213" s="37"/>
      <c r="N213" s="37"/>
      <c r="O213" s="37"/>
    </row>
    <row r="214" spans="2:15" ht="15.75" thickBot="1" x14ac:dyDescent="0.3">
      <c r="B214" s="40">
        <v>160</v>
      </c>
      <c r="C214" s="35">
        <f t="shared" si="12"/>
        <v>677.82457726323446</v>
      </c>
      <c r="D214" s="35">
        <f t="shared" si="13"/>
        <v>944.03018734951752</v>
      </c>
      <c r="E214" s="35">
        <f t="shared" si="11"/>
        <v>1621.854764612752</v>
      </c>
      <c r="F214" s="36">
        <f t="shared" si="14"/>
        <v>110192.66609656974</v>
      </c>
      <c r="G214" s="37"/>
      <c r="H214" s="37"/>
      <c r="I214" s="37"/>
      <c r="J214" s="37"/>
      <c r="K214" s="37"/>
      <c r="L214" s="37"/>
      <c r="M214" s="37"/>
      <c r="N214" s="37"/>
      <c r="O214" s="37"/>
    </row>
    <row r="215" spans="2:15" ht="15.75" thickBot="1" x14ac:dyDescent="0.3">
      <c r="B215" s="40">
        <v>161</v>
      </c>
      <c r="C215" s="35">
        <f t="shared" si="12"/>
        <v>683.59605765242463</v>
      </c>
      <c r="D215" s="35">
        <f t="shared" si="13"/>
        <v>938.25870696032734</v>
      </c>
      <c r="E215" s="35">
        <f t="shared" si="11"/>
        <v>1621.854764612752</v>
      </c>
      <c r="F215" s="36">
        <f t="shared" si="14"/>
        <v>109509.07003891731</v>
      </c>
      <c r="G215" s="37"/>
      <c r="H215" s="37"/>
      <c r="I215" s="37"/>
      <c r="J215" s="37"/>
      <c r="K215" s="37"/>
      <c r="L215" s="37"/>
      <c r="M215" s="37"/>
      <c r="N215" s="37"/>
      <c r="O215" s="37"/>
    </row>
    <row r="216" spans="2:15" ht="15.75" thickBot="1" x14ac:dyDescent="0.3">
      <c r="B216" s="40">
        <v>162</v>
      </c>
      <c r="C216" s="35">
        <f t="shared" si="12"/>
        <v>2311.4166805292143</v>
      </c>
      <c r="D216" s="35">
        <f t="shared" si="13"/>
        <v>932.43808408353766</v>
      </c>
      <c r="E216" s="35">
        <f t="shared" si="11"/>
        <v>3243.8547646127518</v>
      </c>
      <c r="F216" s="36">
        <f t="shared" si="14"/>
        <v>107197.6533583881</v>
      </c>
      <c r="G216" s="37"/>
      <c r="H216" s="37"/>
      <c r="I216" s="37"/>
      <c r="J216" s="37"/>
      <c r="K216" s="37"/>
      <c r="L216" s="37"/>
      <c r="M216" s="37"/>
      <c r="N216" s="37"/>
      <c r="O216" s="37"/>
    </row>
    <row r="217" spans="2:15" ht="15.75" thickBot="1" x14ac:dyDescent="0.3">
      <c r="B217" s="40">
        <v>163</v>
      </c>
      <c r="C217" s="35">
        <f t="shared" si="12"/>
        <v>709.09772558187944</v>
      </c>
      <c r="D217" s="35">
        <f t="shared" si="13"/>
        <v>912.75703903087253</v>
      </c>
      <c r="E217" s="35">
        <f t="shared" si="11"/>
        <v>1621.854764612752</v>
      </c>
      <c r="F217" s="36">
        <f t="shared" si="14"/>
        <v>106488.55563280622</v>
      </c>
      <c r="G217" s="37"/>
      <c r="H217" s="37"/>
      <c r="I217" s="37"/>
      <c r="J217" s="37"/>
      <c r="K217" s="37"/>
      <c r="L217" s="37"/>
      <c r="M217" s="37"/>
      <c r="N217" s="37"/>
      <c r="O217" s="37"/>
    </row>
    <row r="218" spans="2:15" ht="15.75" thickBot="1" x14ac:dyDescent="0.3">
      <c r="B218" s="40">
        <v>164</v>
      </c>
      <c r="C218" s="35">
        <f t="shared" si="12"/>
        <v>715.13548779129815</v>
      </c>
      <c r="D218" s="35">
        <f t="shared" si="13"/>
        <v>906.71927682145383</v>
      </c>
      <c r="E218" s="35">
        <f t="shared" si="11"/>
        <v>1621.854764612752</v>
      </c>
      <c r="F218" s="36">
        <f t="shared" si="14"/>
        <v>105773.42014501493</v>
      </c>
      <c r="G218" s="37"/>
      <c r="H218" s="37"/>
      <c r="I218" s="37"/>
      <c r="J218" s="37"/>
      <c r="K218" s="37"/>
      <c r="L218" s="37"/>
      <c r="M218" s="37"/>
      <c r="N218" s="37"/>
      <c r="O218" s="37"/>
    </row>
    <row r="219" spans="2:15" ht="15.75" thickBot="1" x14ac:dyDescent="0.3">
      <c r="B219" s="40">
        <v>165</v>
      </c>
      <c r="C219" s="35">
        <f t="shared" si="12"/>
        <v>721.2246598010621</v>
      </c>
      <c r="D219" s="35">
        <f t="shared" si="13"/>
        <v>900.63010481168988</v>
      </c>
      <c r="E219" s="35">
        <f t="shared" si="11"/>
        <v>1621.854764612752</v>
      </c>
      <c r="F219" s="36">
        <f t="shared" si="14"/>
        <v>105052.19548521386</v>
      </c>
      <c r="G219" s="37"/>
      <c r="H219" s="37"/>
      <c r="I219" s="37"/>
      <c r="J219" s="37"/>
      <c r="K219" s="37"/>
      <c r="L219" s="37"/>
      <c r="M219" s="37"/>
      <c r="N219" s="37"/>
      <c r="O219" s="37"/>
    </row>
    <row r="220" spans="2:15" ht="15.75" thickBot="1" x14ac:dyDescent="0.3">
      <c r="B220" s="40">
        <v>166</v>
      </c>
      <c r="C220" s="35">
        <f t="shared" si="12"/>
        <v>727.36567935076437</v>
      </c>
      <c r="D220" s="35">
        <f t="shared" si="13"/>
        <v>894.48908526198761</v>
      </c>
      <c r="E220" s="35">
        <f t="shared" si="11"/>
        <v>1621.854764612752</v>
      </c>
      <c r="F220" s="36">
        <f t="shared" si="14"/>
        <v>104324.82980586309</v>
      </c>
      <c r="G220" s="37"/>
      <c r="H220" s="37"/>
      <c r="I220" s="37"/>
      <c r="J220" s="37"/>
      <c r="K220" s="37"/>
      <c r="L220" s="37"/>
      <c r="M220" s="37"/>
      <c r="N220" s="37"/>
      <c r="O220" s="37"/>
    </row>
    <row r="221" spans="2:15" ht="15.75" thickBot="1" x14ac:dyDescent="0.3">
      <c r="B221" s="40">
        <v>167</v>
      </c>
      <c r="C221" s="35">
        <f t="shared" si="12"/>
        <v>733.55898790722392</v>
      </c>
      <c r="D221" s="35">
        <f t="shared" si="13"/>
        <v>888.29577670552806</v>
      </c>
      <c r="E221" s="35">
        <f t="shared" si="11"/>
        <v>1621.854764612752</v>
      </c>
      <c r="F221" s="36">
        <f t="shared" si="14"/>
        <v>103591.27081795587</v>
      </c>
      <c r="G221" s="37"/>
      <c r="H221" s="37"/>
      <c r="I221" s="37"/>
      <c r="J221" s="37"/>
      <c r="K221" s="37"/>
      <c r="L221" s="37"/>
      <c r="M221" s="37"/>
      <c r="N221" s="37"/>
      <c r="O221" s="37"/>
    </row>
    <row r="222" spans="2:15" ht="15.75" thickBot="1" x14ac:dyDescent="0.3">
      <c r="B222" s="40">
        <v>168</v>
      </c>
      <c r="C222" s="35">
        <f t="shared" si="12"/>
        <v>2361.8050306962218</v>
      </c>
      <c r="D222" s="35">
        <f t="shared" si="13"/>
        <v>882.04973391652993</v>
      </c>
      <c r="E222" s="35">
        <f t="shared" si="11"/>
        <v>3243.8547646127518</v>
      </c>
      <c r="F222" s="36">
        <f t="shared" si="14"/>
        <v>101229.46578725964</v>
      </c>
      <c r="G222" s="37"/>
      <c r="H222" s="37"/>
      <c r="I222" s="37"/>
      <c r="J222" s="37"/>
      <c r="K222" s="37"/>
      <c r="L222" s="37"/>
      <c r="M222" s="37"/>
      <c r="N222" s="37"/>
      <c r="O222" s="37"/>
    </row>
    <row r="223" spans="2:15" ht="15.75" thickBot="1" x14ac:dyDescent="0.3">
      <c r="B223" s="40">
        <v>169</v>
      </c>
      <c r="C223" s="35">
        <f t="shared" si="12"/>
        <v>759.91511798870488</v>
      </c>
      <c r="D223" s="35">
        <f t="shared" si="13"/>
        <v>861.9396466240471</v>
      </c>
      <c r="E223" s="35">
        <f t="shared" si="11"/>
        <v>1621.854764612752</v>
      </c>
      <c r="F223" s="36">
        <f t="shared" si="14"/>
        <v>100469.55066927095</v>
      </c>
      <c r="G223" s="37"/>
      <c r="H223" s="37"/>
      <c r="I223" s="37"/>
      <c r="J223" s="37"/>
      <c r="K223" s="37"/>
      <c r="L223" s="37"/>
      <c r="M223" s="37"/>
      <c r="N223" s="37"/>
      <c r="O223" s="37"/>
    </row>
    <row r="224" spans="2:15" ht="15.75" thickBot="1" x14ac:dyDescent="0.3">
      <c r="B224" s="40">
        <v>170</v>
      </c>
      <c r="C224" s="35">
        <f t="shared" si="12"/>
        <v>766.38557560862341</v>
      </c>
      <c r="D224" s="35">
        <f t="shared" si="13"/>
        <v>855.46918900412857</v>
      </c>
      <c r="E224" s="35">
        <f t="shared" si="11"/>
        <v>1621.854764612752</v>
      </c>
      <c r="F224" s="36">
        <f t="shared" si="14"/>
        <v>99703.165093662319</v>
      </c>
      <c r="G224" s="37"/>
      <c r="H224" s="37"/>
      <c r="I224" s="37"/>
      <c r="J224" s="37"/>
      <c r="K224" s="37"/>
      <c r="L224" s="37"/>
      <c r="M224" s="37"/>
      <c r="N224" s="37"/>
      <c r="O224" s="37"/>
    </row>
    <row r="225" spans="2:6" ht="15.75" thickBot="1" x14ac:dyDescent="0.3">
      <c r="B225" s="40">
        <v>171</v>
      </c>
      <c r="C225" s="35">
        <f t="shared" si="12"/>
        <v>772.91112730526197</v>
      </c>
      <c r="D225" s="35">
        <f t="shared" si="13"/>
        <v>848.94363730749001</v>
      </c>
      <c r="E225" s="35">
        <f t="shared" si="11"/>
        <v>1621.854764612752</v>
      </c>
      <c r="F225" s="36">
        <f t="shared" si="14"/>
        <v>98930.253966357064</v>
      </c>
    </row>
    <row r="226" spans="2:6" ht="15.75" thickBot="1" x14ac:dyDescent="0.3">
      <c r="B226" s="40">
        <v>172</v>
      </c>
      <c r="C226" s="35">
        <f t="shared" si="12"/>
        <v>779.49224218876191</v>
      </c>
      <c r="D226" s="35">
        <f t="shared" si="13"/>
        <v>842.36252242399007</v>
      </c>
      <c r="E226" s="35">
        <f t="shared" si="11"/>
        <v>1621.854764612752</v>
      </c>
      <c r="F226" s="36">
        <f t="shared" si="14"/>
        <v>98150.761724168304</v>
      </c>
    </row>
    <row r="227" spans="2:6" ht="15.75" thickBot="1" x14ac:dyDescent="0.3">
      <c r="B227" s="40">
        <v>173</v>
      </c>
      <c r="C227" s="35">
        <f t="shared" si="12"/>
        <v>786.12939336360216</v>
      </c>
      <c r="D227" s="35">
        <f t="shared" si="13"/>
        <v>835.72537124914982</v>
      </c>
      <c r="E227" s="35">
        <f t="shared" si="11"/>
        <v>1621.854764612752</v>
      </c>
      <c r="F227" s="36">
        <f t="shared" si="14"/>
        <v>97364.632330804699</v>
      </c>
    </row>
    <row r="228" spans="2:6" ht="15.75" thickBot="1" x14ac:dyDescent="0.3">
      <c r="B228" s="40">
        <v>174</v>
      </c>
      <c r="C228" s="35">
        <f t="shared" si="12"/>
        <v>2414.8230579626093</v>
      </c>
      <c r="D228" s="35">
        <f t="shared" si="13"/>
        <v>829.0317066501425</v>
      </c>
      <c r="E228" s="35">
        <f t="shared" si="11"/>
        <v>3243.8547646127518</v>
      </c>
      <c r="F228" s="36">
        <f t="shared" si="14"/>
        <v>94949.809272842089</v>
      </c>
    </row>
    <row r="229" spans="2:6" ht="15.75" thickBot="1" x14ac:dyDescent="0.3">
      <c r="B229" s="40">
        <v>175</v>
      </c>
      <c r="C229" s="35">
        <f t="shared" si="12"/>
        <v>813.38457843545439</v>
      </c>
      <c r="D229" s="35">
        <f t="shared" si="13"/>
        <v>808.47018617729759</v>
      </c>
      <c r="E229" s="35">
        <f t="shared" si="11"/>
        <v>1621.854764612752</v>
      </c>
      <c r="F229" s="36">
        <f t="shared" si="14"/>
        <v>94136.42469440664</v>
      </c>
    </row>
    <row r="230" spans="2:6" ht="15.75" thickBot="1" x14ac:dyDescent="0.3">
      <c r="B230" s="40">
        <v>176</v>
      </c>
      <c r="C230" s="35">
        <f t="shared" si="12"/>
        <v>820.31031305880492</v>
      </c>
      <c r="D230" s="35">
        <f t="shared" si="13"/>
        <v>801.54445155394706</v>
      </c>
      <c r="E230" s="35">
        <f t="shared" si="11"/>
        <v>1621.854764612752</v>
      </c>
      <c r="F230" s="36">
        <f t="shared" si="14"/>
        <v>93316.114381347841</v>
      </c>
    </row>
    <row r="231" spans="2:6" ht="15.75" thickBot="1" x14ac:dyDescent="0.3">
      <c r="B231" s="40">
        <v>177</v>
      </c>
      <c r="C231" s="35">
        <f t="shared" si="12"/>
        <v>827.2950183109881</v>
      </c>
      <c r="D231" s="35">
        <f t="shared" si="13"/>
        <v>794.55974630176388</v>
      </c>
      <c r="E231" s="35">
        <f t="shared" si="11"/>
        <v>1621.854764612752</v>
      </c>
      <c r="F231" s="36">
        <f t="shared" si="14"/>
        <v>92488.819363036848</v>
      </c>
    </row>
    <row r="232" spans="2:6" ht="15.75" thickBot="1" x14ac:dyDescent="0.3">
      <c r="B232" s="40">
        <v>178</v>
      </c>
      <c r="C232" s="35">
        <f t="shared" si="12"/>
        <v>834.33919630986634</v>
      </c>
      <c r="D232" s="35">
        <f t="shared" si="13"/>
        <v>787.51556830288564</v>
      </c>
      <c r="E232" s="35">
        <f t="shared" si="11"/>
        <v>1621.854764612752</v>
      </c>
      <c r="F232" s="36">
        <f t="shared" si="14"/>
        <v>91654.480166726978</v>
      </c>
    </row>
    <row r="233" spans="2:6" ht="15.75" thickBot="1" x14ac:dyDescent="0.3">
      <c r="B233" s="40">
        <v>179</v>
      </c>
      <c r="C233" s="35">
        <f t="shared" si="12"/>
        <v>841.44335344869046</v>
      </c>
      <c r="D233" s="35">
        <f t="shared" si="13"/>
        <v>780.41141116406152</v>
      </c>
      <c r="E233" s="35">
        <f t="shared" si="11"/>
        <v>1621.854764612752</v>
      </c>
      <c r="F233" s="36">
        <f t="shared" si="14"/>
        <v>90813.03681327829</v>
      </c>
    </row>
    <row r="234" spans="2:6" ht="15.75" thickBot="1" x14ac:dyDescent="0.3">
      <c r="B234" s="40">
        <v>180</v>
      </c>
      <c r="C234" s="35">
        <f t="shared" si="12"/>
        <v>2470.6080004325036</v>
      </c>
      <c r="D234" s="35">
        <f t="shared" si="13"/>
        <v>773.24676418024819</v>
      </c>
      <c r="E234" s="35">
        <f t="shared" si="11"/>
        <v>3243.8547646127518</v>
      </c>
      <c r="F234" s="36">
        <f t="shared" si="14"/>
        <v>88342.428812845785</v>
      </c>
    </row>
    <row r="235" spans="2:6" ht="15.75" thickBot="1" x14ac:dyDescent="0.3">
      <c r="B235" s="40">
        <v>181</v>
      </c>
      <c r="C235" s="35">
        <f t="shared" si="12"/>
        <v>869.6445135690509</v>
      </c>
      <c r="D235" s="35">
        <f t="shared" si="13"/>
        <v>752.21025104370108</v>
      </c>
      <c r="E235" s="35">
        <f t="shared" si="11"/>
        <v>1621.854764612752</v>
      </c>
      <c r="F235" s="36">
        <f t="shared" si="14"/>
        <v>87472.78429927674</v>
      </c>
    </row>
    <row r="236" spans="2:6" ht="15.75" thickBot="1" x14ac:dyDescent="0.3">
      <c r="B236" s="40">
        <v>182</v>
      </c>
      <c r="C236" s="35">
        <f t="shared" si="12"/>
        <v>877.04928528136577</v>
      </c>
      <c r="D236" s="35">
        <f t="shared" si="13"/>
        <v>744.80547933138621</v>
      </c>
      <c r="E236" s="35">
        <f t="shared" si="11"/>
        <v>1621.854764612752</v>
      </c>
      <c r="F236" s="36">
        <f t="shared" si="14"/>
        <v>86595.735013995378</v>
      </c>
    </row>
    <row r="237" spans="2:6" ht="15.75" thickBot="1" x14ac:dyDescent="0.3">
      <c r="B237" s="40">
        <v>183</v>
      </c>
      <c r="C237" s="35">
        <f t="shared" si="12"/>
        <v>884.51710648488756</v>
      </c>
      <c r="D237" s="35">
        <f t="shared" si="13"/>
        <v>737.33765812786442</v>
      </c>
      <c r="E237" s="35">
        <f t="shared" si="11"/>
        <v>1621.854764612752</v>
      </c>
      <c r="F237" s="36">
        <f t="shared" si="14"/>
        <v>85711.217907510494</v>
      </c>
    </row>
    <row r="238" spans="2:6" ht="15.75" thickBot="1" x14ac:dyDescent="0.3">
      <c r="B238" s="40">
        <v>184</v>
      </c>
      <c r="C238" s="35">
        <f t="shared" si="12"/>
        <v>892.04851402781333</v>
      </c>
      <c r="D238" s="35">
        <f t="shared" si="13"/>
        <v>729.80625058493865</v>
      </c>
      <c r="E238" s="35">
        <f t="shared" si="11"/>
        <v>1621.854764612752</v>
      </c>
      <c r="F238" s="36">
        <f t="shared" si="14"/>
        <v>84819.169393482676</v>
      </c>
    </row>
    <row r="239" spans="2:6" ht="15.75" thickBot="1" x14ac:dyDescent="0.3">
      <c r="B239" s="40">
        <v>185</v>
      </c>
      <c r="C239" s="35">
        <f t="shared" si="12"/>
        <v>899.64404932944694</v>
      </c>
      <c r="D239" s="35">
        <f t="shared" si="13"/>
        <v>722.21071528330503</v>
      </c>
      <c r="E239" s="35">
        <f t="shared" si="11"/>
        <v>1621.854764612752</v>
      </c>
      <c r="F239" s="36">
        <f t="shared" si="14"/>
        <v>83919.525344153226</v>
      </c>
    </row>
    <row r="240" spans="2:6" ht="15.75" thickBot="1" x14ac:dyDescent="0.3">
      <c r="B240" s="40">
        <v>186</v>
      </c>
      <c r="C240" s="35">
        <f t="shared" si="12"/>
        <v>2529.3042584191212</v>
      </c>
      <c r="D240" s="35">
        <f t="shared" si="13"/>
        <v>714.55050619363067</v>
      </c>
      <c r="E240" s="35">
        <f t="shared" si="11"/>
        <v>3243.8547646127518</v>
      </c>
      <c r="F240" s="36">
        <f t="shared" si="14"/>
        <v>81390.221085734098</v>
      </c>
    </row>
    <row r="241" spans="2:6" ht="15.75" thickBot="1" x14ac:dyDescent="0.3">
      <c r="B241" s="40">
        <v>187</v>
      </c>
      <c r="C241" s="35">
        <f t="shared" si="12"/>
        <v>928.84055322964741</v>
      </c>
      <c r="D241" s="35">
        <f t="shared" si="13"/>
        <v>693.01421138310457</v>
      </c>
      <c r="E241" s="35">
        <f t="shared" si="11"/>
        <v>1621.854764612752</v>
      </c>
      <c r="F241" s="36">
        <f t="shared" si="14"/>
        <v>80461.380532504452</v>
      </c>
    </row>
    <row r="242" spans="2:6" ht="15.75" thickBot="1" x14ac:dyDescent="0.3">
      <c r="B242" s="40">
        <v>188</v>
      </c>
      <c r="C242" s="35">
        <f t="shared" si="12"/>
        <v>936.74936211246188</v>
      </c>
      <c r="D242" s="35">
        <f t="shared" si="13"/>
        <v>685.1054025002901</v>
      </c>
      <c r="E242" s="35">
        <f t="shared" si="11"/>
        <v>1621.854764612752</v>
      </c>
      <c r="F242" s="36">
        <f t="shared" si="14"/>
        <v>79524.631170391993</v>
      </c>
    </row>
    <row r="243" spans="2:6" ht="15.75" thickBot="1" x14ac:dyDescent="0.3">
      <c r="B243" s="40">
        <v>189</v>
      </c>
      <c r="C243" s="35">
        <f t="shared" si="12"/>
        <v>944.72551221732726</v>
      </c>
      <c r="D243" s="35">
        <f t="shared" si="13"/>
        <v>677.12925239542471</v>
      </c>
      <c r="E243" s="35">
        <f t="shared" si="11"/>
        <v>1621.854764612752</v>
      </c>
      <c r="F243" s="36">
        <f t="shared" si="14"/>
        <v>78579.90565817467</v>
      </c>
    </row>
    <row r="244" spans="2:6" ht="15.75" thickBot="1" x14ac:dyDescent="0.3">
      <c r="B244" s="40">
        <v>190</v>
      </c>
      <c r="C244" s="35">
        <f t="shared" si="12"/>
        <v>952.76957693528811</v>
      </c>
      <c r="D244" s="35">
        <f t="shared" si="13"/>
        <v>669.08518767746386</v>
      </c>
      <c r="E244" s="35">
        <f t="shared" si="11"/>
        <v>1621.854764612752</v>
      </c>
      <c r="F244" s="36">
        <f t="shared" si="14"/>
        <v>77627.136081239383</v>
      </c>
    </row>
    <row r="245" spans="2:6" ht="15.75" thickBot="1" x14ac:dyDescent="0.3">
      <c r="B245" s="40">
        <v>191</v>
      </c>
      <c r="C245" s="35">
        <f t="shared" si="12"/>
        <v>960.88213453964818</v>
      </c>
      <c r="D245" s="35">
        <f t="shared" si="13"/>
        <v>660.9726300731038</v>
      </c>
      <c r="E245" s="35">
        <f t="shared" si="11"/>
        <v>1621.854764612752</v>
      </c>
      <c r="F245" s="36">
        <f t="shared" si="14"/>
        <v>76666.25394669974</v>
      </c>
    </row>
    <row r="246" spans="2:6" ht="15.75" thickBot="1" x14ac:dyDescent="0.3">
      <c r="B246" s="40">
        <v>192</v>
      </c>
      <c r="C246" s="35">
        <f t="shared" si="12"/>
        <v>2591.063768227541</v>
      </c>
      <c r="D246" s="35">
        <f t="shared" si="13"/>
        <v>652.79099638521075</v>
      </c>
      <c r="E246" s="35">
        <f t="shared" si="11"/>
        <v>3243.8547646127518</v>
      </c>
      <c r="F246" s="36">
        <f t="shared" si="14"/>
        <v>74075.190178472199</v>
      </c>
    </row>
    <row r="247" spans="2:6" ht="15.75" thickBot="1" x14ac:dyDescent="0.3">
      <c r="B247" s="40">
        <v>193</v>
      </c>
      <c r="C247" s="35">
        <f t="shared" si="12"/>
        <v>991.12592741605192</v>
      </c>
      <c r="D247" s="35">
        <f t="shared" si="13"/>
        <v>630.72883719670006</v>
      </c>
      <c r="E247" s="35">
        <f t="shared" ref="E247:E294" si="15">+$D$46+IF(B247=VLOOKUP(B247,$B$3:$D$43,1),VLOOKUP(B247,$B$3:$D$43,2),0)</f>
        <v>1621.854764612752</v>
      </c>
      <c r="F247" s="36">
        <f t="shared" si="14"/>
        <v>73084.064251056145</v>
      </c>
    </row>
    <row r="248" spans="2:6" ht="15.75" thickBot="1" x14ac:dyDescent="0.3">
      <c r="B248" s="40">
        <v>194</v>
      </c>
      <c r="C248" s="35">
        <f t="shared" ref="C248:C294" si="16">+E248-D248</f>
        <v>999.56507826005884</v>
      </c>
      <c r="D248" s="35">
        <f t="shared" ref="D248:D294" si="17">+F247*$C$49</f>
        <v>622.28968635269314</v>
      </c>
      <c r="E248" s="35">
        <f t="shared" si="15"/>
        <v>1621.854764612752</v>
      </c>
      <c r="F248" s="36">
        <f t="shared" ref="F248:F294" si="18">+F247-C248</f>
        <v>72084.499172796088</v>
      </c>
    </row>
    <row r="249" spans="2:6" ht="15.75" thickBot="1" x14ac:dyDescent="0.3">
      <c r="B249" s="40">
        <v>195</v>
      </c>
      <c r="C249" s="35">
        <f t="shared" si="16"/>
        <v>1008.0760860346513</v>
      </c>
      <c r="D249" s="35">
        <f t="shared" si="17"/>
        <v>613.77867857810065</v>
      </c>
      <c r="E249" s="35">
        <f t="shared" si="15"/>
        <v>1621.854764612752</v>
      </c>
      <c r="F249" s="36">
        <f t="shared" si="18"/>
        <v>71076.423086761439</v>
      </c>
    </row>
    <row r="250" spans="2:6" ht="15.75" thickBot="1" x14ac:dyDescent="0.3">
      <c r="B250" s="40">
        <v>196</v>
      </c>
      <c r="C250" s="35">
        <f t="shared" si="16"/>
        <v>1016.6595625808272</v>
      </c>
      <c r="D250" s="35">
        <f t="shared" si="17"/>
        <v>605.19520203192474</v>
      </c>
      <c r="E250" s="35">
        <f t="shared" si="15"/>
        <v>1621.854764612752</v>
      </c>
      <c r="F250" s="36">
        <f t="shared" si="18"/>
        <v>70059.763524180613</v>
      </c>
    </row>
    <row r="251" spans="2:6" ht="15.75" thickBot="1" x14ac:dyDescent="0.3">
      <c r="B251" s="40">
        <v>197</v>
      </c>
      <c r="C251" s="35">
        <f t="shared" si="16"/>
        <v>1025.3161249492337</v>
      </c>
      <c r="D251" s="35">
        <f t="shared" si="17"/>
        <v>596.53863966351832</v>
      </c>
      <c r="E251" s="35">
        <f t="shared" si="15"/>
        <v>1621.854764612752</v>
      </c>
      <c r="F251" s="36">
        <f t="shared" si="18"/>
        <v>69034.447399231372</v>
      </c>
    </row>
    <row r="252" spans="2:6" ht="15.75" thickBot="1" x14ac:dyDescent="0.3">
      <c r="B252" s="40">
        <v>198</v>
      </c>
      <c r="C252" s="35">
        <f t="shared" si="16"/>
        <v>2656.0463954445254</v>
      </c>
      <c r="D252" s="35">
        <f t="shared" si="17"/>
        <v>587.80836916822636</v>
      </c>
      <c r="E252" s="35">
        <f t="shared" si="15"/>
        <v>3243.8547646127518</v>
      </c>
      <c r="F252" s="36">
        <f t="shared" si="18"/>
        <v>66378.401003786843</v>
      </c>
    </row>
    <row r="253" spans="2:6" ht="15.75" thickBot="1" x14ac:dyDescent="0.3">
      <c r="B253" s="40">
        <v>199</v>
      </c>
      <c r="C253" s="35">
        <f t="shared" si="16"/>
        <v>1056.6618629242985</v>
      </c>
      <c r="D253" s="35">
        <f t="shared" si="17"/>
        <v>565.19290168845362</v>
      </c>
      <c r="E253" s="35">
        <f t="shared" si="15"/>
        <v>1621.854764612752</v>
      </c>
      <c r="F253" s="36">
        <f t="shared" si="18"/>
        <v>65321.739140862541</v>
      </c>
    </row>
    <row r="254" spans="2:6" ht="15.75" thickBot="1" x14ac:dyDescent="0.3">
      <c r="B254" s="40">
        <v>200</v>
      </c>
      <c r="C254" s="35">
        <f t="shared" si="16"/>
        <v>1065.6590333197655</v>
      </c>
      <c r="D254" s="35">
        <f t="shared" si="17"/>
        <v>556.19573129298658</v>
      </c>
      <c r="E254" s="35">
        <f t="shared" si="15"/>
        <v>1621.854764612752</v>
      </c>
      <c r="F254" s="36">
        <f t="shared" si="18"/>
        <v>64256.080107542773</v>
      </c>
    </row>
    <row r="255" spans="2:6" ht="15.75" thickBot="1" x14ac:dyDescent="0.3">
      <c r="B255" s="40">
        <v>201</v>
      </c>
      <c r="C255" s="35">
        <f t="shared" si="16"/>
        <v>1074.7328120210354</v>
      </c>
      <c r="D255" s="35">
        <f t="shared" si="17"/>
        <v>547.12195259171665</v>
      </c>
      <c r="E255" s="35">
        <f t="shared" si="15"/>
        <v>1621.854764612752</v>
      </c>
      <c r="F255" s="36">
        <f t="shared" si="18"/>
        <v>63181.347295521737</v>
      </c>
    </row>
    <row r="256" spans="2:6" ht="15.75" thickBot="1" x14ac:dyDescent="0.3">
      <c r="B256" s="40">
        <v>202</v>
      </c>
      <c r="C256" s="35">
        <f t="shared" si="16"/>
        <v>1083.8838513256926</v>
      </c>
      <c r="D256" s="35">
        <f t="shared" si="17"/>
        <v>537.97091328705937</v>
      </c>
      <c r="E256" s="35">
        <f t="shared" si="15"/>
        <v>1621.854764612752</v>
      </c>
      <c r="F256" s="36">
        <f t="shared" si="18"/>
        <v>62097.463444196044</v>
      </c>
    </row>
    <row r="257" spans="2:6" ht="15.75" thickBot="1" x14ac:dyDescent="0.3">
      <c r="B257" s="40">
        <v>203</v>
      </c>
      <c r="C257" s="35">
        <f t="shared" si="16"/>
        <v>1093.1128090854477</v>
      </c>
      <c r="D257" s="35">
        <f t="shared" si="17"/>
        <v>528.74195552730441</v>
      </c>
      <c r="E257" s="35">
        <f t="shared" si="15"/>
        <v>1621.854764612752</v>
      </c>
      <c r="F257" s="36">
        <f t="shared" si="18"/>
        <v>61004.350635110597</v>
      </c>
    </row>
    <row r="258" spans="2:6" ht="15.75" thickBot="1" x14ac:dyDescent="0.3">
      <c r="B258" s="40">
        <v>204</v>
      </c>
      <c r="C258" s="35">
        <f t="shared" si="16"/>
        <v>2724.4203487534273</v>
      </c>
      <c r="D258" s="35">
        <f t="shared" si="17"/>
        <v>519.43441585932453</v>
      </c>
      <c r="E258" s="35">
        <f t="shared" si="15"/>
        <v>3243.8547646127518</v>
      </c>
      <c r="F258" s="36">
        <f t="shared" si="18"/>
        <v>58279.930286357172</v>
      </c>
    </row>
    <row r="259" spans="2:6" ht="15.75" thickBot="1" x14ac:dyDescent="0.3">
      <c r="B259" s="40">
        <v>205</v>
      </c>
      <c r="C259" s="35">
        <f t="shared" si="16"/>
        <v>1125.618000686067</v>
      </c>
      <c r="D259" s="35">
        <f t="shared" si="17"/>
        <v>496.236763926685</v>
      </c>
      <c r="E259" s="35">
        <f t="shared" si="15"/>
        <v>1621.854764612752</v>
      </c>
      <c r="F259" s="36">
        <f t="shared" si="18"/>
        <v>57154.312285671105</v>
      </c>
    </row>
    <row r="260" spans="2:6" ht="15.75" thickBot="1" x14ac:dyDescent="0.3">
      <c r="B260" s="40">
        <v>206</v>
      </c>
      <c r="C260" s="35">
        <f t="shared" si="16"/>
        <v>1135.2023126667702</v>
      </c>
      <c r="D260" s="35">
        <f t="shared" si="17"/>
        <v>486.6524519459818</v>
      </c>
      <c r="E260" s="35">
        <f t="shared" si="15"/>
        <v>1621.854764612752</v>
      </c>
      <c r="F260" s="36">
        <f t="shared" si="18"/>
        <v>56019.109973004335</v>
      </c>
    </row>
    <row r="261" spans="2:6" ht="15.75" thickBot="1" x14ac:dyDescent="0.3">
      <c r="B261" s="40">
        <v>207</v>
      </c>
      <c r="C261" s="35">
        <f t="shared" si="16"/>
        <v>1144.868232294195</v>
      </c>
      <c r="D261" s="35">
        <f t="shared" si="17"/>
        <v>476.98653231855707</v>
      </c>
      <c r="E261" s="35">
        <f t="shared" si="15"/>
        <v>1621.854764612752</v>
      </c>
      <c r="F261" s="36">
        <f t="shared" si="18"/>
        <v>54874.241740710138</v>
      </c>
    </row>
    <row r="262" spans="2:6" ht="15.75" thickBot="1" x14ac:dyDescent="0.3">
      <c r="B262" s="40">
        <v>208</v>
      </c>
      <c r="C262" s="35">
        <f t="shared" si="16"/>
        <v>1154.6164544338692</v>
      </c>
      <c r="D262" s="35">
        <f t="shared" si="17"/>
        <v>467.23831017888284</v>
      </c>
      <c r="E262" s="35">
        <f t="shared" si="15"/>
        <v>1621.854764612752</v>
      </c>
      <c r="F262" s="36">
        <f t="shared" si="18"/>
        <v>53719.62528627627</v>
      </c>
    </row>
    <row r="263" spans="2:6" ht="15.75" thickBot="1" x14ac:dyDescent="0.3">
      <c r="B263" s="40">
        <v>209</v>
      </c>
      <c r="C263" s="35">
        <f t="shared" si="16"/>
        <v>1164.4476798678998</v>
      </c>
      <c r="D263" s="35">
        <f t="shared" si="17"/>
        <v>457.40708474485223</v>
      </c>
      <c r="E263" s="35">
        <f t="shared" si="15"/>
        <v>1621.854764612752</v>
      </c>
      <c r="F263" s="36">
        <f t="shared" si="18"/>
        <v>52555.177606408368</v>
      </c>
    </row>
    <row r="264" spans="2:6" ht="15.75" thickBot="1" x14ac:dyDescent="0.3">
      <c r="B264" s="40">
        <v>210</v>
      </c>
      <c r="C264" s="35">
        <f t="shared" si="16"/>
        <v>2796.3626153453506</v>
      </c>
      <c r="D264" s="35">
        <f t="shared" si="17"/>
        <v>447.49214926740103</v>
      </c>
      <c r="E264" s="35">
        <f t="shared" si="15"/>
        <v>3243.8547646127518</v>
      </c>
      <c r="F264" s="36">
        <f t="shared" si="18"/>
        <v>49758.814991063016</v>
      </c>
    </row>
    <row r="265" spans="2:6" ht="15.75" thickBot="1" x14ac:dyDescent="0.3">
      <c r="B265" s="40">
        <v>211</v>
      </c>
      <c r="C265" s="35">
        <f t="shared" si="16"/>
        <v>1198.1728348872466</v>
      </c>
      <c r="D265" s="35">
        <f t="shared" si="17"/>
        <v>423.68192972550537</v>
      </c>
      <c r="E265" s="35">
        <f t="shared" si="15"/>
        <v>1621.854764612752</v>
      </c>
      <c r="F265" s="36">
        <f t="shared" si="18"/>
        <v>48560.642156175767</v>
      </c>
    </row>
    <row r="266" spans="2:6" ht="15.75" thickBot="1" x14ac:dyDescent="0.3">
      <c r="B266" s="40">
        <v>212</v>
      </c>
      <c r="C266" s="35">
        <f t="shared" si="16"/>
        <v>1208.3749303133714</v>
      </c>
      <c r="D266" s="35">
        <f t="shared" si="17"/>
        <v>413.47983429938068</v>
      </c>
      <c r="E266" s="35">
        <f t="shared" si="15"/>
        <v>1621.854764612752</v>
      </c>
      <c r="F266" s="36">
        <f t="shared" si="18"/>
        <v>47352.267225862393</v>
      </c>
    </row>
    <row r="267" spans="2:6" ht="15.75" thickBot="1" x14ac:dyDescent="0.3">
      <c r="B267" s="40">
        <v>213</v>
      </c>
      <c r="C267" s="35">
        <f t="shared" si="16"/>
        <v>1218.6638936337206</v>
      </c>
      <c r="D267" s="35">
        <f t="shared" si="17"/>
        <v>403.19087097903139</v>
      </c>
      <c r="E267" s="35">
        <f t="shared" si="15"/>
        <v>1621.854764612752</v>
      </c>
      <c r="F267" s="36">
        <f t="shared" si="18"/>
        <v>46133.603332228675</v>
      </c>
    </row>
    <row r="268" spans="2:6" ht="15.75" thickBot="1" x14ac:dyDescent="0.3">
      <c r="B268" s="40">
        <v>214</v>
      </c>
      <c r="C268" s="35">
        <f t="shared" si="16"/>
        <v>1229.0404645033095</v>
      </c>
      <c r="D268" s="35">
        <f t="shared" si="17"/>
        <v>392.8143001094424</v>
      </c>
      <c r="E268" s="35">
        <f t="shared" si="15"/>
        <v>1621.854764612752</v>
      </c>
      <c r="F268" s="36">
        <f t="shared" si="18"/>
        <v>44904.562867725363</v>
      </c>
    </row>
    <row r="269" spans="2:6" ht="15.75" thickBot="1" x14ac:dyDescent="0.3">
      <c r="B269" s="40">
        <v>215</v>
      </c>
      <c r="C269" s="35">
        <f t="shared" si="16"/>
        <v>1239.5053888751022</v>
      </c>
      <c r="D269" s="35">
        <f t="shared" si="17"/>
        <v>382.34937573764984</v>
      </c>
      <c r="E269" s="35">
        <f t="shared" si="15"/>
        <v>1621.854764612752</v>
      </c>
      <c r="F269" s="36">
        <f t="shared" si="18"/>
        <v>43665.057478850264</v>
      </c>
    </row>
    <row r="270" spans="2:6" ht="15.75" thickBot="1" x14ac:dyDescent="0.3">
      <c r="B270" s="40">
        <v>216</v>
      </c>
      <c r="C270" s="35">
        <f t="shared" si="16"/>
        <v>2872.0594190536358</v>
      </c>
      <c r="D270" s="35">
        <f t="shared" si="17"/>
        <v>371.7953455591159</v>
      </c>
      <c r="E270" s="35">
        <f t="shared" si="15"/>
        <v>3243.8547646127518</v>
      </c>
      <c r="F270" s="36">
        <f t="shared" si="18"/>
        <v>40792.998059796628</v>
      </c>
    </row>
    <row r="271" spans="2:6" ht="15.75" thickBot="1" x14ac:dyDescent="0.3">
      <c r="B271" s="40">
        <v>217</v>
      </c>
      <c r="C271" s="35">
        <f t="shared" si="16"/>
        <v>1274.5141750033008</v>
      </c>
      <c r="D271" s="35">
        <f t="shared" si="17"/>
        <v>347.34058960945129</v>
      </c>
      <c r="E271" s="35">
        <f t="shared" si="15"/>
        <v>1621.854764612752</v>
      </c>
      <c r="F271" s="36">
        <f t="shared" si="18"/>
        <v>39518.483884793328</v>
      </c>
    </row>
    <row r="272" spans="2:6" ht="15.75" thickBot="1" x14ac:dyDescent="0.3">
      <c r="B272" s="40">
        <v>218</v>
      </c>
      <c r="C272" s="35">
        <f t="shared" si="16"/>
        <v>1285.3662948784404</v>
      </c>
      <c r="D272" s="35">
        <f t="shared" si="17"/>
        <v>336.48846973431171</v>
      </c>
      <c r="E272" s="35">
        <f t="shared" si="15"/>
        <v>1621.854764612752</v>
      </c>
      <c r="F272" s="36">
        <f t="shared" si="18"/>
        <v>38233.117589914888</v>
      </c>
    </row>
    <row r="273" spans="2:6" ht="15.75" thickBot="1" x14ac:dyDescent="0.3">
      <c r="B273" s="40">
        <v>219</v>
      </c>
      <c r="C273" s="35">
        <f t="shared" si="16"/>
        <v>1296.3108174181357</v>
      </c>
      <c r="D273" s="35">
        <f t="shared" si="17"/>
        <v>325.54394719461635</v>
      </c>
      <c r="E273" s="35">
        <f t="shared" si="15"/>
        <v>1621.854764612752</v>
      </c>
      <c r="F273" s="36">
        <f t="shared" si="18"/>
        <v>36936.806772496755</v>
      </c>
    </row>
    <row r="274" spans="2:6" ht="15.75" thickBot="1" x14ac:dyDescent="0.3">
      <c r="B274" s="40">
        <v>220</v>
      </c>
      <c r="C274" s="35">
        <f t="shared" si="16"/>
        <v>1307.3485294043717</v>
      </c>
      <c r="D274" s="35">
        <f t="shared" si="17"/>
        <v>314.50623520838025</v>
      </c>
      <c r="E274" s="35">
        <f t="shared" si="15"/>
        <v>1621.854764612752</v>
      </c>
      <c r="F274" s="36">
        <f t="shared" si="18"/>
        <v>35629.458243092384</v>
      </c>
    </row>
    <row r="275" spans="2:6" ht="15.75" thickBot="1" x14ac:dyDescent="0.3">
      <c r="B275" s="40">
        <v>221</v>
      </c>
      <c r="C275" s="35">
        <f t="shared" si="16"/>
        <v>1318.4802243183549</v>
      </c>
      <c r="D275" s="35">
        <f t="shared" si="17"/>
        <v>303.37454029439704</v>
      </c>
      <c r="E275" s="35">
        <f t="shared" si="15"/>
        <v>1621.854764612752</v>
      </c>
      <c r="F275" s="36">
        <f t="shared" si="18"/>
        <v>34310.978018774025</v>
      </c>
    </row>
    <row r="276" spans="2:6" ht="15.75" thickBot="1" x14ac:dyDescent="0.3">
      <c r="B276" s="40">
        <v>222</v>
      </c>
      <c r="C276" s="35">
        <f t="shared" si="16"/>
        <v>2951.7067023975542</v>
      </c>
      <c r="D276" s="35">
        <f t="shared" si="17"/>
        <v>292.1480622151974</v>
      </c>
      <c r="E276" s="35">
        <f t="shared" si="15"/>
        <v>3243.8547646127518</v>
      </c>
      <c r="F276" s="36">
        <f t="shared" si="18"/>
        <v>31359.271316376471</v>
      </c>
    </row>
    <row r="277" spans="2:6" ht="15.75" thickBot="1" x14ac:dyDescent="0.3">
      <c r="B277" s="40">
        <v>223</v>
      </c>
      <c r="C277" s="35">
        <f t="shared" si="16"/>
        <v>1354.8396319474266</v>
      </c>
      <c r="D277" s="35">
        <f t="shared" si="17"/>
        <v>267.01513266532538</v>
      </c>
      <c r="E277" s="35">
        <f t="shared" si="15"/>
        <v>1621.854764612752</v>
      </c>
      <c r="F277" s="36">
        <f t="shared" si="18"/>
        <v>30004.431684429044</v>
      </c>
    </row>
    <row r="278" spans="2:6" ht="15.75" thickBot="1" x14ac:dyDescent="0.3">
      <c r="B278" s="40">
        <v>224</v>
      </c>
      <c r="C278" s="35">
        <f t="shared" si="16"/>
        <v>1366.3756998749923</v>
      </c>
      <c r="D278" s="35">
        <f t="shared" si="17"/>
        <v>255.47906473775964</v>
      </c>
      <c r="E278" s="35">
        <f t="shared" si="15"/>
        <v>1621.854764612752</v>
      </c>
      <c r="F278" s="36">
        <f t="shared" si="18"/>
        <v>28638.055984554052</v>
      </c>
    </row>
    <row r="279" spans="2:6" ht="15.75" thickBot="1" x14ac:dyDescent="0.3">
      <c r="B279" s="40">
        <v>225</v>
      </c>
      <c r="C279" s="35">
        <f t="shared" si="16"/>
        <v>1378.0099940871244</v>
      </c>
      <c r="D279" s="35">
        <f t="shared" si="17"/>
        <v>243.84477052562758</v>
      </c>
      <c r="E279" s="35">
        <f t="shared" si="15"/>
        <v>1621.854764612752</v>
      </c>
      <c r="F279" s="36">
        <f t="shared" si="18"/>
        <v>27260.045990466926</v>
      </c>
    </row>
    <row r="280" spans="2:6" ht="15.75" thickBot="1" x14ac:dyDescent="0.3">
      <c r="B280" s="40">
        <v>226</v>
      </c>
      <c r="C280" s="35">
        <f t="shared" si="16"/>
        <v>1389.7433509522493</v>
      </c>
      <c r="D280" s="35">
        <f t="shared" si="17"/>
        <v>232.11141366050273</v>
      </c>
      <c r="E280" s="35">
        <f t="shared" si="15"/>
        <v>1621.854764612752</v>
      </c>
      <c r="F280" s="36">
        <f t="shared" si="18"/>
        <v>25870.302639514677</v>
      </c>
    </row>
    <row r="281" spans="2:6" ht="15.75" thickBot="1" x14ac:dyDescent="0.3">
      <c r="B281" s="40">
        <v>227</v>
      </c>
      <c r="C281" s="35">
        <f t="shared" si="16"/>
        <v>1401.5766139602288</v>
      </c>
      <c r="D281" s="35">
        <f t="shared" si="17"/>
        <v>220.27815065252329</v>
      </c>
      <c r="E281" s="35">
        <f t="shared" si="15"/>
        <v>1621.854764612752</v>
      </c>
      <c r="F281" s="36">
        <f t="shared" si="18"/>
        <v>24468.72602555445</v>
      </c>
    </row>
    <row r="282" spans="2:6" ht="15.75" thickBot="1" x14ac:dyDescent="0.3">
      <c r="B282" s="40">
        <v>228</v>
      </c>
      <c r="C282" s="35">
        <f t="shared" si="16"/>
        <v>3035.5106337829966</v>
      </c>
      <c r="D282" s="35">
        <f t="shared" si="17"/>
        <v>208.34413082975496</v>
      </c>
      <c r="E282" s="35">
        <f t="shared" si="15"/>
        <v>3243.8547646127518</v>
      </c>
      <c r="F282" s="36">
        <f t="shared" si="18"/>
        <v>21433.215391771453</v>
      </c>
    </row>
    <row r="283" spans="2:6" ht="15.75" thickBot="1" x14ac:dyDescent="0.3">
      <c r="B283" s="40">
        <v>229</v>
      </c>
      <c r="C283" s="35">
        <f t="shared" si="16"/>
        <v>1439.3571295899101</v>
      </c>
      <c r="D283" s="35">
        <f t="shared" si="17"/>
        <v>182.49763502284191</v>
      </c>
      <c r="E283" s="35">
        <f t="shared" si="15"/>
        <v>1621.854764612752</v>
      </c>
      <c r="F283" s="36">
        <f t="shared" si="18"/>
        <v>19993.858262181544</v>
      </c>
    </row>
    <row r="284" spans="2:6" ht="15.75" thickBot="1" x14ac:dyDescent="0.3">
      <c r="B284" s="40">
        <v>230</v>
      </c>
      <c r="C284" s="35">
        <f t="shared" si="16"/>
        <v>1451.6128395849803</v>
      </c>
      <c r="D284" s="35">
        <f t="shared" si="17"/>
        <v>170.24192502777177</v>
      </c>
      <c r="E284" s="35">
        <f t="shared" si="15"/>
        <v>1621.854764612752</v>
      </c>
      <c r="F284" s="36">
        <f t="shared" si="18"/>
        <v>18542.245422596563</v>
      </c>
    </row>
    <row r="285" spans="2:6" ht="15.75" thickBot="1" x14ac:dyDescent="0.3">
      <c r="B285" s="40">
        <v>231</v>
      </c>
      <c r="C285" s="35">
        <f t="shared" si="16"/>
        <v>1463.9729034088505</v>
      </c>
      <c r="D285" s="35">
        <f t="shared" si="17"/>
        <v>157.88186120390162</v>
      </c>
      <c r="E285" s="35">
        <f t="shared" si="15"/>
        <v>1621.854764612752</v>
      </c>
      <c r="F285" s="36">
        <f t="shared" si="18"/>
        <v>17078.272519187711</v>
      </c>
    </row>
    <row r="286" spans="2:6" ht="15.75" thickBot="1" x14ac:dyDescent="0.3">
      <c r="B286" s="40">
        <v>232</v>
      </c>
      <c r="C286" s="35">
        <f t="shared" si="16"/>
        <v>1476.4382096042152</v>
      </c>
      <c r="D286" s="35">
        <f t="shared" si="17"/>
        <v>145.41655500853673</v>
      </c>
      <c r="E286" s="35">
        <f t="shared" si="15"/>
        <v>1621.854764612752</v>
      </c>
      <c r="F286" s="36">
        <f t="shared" si="18"/>
        <v>15601.834309583495</v>
      </c>
    </row>
    <row r="287" spans="2:6" ht="15.75" thickBot="1" x14ac:dyDescent="0.3">
      <c r="B287" s="40">
        <v>233</v>
      </c>
      <c r="C287" s="35">
        <f t="shared" si="16"/>
        <v>1489.0096542794538</v>
      </c>
      <c r="D287" s="35">
        <f t="shared" si="17"/>
        <v>132.84511033329809</v>
      </c>
      <c r="E287" s="35">
        <f t="shared" si="15"/>
        <v>1621.854764612752</v>
      </c>
      <c r="F287" s="36">
        <f t="shared" si="18"/>
        <v>14112.824655304041</v>
      </c>
    </row>
    <row r="288" spans="2:6" ht="15.75" thickBot="1" x14ac:dyDescent="0.3">
      <c r="B288" s="40">
        <v>234</v>
      </c>
      <c r="C288" s="35">
        <f t="shared" si="16"/>
        <v>3123.6881411730492</v>
      </c>
      <c r="D288" s="35">
        <f t="shared" si="17"/>
        <v>120.16662343970276</v>
      </c>
      <c r="E288" s="35">
        <f t="shared" si="15"/>
        <v>3243.8547646127518</v>
      </c>
      <c r="F288" s="36">
        <f t="shared" si="18"/>
        <v>10989.136514130991</v>
      </c>
    </row>
    <row r="289" spans="2:6" ht="15.75" thickBot="1" x14ac:dyDescent="0.3">
      <c r="B289" s="40">
        <v>235</v>
      </c>
      <c r="C289" s="35">
        <f t="shared" si="16"/>
        <v>1528.285442972752</v>
      </c>
      <c r="D289" s="35">
        <f t="shared" si="17"/>
        <v>93.569321640000055</v>
      </c>
      <c r="E289" s="35">
        <f t="shared" si="15"/>
        <v>1621.854764612752</v>
      </c>
      <c r="F289" s="36">
        <f t="shared" si="18"/>
        <v>9460.8510711582385</v>
      </c>
    </row>
    <row r="290" spans="2:6" ht="15.75" thickBot="1" x14ac:dyDescent="0.3">
      <c r="B290" s="40">
        <v>236</v>
      </c>
      <c r="C290" s="35">
        <f t="shared" si="16"/>
        <v>1541.298351856663</v>
      </c>
      <c r="D290" s="35">
        <f t="shared" si="17"/>
        <v>80.556412756088918</v>
      </c>
      <c r="E290" s="35">
        <f t="shared" si="15"/>
        <v>1621.854764612752</v>
      </c>
      <c r="F290" s="36">
        <f t="shared" si="18"/>
        <v>7919.5527193015751</v>
      </c>
    </row>
    <row r="291" spans="2:6" ht="15.75" thickBot="1" x14ac:dyDescent="0.3">
      <c r="B291" s="40">
        <v>237</v>
      </c>
      <c r="C291" s="35">
        <f t="shared" si="16"/>
        <v>1554.4220618990878</v>
      </c>
      <c r="D291" s="35">
        <f t="shared" si="17"/>
        <v>67.432702713664099</v>
      </c>
      <c r="E291" s="35">
        <f t="shared" si="15"/>
        <v>1621.854764612752</v>
      </c>
      <c r="F291" s="36">
        <f t="shared" si="18"/>
        <v>6365.1306574024875</v>
      </c>
    </row>
    <row r="292" spans="2:6" ht="15.75" thickBot="1" x14ac:dyDescent="0.3">
      <c r="B292" s="40">
        <v>238</v>
      </c>
      <c r="C292" s="35">
        <f t="shared" si="16"/>
        <v>1567.6575165398704</v>
      </c>
      <c r="D292" s="35">
        <f t="shared" si="17"/>
        <v>54.197248072881571</v>
      </c>
      <c r="E292" s="35">
        <f t="shared" si="15"/>
        <v>1621.854764612752</v>
      </c>
      <c r="F292" s="36">
        <f t="shared" si="18"/>
        <v>4797.4731408626176</v>
      </c>
    </row>
    <row r="293" spans="2:6" ht="15.75" thickBot="1" x14ac:dyDescent="0.3">
      <c r="B293" s="40">
        <v>239</v>
      </c>
      <c r="C293" s="35">
        <f t="shared" si="16"/>
        <v>1581.0056672519722</v>
      </c>
      <c r="D293" s="35">
        <f t="shared" si="17"/>
        <v>40.849097360779652</v>
      </c>
      <c r="E293" s="35">
        <f t="shared" si="15"/>
        <v>1621.854764612752</v>
      </c>
      <c r="F293" s="36">
        <f t="shared" si="18"/>
        <v>3216.4674736106454</v>
      </c>
    </row>
    <row r="294" spans="2:6" ht="15.75" thickBot="1" x14ac:dyDescent="0.3">
      <c r="B294" s="40">
        <v>240</v>
      </c>
      <c r="C294" s="35">
        <f t="shared" si="16"/>
        <v>3216.4674736098723</v>
      </c>
      <c r="D294" s="35">
        <f t="shared" si="17"/>
        <v>27.387291002879369</v>
      </c>
      <c r="E294" s="35">
        <f t="shared" si="15"/>
        <v>3243.8547646127518</v>
      </c>
      <c r="F294" s="36">
        <f t="shared" si="18"/>
        <v>7.73070496506989E-10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workbookViewId="0">
      <pane ySplit="645" topLeftCell="A55" activePane="bottomLeft"/>
      <selection activeCell="J1" sqref="J1"/>
      <selection pane="bottomLeft" activeCell="K65" sqref="K65"/>
    </sheetView>
  </sheetViews>
  <sheetFormatPr defaultColWidth="11.42578125" defaultRowHeight="15" x14ac:dyDescent="0.25"/>
  <cols>
    <col min="1" max="1" width="3.85546875" customWidth="1"/>
    <col min="2" max="2" width="13.85546875" customWidth="1"/>
    <col min="3" max="3" width="15.42578125" bestFit="1" customWidth="1"/>
    <col min="4" max="4" width="16.140625" customWidth="1"/>
    <col min="5" max="5" width="14.42578125" customWidth="1"/>
    <col min="6" max="6" width="17.85546875" customWidth="1"/>
    <col min="7" max="7" width="12.7109375" customWidth="1"/>
    <col min="8" max="8" width="17.42578125" customWidth="1"/>
    <col min="9" max="9" width="26.7109375" customWidth="1"/>
    <col min="10" max="10" width="10.42578125" customWidth="1"/>
    <col min="11" max="11" width="10.28515625" customWidth="1"/>
    <col min="12" max="12" width="12.140625" customWidth="1"/>
    <col min="13" max="256" width="9.140625" customWidth="1"/>
    <col min="257" max="257" width="3.85546875" customWidth="1"/>
    <col min="258" max="258" width="13.85546875" customWidth="1"/>
    <col min="259" max="259" width="15.42578125" bestFit="1" customWidth="1"/>
    <col min="260" max="260" width="16.140625" customWidth="1"/>
    <col min="261" max="261" width="14.42578125" customWidth="1"/>
    <col min="262" max="262" width="17.85546875" customWidth="1"/>
    <col min="263" max="263" width="12.7109375" customWidth="1"/>
    <col min="264" max="264" width="13.42578125" customWidth="1"/>
    <col min="265" max="265" width="8.85546875" customWidth="1"/>
    <col min="266" max="266" width="10.42578125" customWidth="1"/>
    <col min="267" max="512" width="9.140625" customWidth="1"/>
    <col min="513" max="513" width="3.85546875" customWidth="1"/>
    <col min="514" max="514" width="13.85546875" customWidth="1"/>
    <col min="515" max="515" width="15.42578125" bestFit="1" customWidth="1"/>
    <col min="516" max="516" width="16.140625" customWidth="1"/>
    <col min="517" max="517" width="14.42578125" customWidth="1"/>
    <col min="518" max="518" width="17.85546875" customWidth="1"/>
    <col min="519" max="519" width="12.7109375" customWidth="1"/>
    <col min="520" max="520" width="13.42578125" customWidth="1"/>
    <col min="521" max="521" width="8.85546875" customWidth="1"/>
    <col min="522" max="522" width="10.42578125" customWidth="1"/>
    <col min="523" max="768" width="9.140625" customWidth="1"/>
    <col min="769" max="769" width="3.85546875" customWidth="1"/>
    <col min="770" max="770" width="13.85546875" customWidth="1"/>
    <col min="771" max="771" width="15.42578125" bestFit="1" customWidth="1"/>
    <col min="772" max="772" width="16.140625" customWidth="1"/>
    <col min="773" max="773" width="14.42578125" customWidth="1"/>
    <col min="774" max="774" width="17.85546875" customWidth="1"/>
    <col min="775" max="775" width="12.7109375" customWidth="1"/>
    <col min="776" max="776" width="13.42578125" customWidth="1"/>
    <col min="777" max="777" width="8.85546875" customWidth="1"/>
    <col min="778" max="778" width="10.42578125" customWidth="1"/>
    <col min="779" max="1024" width="9.140625" customWidth="1"/>
    <col min="1025" max="1025" width="3.85546875" customWidth="1"/>
    <col min="1026" max="1026" width="13.85546875" customWidth="1"/>
    <col min="1027" max="1027" width="15.42578125" bestFit="1" customWidth="1"/>
    <col min="1028" max="1028" width="16.140625" customWidth="1"/>
    <col min="1029" max="1029" width="14.42578125" customWidth="1"/>
    <col min="1030" max="1030" width="17.85546875" customWidth="1"/>
    <col min="1031" max="1031" width="12.7109375" customWidth="1"/>
    <col min="1032" max="1032" width="13.42578125" customWidth="1"/>
    <col min="1033" max="1033" width="8.85546875" customWidth="1"/>
    <col min="1034" max="1034" width="10.42578125" customWidth="1"/>
    <col min="1035" max="1280" width="9.140625" customWidth="1"/>
    <col min="1281" max="1281" width="3.85546875" customWidth="1"/>
    <col min="1282" max="1282" width="13.85546875" customWidth="1"/>
    <col min="1283" max="1283" width="15.42578125" bestFit="1" customWidth="1"/>
    <col min="1284" max="1284" width="16.140625" customWidth="1"/>
    <col min="1285" max="1285" width="14.42578125" customWidth="1"/>
    <col min="1286" max="1286" width="17.85546875" customWidth="1"/>
    <col min="1287" max="1287" width="12.7109375" customWidth="1"/>
    <col min="1288" max="1288" width="13.42578125" customWidth="1"/>
    <col min="1289" max="1289" width="8.85546875" customWidth="1"/>
    <col min="1290" max="1290" width="10.42578125" customWidth="1"/>
    <col min="1291" max="1536" width="9.140625" customWidth="1"/>
    <col min="1537" max="1537" width="3.85546875" customWidth="1"/>
    <col min="1538" max="1538" width="13.85546875" customWidth="1"/>
    <col min="1539" max="1539" width="15.42578125" bestFit="1" customWidth="1"/>
    <col min="1540" max="1540" width="16.140625" customWidth="1"/>
    <col min="1541" max="1541" width="14.42578125" customWidth="1"/>
    <col min="1542" max="1542" width="17.85546875" customWidth="1"/>
    <col min="1543" max="1543" width="12.7109375" customWidth="1"/>
    <col min="1544" max="1544" width="13.42578125" customWidth="1"/>
    <col min="1545" max="1545" width="8.85546875" customWidth="1"/>
    <col min="1546" max="1546" width="10.42578125" customWidth="1"/>
    <col min="1547" max="1792" width="9.140625" customWidth="1"/>
    <col min="1793" max="1793" width="3.85546875" customWidth="1"/>
    <col min="1794" max="1794" width="13.85546875" customWidth="1"/>
    <col min="1795" max="1795" width="15.42578125" bestFit="1" customWidth="1"/>
    <col min="1796" max="1796" width="16.140625" customWidth="1"/>
    <col min="1797" max="1797" width="14.42578125" customWidth="1"/>
    <col min="1798" max="1798" width="17.85546875" customWidth="1"/>
    <col min="1799" max="1799" width="12.7109375" customWidth="1"/>
    <col min="1800" max="1800" width="13.42578125" customWidth="1"/>
    <col min="1801" max="1801" width="8.85546875" customWidth="1"/>
    <col min="1802" max="1802" width="10.42578125" customWidth="1"/>
    <col min="1803" max="2048" width="9.140625" customWidth="1"/>
    <col min="2049" max="2049" width="3.85546875" customWidth="1"/>
    <col min="2050" max="2050" width="13.85546875" customWidth="1"/>
    <col min="2051" max="2051" width="15.42578125" bestFit="1" customWidth="1"/>
    <col min="2052" max="2052" width="16.140625" customWidth="1"/>
    <col min="2053" max="2053" width="14.42578125" customWidth="1"/>
    <col min="2054" max="2054" width="17.85546875" customWidth="1"/>
    <col min="2055" max="2055" width="12.7109375" customWidth="1"/>
    <col min="2056" max="2056" width="13.42578125" customWidth="1"/>
    <col min="2057" max="2057" width="8.85546875" customWidth="1"/>
    <col min="2058" max="2058" width="10.42578125" customWidth="1"/>
    <col min="2059" max="2304" width="9.140625" customWidth="1"/>
    <col min="2305" max="2305" width="3.85546875" customWidth="1"/>
    <col min="2306" max="2306" width="13.85546875" customWidth="1"/>
    <col min="2307" max="2307" width="15.42578125" bestFit="1" customWidth="1"/>
    <col min="2308" max="2308" width="16.140625" customWidth="1"/>
    <col min="2309" max="2309" width="14.42578125" customWidth="1"/>
    <col min="2310" max="2310" width="17.85546875" customWidth="1"/>
    <col min="2311" max="2311" width="12.7109375" customWidth="1"/>
    <col min="2312" max="2312" width="13.42578125" customWidth="1"/>
    <col min="2313" max="2313" width="8.85546875" customWidth="1"/>
    <col min="2314" max="2314" width="10.42578125" customWidth="1"/>
    <col min="2315" max="2560" width="9.140625" customWidth="1"/>
    <col min="2561" max="2561" width="3.85546875" customWidth="1"/>
    <col min="2562" max="2562" width="13.85546875" customWidth="1"/>
    <col min="2563" max="2563" width="15.42578125" bestFit="1" customWidth="1"/>
    <col min="2564" max="2564" width="16.140625" customWidth="1"/>
    <col min="2565" max="2565" width="14.42578125" customWidth="1"/>
    <col min="2566" max="2566" width="17.85546875" customWidth="1"/>
    <col min="2567" max="2567" width="12.7109375" customWidth="1"/>
    <col min="2568" max="2568" width="13.42578125" customWidth="1"/>
    <col min="2569" max="2569" width="8.85546875" customWidth="1"/>
    <col min="2570" max="2570" width="10.42578125" customWidth="1"/>
    <col min="2571" max="2816" width="9.140625" customWidth="1"/>
    <col min="2817" max="2817" width="3.85546875" customWidth="1"/>
    <col min="2818" max="2818" width="13.85546875" customWidth="1"/>
    <col min="2819" max="2819" width="15.42578125" bestFit="1" customWidth="1"/>
    <col min="2820" max="2820" width="16.140625" customWidth="1"/>
    <col min="2821" max="2821" width="14.42578125" customWidth="1"/>
    <col min="2822" max="2822" width="17.85546875" customWidth="1"/>
    <col min="2823" max="2823" width="12.7109375" customWidth="1"/>
    <col min="2824" max="2824" width="13.42578125" customWidth="1"/>
    <col min="2825" max="2825" width="8.85546875" customWidth="1"/>
    <col min="2826" max="2826" width="10.42578125" customWidth="1"/>
    <col min="2827" max="3072" width="9.140625" customWidth="1"/>
    <col min="3073" max="3073" width="3.85546875" customWidth="1"/>
    <col min="3074" max="3074" width="13.85546875" customWidth="1"/>
    <col min="3075" max="3075" width="15.42578125" bestFit="1" customWidth="1"/>
    <col min="3076" max="3076" width="16.140625" customWidth="1"/>
    <col min="3077" max="3077" width="14.42578125" customWidth="1"/>
    <col min="3078" max="3078" width="17.85546875" customWidth="1"/>
    <col min="3079" max="3079" width="12.7109375" customWidth="1"/>
    <col min="3080" max="3080" width="13.42578125" customWidth="1"/>
    <col min="3081" max="3081" width="8.85546875" customWidth="1"/>
    <col min="3082" max="3082" width="10.42578125" customWidth="1"/>
    <col min="3083" max="3328" width="9.140625" customWidth="1"/>
    <col min="3329" max="3329" width="3.85546875" customWidth="1"/>
    <col min="3330" max="3330" width="13.85546875" customWidth="1"/>
    <col min="3331" max="3331" width="15.42578125" bestFit="1" customWidth="1"/>
    <col min="3332" max="3332" width="16.140625" customWidth="1"/>
    <col min="3333" max="3333" width="14.42578125" customWidth="1"/>
    <col min="3334" max="3334" width="17.85546875" customWidth="1"/>
    <col min="3335" max="3335" width="12.7109375" customWidth="1"/>
    <col min="3336" max="3336" width="13.42578125" customWidth="1"/>
    <col min="3337" max="3337" width="8.85546875" customWidth="1"/>
    <col min="3338" max="3338" width="10.42578125" customWidth="1"/>
    <col min="3339" max="3584" width="9.140625" customWidth="1"/>
    <col min="3585" max="3585" width="3.85546875" customWidth="1"/>
    <col min="3586" max="3586" width="13.85546875" customWidth="1"/>
    <col min="3587" max="3587" width="15.42578125" bestFit="1" customWidth="1"/>
    <col min="3588" max="3588" width="16.140625" customWidth="1"/>
    <col min="3589" max="3589" width="14.42578125" customWidth="1"/>
    <col min="3590" max="3590" width="17.85546875" customWidth="1"/>
    <col min="3591" max="3591" width="12.7109375" customWidth="1"/>
    <col min="3592" max="3592" width="13.42578125" customWidth="1"/>
    <col min="3593" max="3593" width="8.85546875" customWidth="1"/>
    <col min="3594" max="3594" width="10.42578125" customWidth="1"/>
    <col min="3595" max="3840" width="9.140625" customWidth="1"/>
    <col min="3841" max="3841" width="3.85546875" customWidth="1"/>
    <col min="3842" max="3842" width="13.85546875" customWidth="1"/>
    <col min="3843" max="3843" width="15.42578125" bestFit="1" customWidth="1"/>
    <col min="3844" max="3844" width="16.140625" customWidth="1"/>
    <col min="3845" max="3845" width="14.42578125" customWidth="1"/>
    <col min="3846" max="3846" width="17.85546875" customWidth="1"/>
    <col min="3847" max="3847" width="12.7109375" customWidth="1"/>
    <col min="3848" max="3848" width="13.42578125" customWidth="1"/>
    <col min="3849" max="3849" width="8.85546875" customWidth="1"/>
    <col min="3850" max="3850" width="10.42578125" customWidth="1"/>
    <col min="3851" max="4096" width="9.140625" customWidth="1"/>
    <col min="4097" max="4097" width="3.85546875" customWidth="1"/>
    <col min="4098" max="4098" width="13.85546875" customWidth="1"/>
    <col min="4099" max="4099" width="15.42578125" bestFit="1" customWidth="1"/>
    <col min="4100" max="4100" width="16.140625" customWidth="1"/>
    <col min="4101" max="4101" width="14.42578125" customWidth="1"/>
    <col min="4102" max="4102" width="17.85546875" customWidth="1"/>
    <col min="4103" max="4103" width="12.7109375" customWidth="1"/>
    <col min="4104" max="4104" width="13.42578125" customWidth="1"/>
    <col min="4105" max="4105" width="8.85546875" customWidth="1"/>
    <col min="4106" max="4106" width="10.42578125" customWidth="1"/>
    <col min="4107" max="4352" width="9.140625" customWidth="1"/>
    <col min="4353" max="4353" width="3.85546875" customWidth="1"/>
    <col min="4354" max="4354" width="13.85546875" customWidth="1"/>
    <col min="4355" max="4355" width="15.42578125" bestFit="1" customWidth="1"/>
    <col min="4356" max="4356" width="16.140625" customWidth="1"/>
    <col min="4357" max="4357" width="14.42578125" customWidth="1"/>
    <col min="4358" max="4358" width="17.85546875" customWidth="1"/>
    <col min="4359" max="4359" width="12.7109375" customWidth="1"/>
    <col min="4360" max="4360" width="13.42578125" customWidth="1"/>
    <col min="4361" max="4361" width="8.85546875" customWidth="1"/>
    <col min="4362" max="4362" width="10.42578125" customWidth="1"/>
    <col min="4363" max="4608" width="9.140625" customWidth="1"/>
    <col min="4609" max="4609" width="3.85546875" customWidth="1"/>
    <col min="4610" max="4610" width="13.85546875" customWidth="1"/>
    <col min="4611" max="4611" width="15.42578125" bestFit="1" customWidth="1"/>
    <col min="4612" max="4612" width="16.140625" customWidth="1"/>
    <col min="4613" max="4613" width="14.42578125" customWidth="1"/>
    <col min="4614" max="4614" width="17.85546875" customWidth="1"/>
    <col min="4615" max="4615" width="12.7109375" customWidth="1"/>
    <col min="4616" max="4616" width="13.42578125" customWidth="1"/>
    <col min="4617" max="4617" width="8.85546875" customWidth="1"/>
    <col min="4618" max="4618" width="10.42578125" customWidth="1"/>
    <col min="4619" max="4864" width="9.140625" customWidth="1"/>
    <col min="4865" max="4865" width="3.85546875" customWidth="1"/>
    <col min="4866" max="4866" width="13.85546875" customWidth="1"/>
    <col min="4867" max="4867" width="15.42578125" bestFit="1" customWidth="1"/>
    <col min="4868" max="4868" width="16.140625" customWidth="1"/>
    <col min="4869" max="4869" width="14.42578125" customWidth="1"/>
    <col min="4870" max="4870" width="17.85546875" customWidth="1"/>
    <col min="4871" max="4871" width="12.7109375" customWidth="1"/>
    <col min="4872" max="4872" width="13.42578125" customWidth="1"/>
    <col min="4873" max="4873" width="8.85546875" customWidth="1"/>
    <col min="4874" max="4874" width="10.42578125" customWidth="1"/>
    <col min="4875" max="5120" width="9.140625" customWidth="1"/>
    <col min="5121" max="5121" width="3.85546875" customWidth="1"/>
    <col min="5122" max="5122" width="13.85546875" customWidth="1"/>
    <col min="5123" max="5123" width="15.42578125" bestFit="1" customWidth="1"/>
    <col min="5124" max="5124" width="16.140625" customWidth="1"/>
    <col min="5125" max="5125" width="14.42578125" customWidth="1"/>
    <col min="5126" max="5126" width="17.85546875" customWidth="1"/>
    <col min="5127" max="5127" width="12.7109375" customWidth="1"/>
    <col min="5128" max="5128" width="13.42578125" customWidth="1"/>
    <col min="5129" max="5129" width="8.85546875" customWidth="1"/>
    <col min="5130" max="5130" width="10.42578125" customWidth="1"/>
    <col min="5131" max="5376" width="9.140625" customWidth="1"/>
    <col min="5377" max="5377" width="3.85546875" customWidth="1"/>
    <col min="5378" max="5378" width="13.85546875" customWidth="1"/>
    <col min="5379" max="5379" width="15.42578125" bestFit="1" customWidth="1"/>
    <col min="5380" max="5380" width="16.140625" customWidth="1"/>
    <col min="5381" max="5381" width="14.42578125" customWidth="1"/>
    <col min="5382" max="5382" width="17.85546875" customWidth="1"/>
    <col min="5383" max="5383" width="12.7109375" customWidth="1"/>
    <col min="5384" max="5384" width="13.42578125" customWidth="1"/>
    <col min="5385" max="5385" width="8.85546875" customWidth="1"/>
    <col min="5386" max="5386" width="10.42578125" customWidth="1"/>
    <col min="5387" max="5632" width="9.140625" customWidth="1"/>
    <col min="5633" max="5633" width="3.85546875" customWidth="1"/>
    <col min="5634" max="5634" width="13.85546875" customWidth="1"/>
    <col min="5635" max="5635" width="15.42578125" bestFit="1" customWidth="1"/>
    <col min="5636" max="5636" width="16.140625" customWidth="1"/>
    <col min="5637" max="5637" width="14.42578125" customWidth="1"/>
    <col min="5638" max="5638" width="17.85546875" customWidth="1"/>
    <col min="5639" max="5639" width="12.7109375" customWidth="1"/>
    <col min="5640" max="5640" width="13.42578125" customWidth="1"/>
    <col min="5641" max="5641" width="8.85546875" customWidth="1"/>
    <col min="5642" max="5642" width="10.42578125" customWidth="1"/>
    <col min="5643" max="5888" width="9.140625" customWidth="1"/>
    <col min="5889" max="5889" width="3.85546875" customWidth="1"/>
    <col min="5890" max="5890" width="13.85546875" customWidth="1"/>
    <col min="5891" max="5891" width="15.42578125" bestFit="1" customWidth="1"/>
    <col min="5892" max="5892" width="16.140625" customWidth="1"/>
    <col min="5893" max="5893" width="14.42578125" customWidth="1"/>
    <col min="5894" max="5894" width="17.85546875" customWidth="1"/>
    <col min="5895" max="5895" width="12.7109375" customWidth="1"/>
    <col min="5896" max="5896" width="13.42578125" customWidth="1"/>
    <col min="5897" max="5897" width="8.85546875" customWidth="1"/>
    <col min="5898" max="5898" width="10.42578125" customWidth="1"/>
    <col min="5899" max="6144" width="9.140625" customWidth="1"/>
    <col min="6145" max="6145" width="3.85546875" customWidth="1"/>
    <col min="6146" max="6146" width="13.85546875" customWidth="1"/>
    <col min="6147" max="6147" width="15.42578125" bestFit="1" customWidth="1"/>
    <col min="6148" max="6148" width="16.140625" customWidth="1"/>
    <col min="6149" max="6149" width="14.42578125" customWidth="1"/>
    <col min="6150" max="6150" width="17.85546875" customWidth="1"/>
    <col min="6151" max="6151" width="12.7109375" customWidth="1"/>
    <col min="6152" max="6152" width="13.42578125" customWidth="1"/>
    <col min="6153" max="6153" width="8.85546875" customWidth="1"/>
    <col min="6154" max="6154" width="10.42578125" customWidth="1"/>
    <col min="6155" max="6400" width="9.140625" customWidth="1"/>
    <col min="6401" max="6401" width="3.85546875" customWidth="1"/>
    <col min="6402" max="6402" width="13.85546875" customWidth="1"/>
    <col min="6403" max="6403" width="15.42578125" bestFit="1" customWidth="1"/>
    <col min="6404" max="6404" width="16.140625" customWidth="1"/>
    <col min="6405" max="6405" width="14.42578125" customWidth="1"/>
    <col min="6406" max="6406" width="17.85546875" customWidth="1"/>
    <col min="6407" max="6407" width="12.7109375" customWidth="1"/>
    <col min="6408" max="6408" width="13.42578125" customWidth="1"/>
    <col min="6409" max="6409" width="8.85546875" customWidth="1"/>
    <col min="6410" max="6410" width="10.42578125" customWidth="1"/>
    <col min="6411" max="6656" width="9.140625" customWidth="1"/>
    <col min="6657" max="6657" width="3.85546875" customWidth="1"/>
    <col min="6658" max="6658" width="13.85546875" customWidth="1"/>
    <col min="6659" max="6659" width="15.42578125" bestFit="1" customWidth="1"/>
    <col min="6660" max="6660" width="16.140625" customWidth="1"/>
    <col min="6661" max="6661" width="14.42578125" customWidth="1"/>
    <col min="6662" max="6662" width="17.85546875" customWidth="1"/>
    <col min="6663" max="6663" width="12.7109375" customWidth="1"/>
    <col min="6664" max="6664" width="13.42578125" customWidth="1"/>
    <col min="6665" max="6665" width="8.85546875" customWidth="1"/>
    <col min="6666" max="6666" width="10.42578125" customWidth="1"/>
    <col min="6667" max="6912" width="9.140625" customWidth="1"/>
    <col min="6913" max="6913" width="3.85546875" customWidth="1"/>
    <col min="6914" max="6914" width="13.85546875" customWidth="1"/>
    <col min="6915" max="6915" width="15.42578125" bestFit="1" customWidth="1"/>
    <col min="6916" max="6916" width="16.140625" customWidth="1"/>
    <col min="6917" max="6917" width="14.42578125" customWidth="1"/>
    <col min="6918" max="6918" width="17.85546875" customWidth="1"/>
    <col min="6919" max="6919" width="12.7109375" customWidth="1"/>
    <col min="6920" max="6920" width="13.42578125" customWidth="1"/>
    <col min="6921" max="6921" width="8.85546875" customWidth="1"/>
    <col min="6922" max="6922" width="10.42578125" customWidth="1"/>
    <col min="6923" max="7168" width="9.140625" customWidth="1"/>
    <col min="7169" max="7169" width="3.85546875" customWidth="1"/>
    <col min="7170" max="7170" width="13.85546875" customWidth="1"/>
    <col min="7171" max="7171" width="15.42578125" bestFit="1" customWidth="1"/>
    <col min="7172" max="7172" width="16.140625" customWidth="1"/>
    <col min="7173" max="7173" width="14.42578125" customWidth="1"/>
    <col min="7174" max="7174" width="17.85546875" customWidth="1"/>
    <col min="7175" max="7175" width="12.7109375" customWidth="1"/>
    <col min="7176" max="7176" width="13.42578125" customWidth="1"/>
    <col min="7177" max="7177" width="8.85546875" customWidth="1"/>
    <col min="7178" max="7178" width="10.42578125" customWidth="1"/>
    <col min="7179" max="7424" width="9.140625" customWidth="1"/>
    <col min="7425" max="7425" width="3.85546875" customWidth="1"/>
    <col min="7426" max="7426" width="13.85546875" customWidth="1"/>
    <col min="7427" max="7427" width="15.42578125" bestFit="1" customWidth="1"/>
    <col min="7428" max="7428" width="16.140625" customWidth="1"/>
    <col min="7429" max="7429" width="14.42578125" customWidth="1"/>
    <col min="7430" max="7430" width="17.85546875" customWidth="1"/>
    <col min="7431" max="7431" width="12.7109375" customWidth="1"/>
    <col min="7432" max="7432" width="13.42578125" customWidth="1"/>
    <col min="7433" max="7433" width="8.85546875" customWidth="1"/>
    <col min="7434" max="7434" width="10.42578125" customWidth="1"/>
    <col min="7435" max="7680" width="9.140625" customWidth="1"/>
    <col min="7681" max="7681" width="3.85546875" customWidth="1"/>
    <col min="7682" max="7682" width="13.85546875" customWidth="1"/>
    <col min="7683" max="7683" width="15.42578125" bestFit="1" customWidth="1"/>
    <col min="7684" max="7684" width="16.140625" customWidth="1"/>
    <col min="7685" max="7685" width="14.42578125" customWidth="1"/>
    <col min="7686" max="7686" width="17.85546875" customWidth="1"/>
    <col min="7687" max="7687" width="12.7109375" customWidth="1"/>
    <col min="7688" max="7688" width="13.42578125" customWidth="1"/>
    <col min="7689" max="7689" width="8.85546875" customWidth="1"/>
    <col min="7690" max="7690" width="10.42578125" customWidth="1"/>
    <col min="7691" max="7936" width="9.140625" customWidth="1"/>
    <col min="7937" max="7937" width="3.85546875" customWidth="1"/>
    <col min="7938" max="7938" width="13.85546875" customWidth="1"/>
    <col min="7939" max="7939" width="15.42578125" bestFit="1" customWidth="1"/>
    <col min="7940" max="7940" width="16.140625" customWidth="1"/>
    <col min="7941" max="7941" width="14.42578125" customWidth="1"/>
    <col min="7942" max="7942" width="17.85546875" customWidth="1"/>
    <col min="7943" max="7943" width="12.7109375" customWidth="1"/>
    <col min="7944" max="7944" width="13.42578125" customWidth="1"/>
    <col min="7945" max="7945" width="8.85546875" customWidth="1"/>
    <col min="7946" max="7946" width="10.42578125" customWidth="1"/>
    <col min="7947" max="8192" width="9.140625" customWidth="1"/>
    <col min="8193" max="8193" width="3.85546875" customWidth="1"/>
    <col min="8194" max="8194" width="13.85546875" customWidth="1"/>
    <col min="8195" max="8195" width="15.42578125" bestFit="1" customWidth="1"/>
    <col min="8196" max="8196" width="16.140625" customWidth="1"/>
    <col min="8197" max="8197" width="14.42578125" customWidth="1"/>
    <col min="8198" max="8198" width="17.85546875" customWidth="1"/>
    <col min="8199" max="8199" width="12.7109375" customWidth="1"/>
    <col min="8200" max="8200" width="13.42578125" customWidth="1"/>
    <col min="8201" max="8201" width="8.85546875" customWidth="1"/>
    <col min="8202" max="8202" width="10.42578125" customWidth="1"/>
    <col min="8203" max="8448" width="9.140625" customWidth="1"/>
    <col min="8449" max="8449" width="3.85546875" customWidth="1"/>
    <col min="8450" max="8450" width="13.85546875" customWidth="1"/>
    <col min="8451" max="8451" width="15.42578125" bestFit="1" customWidth="1"/>
    <col min="8452" max="8452" width="16.140625" customWidth="1"/>
    <col min="8453" max="8453" width="14.42578125" customWidth="1"/>
    <col min="8454" max="8454" width="17.85546875" customWidth="1"/>
    <col min="8455" max="8455" width="12.7109375" customWidth="1"/>
    <col min="8456" max="8456" width="13.42578125" customWidth="1"/>
    <col min="8457" max="8457" width="8.85546875" customWidth="1"/>
    <col min="8458" max="8458" width="10.42578125" customWidth="1"/>
    <col min="8459" max="8704" width="9.140625" customWidth="1"/>
    <col min="8705" max="8705" width="3.85546875" customWidth="1"/>
    <col min="8706" max="8706" width="13.85546875" customWidth="1"/>
    <col min="8707" max="8707" width="15.42578125" bestFit="1" customWidth="1"/>
    <col min="8708" max="8708" width="16.140625" customWidth="1"/>
    <col min="8709" max="8709" width="14.42578125" customWidth="1"/>
    <col min="8710" max="8710" width="17.85546875" customWidth="1"/>
    <col min="8711" max="8711" width="12.7109375" customWidth="1"/>
    <col min="8712" max="8712" width="13.42578125" customWidth="1"/>
    <col min="8713" max="8713" width="8.85546875" customWidth="1"/>
    <col min="8714" max="8714" width="10.42578125" customWidth="1"/>
    <col min="8715" max="8960" width="9.140625" customWidth="1"/>
    <col min="8961" max="8961" width="3.85546875" customWidth="1"/>
    <col min="8962" max="8962" width="13.85546875" customWidth="1"/>
    <col min="8963" max="8963" width="15.42578125" bestFit="1" customWidth="1"/>
    <col min="8964" max="8964" width="16.140625" customWidth="1"/>
    <col min="8965" max="8965" width="14.42578125" customWidth="1"/>
    <col min="8966" max="8966" width="17.85546875" customWidth="1"/>
    <col min="8967" max="8967" width="12.7109375" customWidth="1"/>
    <col min="8968" max="8968" width="13.42578125" customWidth="1"/>
    <col min="8969" max="8969" width="8.85546875" customWidth="1"/>
    <col min="8970" max="8970" width="10.42578125" customWidth="1"/>
    <col min="8971" max="9216" width="9.140625" customWidth="1"/>
    <col min="9217" max="9217" width="3.85546875" customWidth="1"/>
    <col min="9218" max="9218" width="13.85546875" customWidth="1"/>
    <col min="9219" max="9219" width="15.42578125" bestFit="1" customWidth="1"/>
    <col min="9220" max="9220" width="16.140625" customWidth="1"/>
    <col min="9221" max="9221" width="14.42578125" customWidth="1"/>
    <col min="9222" max="9222" width="17.85546875" customWidth="1"/>
    <col min="9223" max="9223" width="12.7109375" customWidth="1"/>
    <col min="9224" max="9224" width="13.42578125" customWidth="1"/>
    <col min="9225" max="9225" width="8.85546875" customWidth="1"/>
    <col min="9226" max="9226" width="10.42578125" customWidth="1"/>
    <col min="9227" max="9472" width="9.140625" customWidth="1"/>
    <col min="9473" max="9473" width="3.85546875" customWidth="1"/>
    <col min="9474" max="9474" width="13.85546875" customWidth="1"/>
    <col min="9475" max="9475" width="15.42578125" bestFit="1" customWidth="1"/>
    <col min="9476" max="9476" width="16.140625" customWidth="1"/>
    <col min="9477" max="9477" width="14.42578125" customWidth="1"/>
    <col min="9478" max="9478" width="17.85546875" customWidth="1"/>
    <col min="9479" max="9479" width="12.7109375" customWidth="1"/>
    <col min="9480" max="9480" width="13.42578125" customWidth="1"/>
    <col min="9481" max="9481" width="8.85546875" customWidth="1"/>
    <col min="9482" max="9482" width="10.42578125" customWidth="1"/>
    <col min="9483" max="9728" width="9.140625" customWidth="1"/>
    <col min="9729" max="9729" width="3.85546875" customWidth="1"/>
    <col min="9730" max="9730" width="13.85546875" customWidth="1"/>
    <col min="9731" max="9731" width="15.42578125" bestFit="1" customWidth="1"/>
    <col min="9732" max="9732" width="16.140625" customWidth="1"/>
    <col min="9733" max="9733" width="14.42578125" customWidth="1"/>
    <col min="9734" max="9734" width="17.85546875" customWidth="1"/>
    <col min="9735" max="9735" width="12.7109375" customWidth="1"/>
    <col min="9736" max="9736" width="13.42578125" customWidth="1"/>
    <col min="9737" max="9737" width="8.85546875" customWidth="1"/>
    <col min="9738" max="9738" width="10.42578125" customWidth="1"/>
    <col min="9739" max="9984" width="9.140625" customWidth="1"/>
    <col min="9985" max="9985" width="3.85546875" customWidth="1"/>
    <col min="9986" max="9986" width="13.85546875" customWidth="1"/>
    <col min="9987" max="9987" width="15.42578125" bestFit="1" customWidth="1"/>
    <col min="9988" max="9988" width="16.140625" customWidth="1"/>
    <col min="9989" max="9989" width="14.42578125" customWidth="1"/>
    <col min="9990" max="9990" width="17.85546875" customWidth="1"/>
    <col min="9991" max="9991" width="12.7109375" customWidth="1"/>
    <col min="9992" max="9992" width="13.42578125" customWidth="1"/>
    <col min="9993" max="9993" width="8.85546875" customWidth="1"/>
    <col min="9994" max="9994" width="10.42578125" customWidth="1"/>
    <col min="9995" max="10240" width="9.140625" customWidth="1"/>
    <col min="10241" max="10241" width="3.85546875" customWidth="1"/>
    <col min="10242" max="10242" width="13.85546875" customWidth="1"/>
    <col min="10243" max="10243" width="15.42578125" bestFit="1" customWidth="1"/>
    <col min="10244" max="10244" width="16.140625" customWidth="1"/>
    <col min="10245" max="10245" width="14.42578125" customWidth="1"/>
    <col min="10246" max="10246" width="17.85546875" customWidth="1"/>
    <col min="10247" max="10247" width="12.7109375" customWidth="1"/>
    <col min="10248" max="10248" width="13.42578125" customWidth="1"/>
    <col min="10249" max="10249" width="8.85546875" customWidth="1"/>
    <col min="10250" max="10250" width="10.42578125" customWidth="1"/>
    <col min="10251" max="10496" width="9.140625" customWidth="1"/>
    <col min="10497" max="10497" width="3.85546875" customWidth="1"/>
    <col min="10498" max="10498" width="13.85546875" customWidth="1"/>
    <col min="10499" max="10499" width="15.42578125" bestFit="1" customWidth="1"/>
    <col min="10500" max="10500" width="16.140625" customWidth="1"/>
    <col min="10501" max="10501" width="14.42578125" customWidth="1"/>
    <col min="10502" max="10502" width="17.85546875" customWidth="1"/>
    <col min="10503" max="10503" width="12.7109375" customWidth="1"/>
    <col min="10504" max="10504" width="13.42578125" customWidth="1"/>
    <col min="10505" max="10505" width="8.85546875" customWidth="1"/>
    <col min="10506" max="10506" width="10.42578125" customWidth="1"/>
    <col min="10507" max="10752" width="9.140625" customWidth="1"/>
    <col min="10753" max="10753" width="3.85546875" customWidth="1"/>
    <col min="10754" max="10754" width="13.85546875" customWidth="1"/>
    <col min="10755" max="10755" width="15.42578125" bestFit="1" customWidth="1"/>
    <col min="10756" max="10756" width="16.140625" customWidth="1"/>
    <col min="10757" max="10757" width="14.42578125" customWidth="1"/>
    <col min="10758" max="10758" width="17.85546875" customWidth="1"/>
    <col min="10759" max="10759" width="12.7109375" customWidth="1"/>
    <col min="10760" max="10760" width="13.42578125" customWidth="1"/>
    <col min="10761" max="10761" width="8.85546875" customWidth="1"/>
    <col min="10762" max="10762" width="10.42578125" customWidth="1"/>
    <col min="10763" max="11008" width="9.140625" customWidth="1"/>
    <col min="11009" max="11009" width="3.85546875" customWidth="1"/>
    <col min="11010" max="11010" width="13.85546875" customWidth="1"/>
    <col min="11011" max="11011" width="15.42578125" bestFit="1" customWidth="1"/>
    <col min="11012" max="11012" width="16.140625" customWidth="1"/>
    <col min="11013" max="11013" width="14.42578125" customWidth="1"/>
    <col min="11014" max="11014" width="17.85546875" customWidth="1"/>
    <col min="11015" max="11015" width="12.7109375" customWidth="1"/>
    <col min="11016" max="11016" width="13.42578125" customWidth="1"/>
    <col min="11017" max="11017" width="8.85546875" customWidth="1"/>
    <col min="11018" max="11018" width="10.42578125" customWidth="1"/>
    <col min="11019" max="11264" width="9.140625" customWidth="1"/>
    <col min="11265" max="11265" width="3.85546875" customWidth="1"/>
    <col min="11266" max="11266" width="13.85546875" customWidth="1"/>
    <col min="11267" max="11267" width="15.42578125" bestFit="1" customWidth="1"/>
    <col min="11268" max="11268" width="16.140625" customWidth="1"/>
    <col min="11269" max="11269" width="14.42578125" customWidth="1"/>
    <col min="11270" max="11270" width="17.85546875" customWidth="1"/>
    <col min="11271" max="11271" width="12.7109375" customWidth="1"/>
    <col min="11272" max="11272" width="13.42578125" customWidth="1"/>
    <col min="11273" max="11273" width="8.85546875" customWidth="1"/>
    <col min="11274" max="11274" width="10.42578125" customWidth="1"/>
    <col min="11275" max="11520" width="9.140625" customWidth="1"/>
    <col min="11521" max="11521" width="3.85546875" customWidth="1"/>
    <col min="11522" max="11522" width="13.85546875" customWidth="1"/>
    <col min="11523" max="11523" width="15.42578125" bestFit="1" customWidth="1"/>
    <col min="11524" max="11524" width="16.140625" customWidth="1"/>
    <col min="11525" max="11525" width="14.42578125" customWidth="1"/>
    <col min="11526" max="11526" width="17.85546875" customWidth="1"/>
    <col min="11527" max="11527" width="12.7109375" customWidth="1"/>
    <col min="11528" max="11528" width="13.42578125" customWidth="1"/>
    <col min="11529" max="11529" width="8.85546875" customWidth="1"/>
    <col min="11530" max="11530" width="10.42578125" customWidth="1"/>
    <col min="11531" max="11776" width="9.140625" customWidth="1"/>
    <col min="11777" max="11777" width="3.85546875" customWidth="1"/>
    <col min="11778" max="11778" width="13.85546875" customWidth="1"/>
    <col min="11779" max="11779" width="15.42578125" bestFit="1" customWidth="1"/>
    <col min="11780" max="11780" width="16.140625" customWidth="1"/>
    <col min="11781" max="11781" width="14.42578125" customWidth="1"/>
    <col min="11782" max="11782" width="17.85546875" customWidth="1"/>
    <col min="11783" max="11783" width="12.7109375" customWidth="1"/>
    <col min="11784" max="11784" width="13.42578125" customWidth="1"/>
    <col min="11785" max="11785" width="8.85546875" customWidth="1"/>
    <col min="11786" max="11786" width="10.42578125" customWidth="1"/>
    <col min="11787" max="12032" width="9.140625" customWidth="1"/>
    <col min="12033" max="12033" width="3.85546875" customWidth="1"/>
    <col min="12034" max="12034" width="13.85546875" customWidth="1"/>
    <col min="12035" max="12035" width="15.42578125" bestFit="1" customWidth="1"/>
    <col min="12036" max="12036" width="16.140625" customWidth="1"/>
    <col min="12037" max="12037" width="14.42578125" customWidth="1"/>
    <col min="12038" max="12038" width="17.85546875" customWidth="1"/>
    <col min="12039" max="12039" width="12.7109375" customWidth="1"/>
    <col min="12040" max="12040" width="13.42578125" customWidth="1"/>
    <col min="12041" max="12041" width="8.85546875" customWidth="1"/>
    <col min="12042" max="12042" width="10.42578125" customWidth="1"/>
    <col min="12043" max="12288" width="9.140625" customWidth="1"/>
    <col min="12289" max="12289" width="3.85546875" customWidth="1"/>
    <col min="12290" max="12290" width="13.85546875" customWidth="1"/>
    <col min="12291" max="12291" width="15.42578125" bestFit="1" customWidth="1"/>
    <col min="12292" max="12292" width="16.140625" customWidth="1"/>
    <col min="12293" max="12293" width="14.42578125" customWidth="1"/>
    <col min="12294" max="12294" width="17.85546875" customWidth="1"/>
    <col min="12295" max="12295" width="12.7109375" customWidth="1"/>
    <col min="12296" max="12296" width="13.42578125" customWidth="1"/>
    <col min="12297" max="12297" width="8.85546875" customWidth="1"/>
    <col min="12298" max="12298" width="10.42578125" customWidth="1"/>
    <col min="12299" max="12544" width="9.140625" customWidth="1"/>
    <col min="12545" max="12545" width="3.85546875" customWidth="1"/>
    <col min="12546" max="12546" width="13.85546875" customWidth="1"/>
    <col min="12547" max="12547" width="15.42578125" bestFit="1" customWidth="1"/>
    <col min="12548" max="12548" width="16.140625" customWidth="1"/>
    <col min="12549" max="12549" width="14.42578125" customWidth="1"/>
    <col min="12550" max="12550" width="17.85546875" customWidth="1"/>
    <col min="12551" max="12551" width="12.7109375" customWidth="1"/>
    <col min="12552" max="12552" width="13.42578125" customWidth="1"/>
    <col min="12553" max="12553" width="8.85546875" customWidth="1"/>
    <col min="12554" max="12554" width="10.42578125" customWidth="1"/>
    <col min="12555" max="12800" width="9.140625" customWidth="1"/>
    <col min="12801" max="12801" width="3.85546875" customWidth="1"/>
    <col min="12802" max="12802" width="13.85546875" customWidth="1"/>
    <col min="12803" max="12803" width="15.42578125" bestFit="1" customWidth="1"/>
    <col min="12804" max="12804" width="16.140625" customWidth="1"/>
    <col min="12805" max="12805" width="14.42578125" customWidth="1"/>
    <col min="12806" max="12806" width="17.85546875" customWidth="1"/>
    <col min="12807" max="12807" width="12.7109375" customWidth="1"/>
    <col min="12808" max="12808" width="13.42578125" customWidth="1"/>
    <col min="12809" max="12809" width="8.85546875" customWidth="1"/>
    <col min="12810" max="12810" width="10.42578125" customWidth="1"/>
    <col min="12811" max="13056" width="9.140625" customWidth="1"/>
    <col min="13057" max="13057" width="3.85546875" customWidth="1"/>
    <col min="13058" max="13058" width="13.85546875" customWidth="1"/>
    <col min="13059" max="13059" width="15.42578125" bestFit="1" customWidth="1"/>
    <col min="13060" max="13060" width="16.140625" customWidth="1"/>
    <col min="13061" max="13061" width="14.42578125" customWidth="1"/>
    <col min="13062" max="13062" width="17.85546875" customWidth="1"/>
    <col min="13063" max="13063" width="12.7109375" customWidth="1"/>
    <col min="13064" max="13064" width="13.42578125" customWidth="1"/>
    <col min="13065" max="13065" width="8.85546875" customWidth="1"/>
    <col min="13066" max="13066" width="10.42578125" customWidth="1"/>
    <col min="13067" max="13312" width="9.140625" customWidth="1"/>
    <col min="13313" max="13313" width="3.85546875" customWidth="1"/>
    <col min="13314" max="13314" width="13.85546875" customWidth="1"/>
    <col min="13315" max="13315" width="15.42578125" bestFit="1" customWidth="1"/>
    <col min="13316" max="13316" width="16.140625" customWidth="1"/>
    <col min="13317" max="13317" width="14.42578125" customWidth="1"/>
    <col min="13318" max="13318" width="17.85546875" customWidth="1"/>
    <col min="13319" max="13319" width="12.7109375" customWidth="1"/>
    <col min="13320" max="13320" width="13.42578125" customWidth="1"/>
    <col min="13321" max="13321" width="8.85546875" customWidth="1"/>
    <col min="13322" max="13322" width="10.42578125" customWidth="1"/>
    <col min="13323" max="13568" width="9.140625" customWidth="1"/>
    <col min="13569" max="13569" width="3.85546875" customWidth="1"/>
    <col min="13570" max="13570" width="13.85546875" customWidth="1"/>
    <col min="13571" max="13571" width="15.42578125" bestFit="1" customWidth="1"/>
    <col min="13572" max="13572" width="16.140625" customWidth="1"/>
    <col min="13573" max="13573" width="14.42578125" customWidth="1"/>
    <col min="13574" max="13574" width="17.85546875" customWidth="1"/>
    <col min="13575" max="13575" width="12.7109375" customWidth="1"/>
    <col min="13576" max="13576" width="13.42578125" customWidth="1"/>
    <col min="13577" max="13577" width="8.85546875" customWidth="1"/>
    <col min="13578" max="13578" width="10.42578125" customWidth="1"/>
    <col min="13579" max="13824" width="9.140625" customWidth="1"/>
    <col min="13825" max="13825" width="3.85546875" customWidth="1"/>
    <col min="13826" max="13826" width="13.85546875" customWidth="1"/>
    <col min="13827" max="13827" width="15.42578125" bestFit="1" customWidth="1"/>
    <col min="13828" max="13828" width="16.140625" customWidth="1"/>
    <col min="13829" max="13829" width="14.42578125" customWidth="1"/>
    <col min="13830" max="13830" width="17.85546875" customWidth="1"/>
    <col min="13831" max="13831" width="12.7109375" customWidth="1"/>
    <col min="13832" max="13832" width="13.42578125" customWidth="1"/>
    <col min="13833" max="13833" width="8.85546875" customWidth="1"/>
    <col min="13834" max="13834" width="10.42578125" customWidth="1"/>
    <col min="13835" max="14080" width="9.140625" customWidth="1"/>
    <col min="14081" max="14081" width="3.85546875" customWidth="1"/>
    <col min="14082" max="14082" width="13.85546875" customWidth="1"/>
    <col min="14083" max="14083" width="15.42578125" bestFit="1" customWidth="1"/>
    <col min="14084" max="14084" width="16.140625" customWidth="1"/>
    <col min="14085" max="14085" width="14.42578125" customWidth="1"/>
    <col min="14086" max="14086" width="17.85546875" customWidth="1"/>
    <col min="14087" max="14087" width="12.7109375" customWidth="1"/>
    <col min="14088" max="14088" width="13.42578125" customWidth="1"/>
    <col min="14089" max="14089" width="8.85546875" customWidth="1"/>
    <col min="14090" max="14090" width="10.42578125" customWidth="1"/>
    <col min="14091" max="14336" width="9.140625" customWidth="1"/>
    <col min="14337" max="14337" width="3.85546875" customWidth="1"/>
    <col min="14338" max="14338" width="13.85546875" customWidth="1"/>
    <col min="14339" max="14339" width="15.42578125" bestFit="1" customWidth="1"/>
    <col min="14340" max="14340" width="16.140625" customWidth="1"/>
    <col min="14341" max="14341" width="14.42578125" customWidth="1"/>
    <col min="14342" max="14342" width="17.85546875" customWidth="1"/>
    <col min="14343" max="14343" width="12.7109375" customWidth="1"/>
    <col min="14344" max="14344" width="13.42578125" customWidth="1"/>
    <col min="14345" max="14345" width="8.85546875" customWidth="1"/>
    <col min="14346" max="14346" width="10.42578125" customWidth="1"/>
    <col min="14347" max="14592" width="9.140625" customWidth="1"/>
    <col min="14593" max="14593" width="3.85546875" customWidth="1"/>
    <col min="14594" max="14594" width="13.85546875" customWidth="1"/>
    <col min="14595" max="14595" width="15.42578125" bestFit="1" customWidth="1"/>
    <col min="14596" max="14596" width="16.140625" customWidth="1"/>
    <col min="14597" max="14597" width="14.42578125" customWidth="1"/>
    <col min="14598" max="14598" width="17.85546875" customWidth="1"/>
    <col min="14599" max="14599" width="12.7109375" customWidth="1"/>
    <col min="14600" max="14600" width="13.42578125" customWidth="1"/>
    <col min="14601" max="14601" width="8.85546875" customWidth="1"/>
    <col min="14602" max="14602" width="10.42578125" customWidth="1"/>
    <col min="14603" max="14848" width="9.140625" customWidth="1"/>
    <col min="14849" max="14849" width="3.85546875" customWidth="1"/>
    <col min="14850" max="14850" width="13.85546875" customWidth="1"/>
    <col min="14851" max="14851" width="15.42578125" bestFit="1" customWidth="1"/>
    <col min="14852" max="14852" width="16.140625" customWidth="1"/>
    <col min="14853" max="14853" width="14.42578125" customWidth="1"/>
    <col min="14854" max="14854" width="17.85546875" customWidth="1"/>
    <col min="14855" max="14855" width="12.7109375" customWidth="1"/>
    <col min="14856" max="14856" width="13.42578125" customWidth="1"/>
    <col min="14857" max="14857" width="8.85546875" customWidth="1"/>
    <col min="14858" max="14858" width="10.42578125" customWidth="1"/>
    <col min="14859" max="15104" width="9.140625" customWidth="1"/>
    <col min="15105" max="15105" width="3.85546875" customWidth="1"/>
    <col min="15106" max="15106" width="13.85546875" customWidth="1"/>
    <col min="15107" max="15107" width="15.42578125" bestFit="1" customWidth="1"/>
    <col min="15108" max="15108" width="16.140625" customWidth="1"/>
    <col min="15109" max="15109" width="14.42578125" customWidth="1"/>
    <col min="15110" max="15110" width="17.85546875" customWidth="1"/>
    <col min="15111" max="15111" width="12.7109375" customWidth="1"/>
    <col min="15112" max="15112" width="13.42578125" customWidth="1"/>
    <col min="15113" max="15113" width="8.85546875" customWidth="1"/>
    <col min="15114" max="15114" width="10.42578125" customWidth="1"/>
    <col min="15115" max="15360" width="9.140625" customWidth="1"/>
    <col min="15361" max="15361" width="3.85546875" customWidth="1"/>
    <col min="15362" max="15362" width="13.85546875" customWidth="1"/>
    <col min="15363" max="15363" width="15.42578125" bestFit="1" customWidth="1"/>
    <col min="15364" max="15364" width="16.140625" customWidth="1"/>
    <col min="15365" max="15365" width="14.42578125" customWidth="1"/>
    <col min="15366" max="15366" width="17.85546875" customWidth="1"/>
    <col min="15367" max="15367" width="12.7109375" customWidth="1"/>
    <col min="15368" max="15368" width="13.42578125" customWidth="1"/>
    <col min="15369" max="15369" width="8.85546875" customWidth="1"/>
    <col min="15370" max="15370" width="10.42578125" customWidth="1"/>
    <col min="15371" max="15616" width="9.140625" customWidth="1"/>
    <col min="15617" max="15617" width="3.85546875" customWidth="1"/>
    <col min="15618" max="15618" width="13.85546875" customWidth="1"/>
    <col min="15619" max="15619" width="15.42578125" bestFit="1" customWidth="1"/>
    <col min="15620" max="15620" width="16.140625" customWidth="1"/>
    <col min="15621" max="15621" width="14.42578125" customWidth="1"/>
    <col min="15622" max="15622" width="17.85546875" customWidth="1"/>
    <col min="15623" max="15623" width="12.7109375" customWidth="1"/>
    <col min="15624" max="15624" width="13.42578125" customWidth="1"/>
    <col min="15625" max="15625" width="8.85546875" customWidth="1"/>
    <col min="15626" max="15626" width="10.42578125" customWidth="1"/>
    <col min="15627" max="15872" width="9.140625" customWidth="1"/>
    <col min="15873" max="15873" width="3.85546875" customWidth="1"/>
    <col min="15874" max="15874" width="13.85546875" customWidth="1"/>
    <col min="15875" max="15875" width="15.42578125" bestFit="1" customWidth="1"/>
    <col min="15876" max="15876" width="16.140625" customWidth="1"/>
    <col min="15877" max="15877" width="14.42578125" customWidth="1"/>
    <col min="15878" max="15878" width="17.85546875" customWidth="1"/>
    <col min="15879" max="15879" width="12.7109375" customWidth="1"/>
    <col min="15880" max="15880" width="13.42578125" customWidth="1"/>
    <col min="15881" max="15881" width="8.85546875" customWidth="1"/>
    <col min="15882" max="15882" width="10.42578125" customWidth="1"/>
    <col min="15883" max="16128" width="9.140625" customWidth="1"/>
    <col min="16129" max="16129" width="3.85546875" customWidth="1"/>
    <col min="16130" max="16130" width="13.85546875" customWidth="1"/>
    <col min="16131" max="16131" width="15.42578125" bestFit="1" customWidth="1"/>
    <col min="16132" max="16132" width="16.140625" customWidth="1"/>
    <col min="16133" max="16133" width="14.42578125" customWidth="1"/>
    <col min="16134" max="16134" width="17.85546875" customWidth="1"/>
    <col min="16135" max="16135" width="12.7109375" customWidth="1"/>
    <col min="16136" max="16136" width="13.42578125" customWidth="1"/>
    <col min="16137" max="16137" width="8.85546875" customWidth="1"/>
    <col min="16138" max="16138" width="10.42578125" customWidth="1"/>
    <col min="16139" max="16384" width="9.140625" customWidth="1"/>
  </cols>
  <sheetData>
    <row r="1" spans="1:10" ht="17.25" customHeight="1" x14ac:dyDescent="0.25">
      <c r="B1" s="42" t="s">
        <v>2</v>
      </c>
      <c r="C1" s="43"/>
      <c r="D1" s="43"/>
      <c r="E1" s="43"/>
      <c r="F1" s="43"/>
      <c r="G1" s="43"/>
      <c r="H1" s="46"/>
      <c r="I1" s="4" t="s">
        <v>6</v>
      </c>
      <c r="J1" s="5">
        <v>1563</v>
      </c>
    </row>
    <row r="2" spans="1:10" s="2" customFormat="1" ht="15.75" customHeight="1" x14ac:dyDescent="0.2">
      <c r="B2" s="3" t="s">
        <v>3</v>
      </c>
      <c r="C2" s="3" t="s">
        <v>4</v>
      </c>
      <c r="D2" s="3" t="s">
        <v>5</v>
      </c>
      <c r="J2" s="2">
        <v>1603</v>
      </c>
    </row>
    <row r="3" spans="1:10" s="2" customFormat="1" ht="12.75" x14ac:dyDescent="0.2">
      <c r="B3" s="2">
        <v>0</v>
      </c>
    </row>
    <row r="4" spans="1:10" x14ac:dyDescent="0.25">
      <c r="A4">
        <v>1</v>
      </c>
      <c r="B4">
        <v>6</v>
      </c>
      <c r="C4" s="6">
        <f t="shared" ref="C4:C35" si="0">$J$1</f>
        <v>1563</v>
      </c>
      <c r="D4" s="7">
        <f t="shared" ref="D4:D53" si="1">+PV($C$59,B4,,-C4,$C$61)</f>
        <v>1485.4086186806874</v>
      </c>
      <c r="I4" s="8" t="s">
        <v>7</v>
      </c>
      <c r="J4">
        <f>(D59+1)^(1/12)-1</f>
        <v>8.5223019580613624E-3</v>
      </c>
    </row>
    <row r="5" spans="1:10" x14ac:dyDescent="0.25">
      <c r="A5">
        <v>2</v>
      </c>
      <c r="B5">
        <f>$B$4*A5</f>
        <v>12</v>
      </c>
      <c r="C5" s="6">
        <f t="shared" si="0"/>
        <v>1563</v>
      </c>
      <c r="D5" s="7">
        <f t="shared" si="1"/>
        <v>1411.669075144509</v>
      </c>
    </row>
    <row r="6" spans="1:10" x14ac:dyDescent="0.25">
      <c r="A6">
        <v>3</v>
      </c>
      <c r="B6">
        <f t="shared" ref="B6:B53" si="2">$B$4*A6</f>
        <v>18</v>
      </c>
      <c r="C6" s="6">
        <f t="shared" si="0"/>
        <v>1563</v>
      </c>
      <c r="D6" s="7">
        <f t="shared" si="1"/>
        <v>1341.5901541552455</v>
      </c>
      <c r="F6" s="9" t="s">
        <v>8</v>
      </c>
      <c r="G6" s="10">
        <v>1500</v>
      </c>
    </row>
    <row r="7" spans="1:10" x14ac:dyDescent="0.25">
      <c r="A7">
        <v>4</v>
      </c>
      <c r="B7">
        <f t="shared" si="2"/>
        <v>24</v>
      </c>
      <c r="C7" s="6">
        <f t="shared" si="0"/>
        <v>1563</v>
      </c>
      <c r="D7" s="7">
        <f t="shared" si="1"/>
        <v>1274.990132897859</v>
      </c>
    </row>
    <row r="8" spans="1:10" x14ac:dyDescent="0.25">
      <c r="A8">
        <v>5</v>
      </c>
      <c r="B8">
        <f t="shared" si="2"/>
        <v>30</v>
      </c>
      <c r="C8" s="6">
        <f t="shared" si="0"/>
        <v>1563</v>
      </c>
      <c r="D8" s="7">
        <f t="shared" si="1"/>
        <v>1211.6963097500411</v>
      </c>
    </row>
    <row r="9" spans="1:10" x14ac:dyDescent="0.25">
      <c r="A9">
        <v>6</v>
      </c>
      <c r="B9">
        <f t="shared" si="2"/>
        <v>36</v>
      </c>
      <c r="C9" s="6">
        <f t="shared" si="0"/>
        <v>1563</v>
      </c>
      <c r="D9" s="7">
        <f t="shared" si="1"/>
        <v>1151.5445564467659</v>
      </c>
    </row>
    <row r="10" spans="1:10" x14ac:dyDescent="0.25">
      <c r="A10">
        <v>7</v>
      </c>
      <c r="B10">
        <f t="shared" si="2"/>
        <v>42</v>
      </c>
      <c r="C10" s="6">
        <f t="shared" si="0"/>
        <v>1563</v>
      </c>
      <c r="D10" s="7">
        <f t="shared" si="1"/>
        <v>1094.3788924765549</v>
      </c>
    </row>
    <row r="11" spans="1:10" x14ac:dyDescent="0.25">
      <c r="A11">
        <v>8</v>
      </c>
      <c r="B11">
        <f t="shared" si="2"/>
        <v>48</v>
      </c>
      <c r="C11" s="6">
        <f t="shared" si="0"/>
        <v>1563</v>
      </c>
      <c r="D11" s="7">
        <f t="shared" si="1"/>
        <v>1040.0510806058219</v>
      </c>
    </row>
    <row r="12" spans="1:10" x14ac:dyDescent="0.25">
      <c r="A12">
        <v>9</v>
      </c>
      <c r="B12">
        <f t="shared" si="2"/>
        <v>54</v>
      </c>
      <c r="C12" s="6">
        <f t="shared" si="0"/>
        <v>1563</v>
      </c>
      <c r="D12" s="7">
        <f t="shared" si="1"/>
        <v>988.42024248243774</v>
      </c>
    </row>
    <row r="13" spans="1:10" x14ac:dyDescent="0.25">
      <c r="A13">
        <v>10</v>
      </c>
      <c r="B13">
        <f t="shared" si="2"/>
        <v>60</v>
      </c>
      <c r="C13" s="6">
        <f t="shared" si="0"/>
        <v>1563</v>
      </c>
      <c r="D13" s="7">
        <f t="shared" si="1"/>
        <v>939.3524933217326</v>
      </c>
    </row>
    <row r="14" spans="1:10" x14ac:dyDescent="0.25">
      <c r="A14">
        <v>11</v>
      </c>
      <c r="B14">
        <f t="shared" si="2"/>
        <v>66</v>
      </c>
      <c r="C14" s="6">
        <f t="shared" si="0"/>
        <v>1563</v>
      </c>
      <c r="D14" s="7">
        <f t="shared" si="1"/>
        <v>892.72059472763556</v>
      </c>
    </row>
    <row r="15" spans="1:10" x14ac:dyDescent="0.25">
      <c r="A15">
        <v>12</v>
      </c>
      <c r="B15">
        <f t="shared" si="2"/>
        <v>72</v>
      </c>
      <c r="C15" s="6">
        <f t="shared" si="0"/>
        <v>1563</v>
      </c>
      <c r="D15" s="7">
        <f t="shared" si="1"/>
        <v>848.40362474867482</v>
      </c>
    </row>
    <row r="16" spans="1:10" x14ac:dyDescent="0.25">
      <c r="A16">
        <v>13</v>
      </c>
      <c r="B16">
        <f t="shared" si="2"/>
        <v>78</v>
      </c>
      <c r="C16" s="6">
        <f t="shared" si="0"/>
        <v>1563</v>
      </c>
      <c r="D16" s="7">
        <f t="shared" si="1"/>
        <v>806.28666431325473</v>
      </c>
    </row>
    <row r="17" spans="1:4" x14ac:dyDescent="0.25">
      <c r="A17">
        <v>14</v>
      </c>
      <c r="B17">
        <f t="shared" si="2"/>
        <v>84</v>
      </c>
      <c r="C17" s="6">
        <f t="shared" si="0"/>
        <v>1563</v>
      </c>
      <c r="D17" s="7">
        <f t="shared" si="1"/>
        <v>766.26049923110099</v>
      </c>
    </row>
    <row r="18" spans="1:4" x14ac:dyDescent="0.25">
      <c r="A18">
        <v>15</v>
      </c>
      <c r="B18">
        <f t="shared" si="2"/>
        <v>90</v>
      </c>
      <c r="C18" s="6">
        <f t="shared" si="0"/>
        <v>1563</v>
      </c>
      <c r="D18" s="7">
        <f t="shared" si="1"/>
        <v>728.22133698812786</v>
      </c>
    </row>
    <row r="19" spans="1:4" x14ac:dyDescent="0.25">
      <c r="A19">
        <v>16</v>
      </c>
      <c r="B19">
        <f t="shared" si="2"/>
        <v>96</v>
      </c>
      <c r="C19" s="6">
        <f t="shared" si="0"/>
        <v>1563</v>
      </c>
      <c r="D19" s="7">
        <f t="shared" si="1"/>
        <v>692.07053760034421</v>
      </c>
    </row>
    <row r="20" spans="1:4" x14ac:dyDescent="0.25">
      <c r="A20">
        <v>17</v>
      </c>
      <c r="B20">
        <f t="shared" si="2"/>
        <v>102</v>
      </c>
      <c r="C20" s="6">
        <f t="shared" si="0"/>
        <v>1563</v>
      </c>
      <c r="D20" s="7">
        <f t="shared" si="1"/>
        <v>657.71435782887272</v>
      </c>
    </row>
    <row r="21" spans="1:4" x14ac:dyDescent="0.25">
      <c r="A21">
        <v>18</v>
      </c>
      <c r="B21">
        <f t="shared" si="2"/>
        <v>108</v>
      </c>
      <c r="C21" s="6">
        <f t="shared" si="0"/>
        <v>1563</v>
      </c>
      <c r="D21" s="7">
        <f t="shared" si="1"/>
        <v>625.06370809279667</v>
      </c>
    </row>
    <row r="22" spans="1:4" x14ac:dyDescent="0.25">
      <c r="A22">
        <v>19</v>
      </c>
      <c r="B22">
        <f t="shared" si="2"/>
        <v>114</v>
      </c>
      <c r="C22" s="6">
        <f t="shared" si="0"/>
        <v>1563</v>
      </c>
      <c r="D22" s="7">
        <f t="shared" si="1"/>
        <v>594.03392144948782</v>
      </c>
    </row>
    <row r="23" spans="1:4" x14ac:dyDescent="0.25">
      <c r="A23">
        <v>20</v>
      </c>
      <c r="B23">
        <f t="shared" si="2"/>
        <v>120</v>
      </c>
      <c r="C23" s="6">
        <f t="shared" si="0"/>
        <v>1563</v>
      </c>
      <c r="D23" s="7">
        <f t="shared" si="1"/>
        <v>564.5445340433497</v>
      </c>
    </row>
    <row r="24" spans="1:4" x14ac:dyDescent="0.25">
      <c r="A24">
        <v>21</v>
      </c>
      <c r="B24">
        <f t="shared" si="2"/>
        <v>126</v>
      </c>
      <c r="C24" s="6">
        <f t="shared" si="0"/>
        <v>1563</v>
      </c>
      <c r="D24" s="7">
        <f t="shared" si="1"/>
        <v>536.51907645365588</v>
      </c>
    </row>
    <row r="25" spans="1:4" x14ac:dyDescent="0.25">
      <c r="A25">
        <v>22</v>
      </c>
      <c r="B25">
        <f t="shared" si="2"/>
        <v>132</v>
      </c>
      <c r="C25" s="6">
        <f t="shared" si="0"/>
        <v>1563</v>
      </c>
      <c r="D25" s="7">
        <f t="shared" si="1"/>
        <v>509.88487540042428</v>
      </c>
    </row>
    <row r="26" spans="1:4" x14ac:dyDescent="0.25">
      <c r="A26">
        <v>23</v>
      </c>
      <c r="B26">
        <f t="shared" si="2"/>
        <v>138</v>
      </c>
      <c r="C26" s="6">
        <f t="shared" si="0"/>
        <v>1563</v>
      </c>
      <c r="D26" s="7">
        <f t="shared" si="1"/>
        <v>484.57286529412585</v>
      </c>
    </row>
    <row r="27" spans="1:4" x14ac:dyDescent="0.25">
      <c r="A27">
        <v>24</v>
      </c>
      <c r="B27">
        <f t="shared" si="2"/>
        <v>144</v>
      </c>
      <c r="C27" s="6">
        <f t="shared" si="0"/>
        <v>1563</v>
      </c>
      <c r="D27" s="7">
        <f t="shared" si="1"/>
        <v>460.51740914055671</v>
      </c>
    </row>
    <row r="28" spans="1:4" x14ac:dyDescent="0.25">
      <c r="A28">
        <v>25</v>
      </c>
      <c r="B28">
        <f t="shared" si="2"/>
        <v>150</v>
      </c>
      <c r="C28" s="6">
        <f t="shared" si="0"/>
        <v>1563</v>
      </c>
      <c r="D28" s="7">
        <f t="shared" si="1"/>
        <v>437.65612833645764</v>
      </c>
    </row>
    <row r="29" spans="1:4" x14ac:dyDescent="0.25">
      <c r="A29">
        <v>26</v>
      </c>
      <c r="B29">
        <f t="shared" si="2"/>
        <v>156</v>
      </c>
      <c r="C29" s="6">
        <f t="shared" si="0"/>
        <v>1563</v>
      </c>
      <c r="D29" s="7">
        <f t="shared" si="1"/>
        <v>415.92974091452027</v>
      </c>
    </row>
    <row r="30" spans="1:4" x14ac:dyDescent="0.25">
      <c r="A30">
        <v>27</v>
      </c>
      <c r="B30">
        <f t="shared" si="2"/>
        <v>162</v>
      </c>
      <c r="C30" s="6">
        <f t="shared" si="0"/>
        <v>1563</v>
      </c>
      <c r="D30" s="7">
        <f t="shared" si="1"/>
        <v>395.28190781833251</v>
      </c>
    </row>
    <row r="31" spans="1:4" x14ac:dyDescent="0.25">
      <c r="A31">
        <v>28</v>
      </c>
      <c r="B31">
        <f t="shared" si="2"/>
        <v>168</v>
      </c>
      <c r="C31" s="6">
        <f t="shared" si="0"/>
        <v>1563</v>
      </c>
      <c r="D31" s="7">
        <f t="shared" si="1"/>
        <v>375.65908680863464</v>
      </c>
    </row>
    <row r="32" spans="1:4" x14ac:dyDescent="0.25">
      <c r="A32">
        <v>29</v>
      </c>
      <c r="B32">
        <f t="shared" si="2"/>
        <v>174</v>
      </c>
      <c r="C32" s="6">
        <f t="shared" si="0"/>
        <v>1563</v>
      </c>
      <c r="D32" s="7">
        <f t="shared" si="1"/>
        <v>357.01039362204892</v>
      </c>
    </row>
    <row r="33" spans="1:4" x14ac:dyDescent="0.25">
      <c r="A33">
        <v>30</v>
      </c>
      <c r="B33">
        <f t="shared" si="2"/>
        <v>180</v>
      </c>
      <c r="C33" s="6">
        <f t="shared" si="0"/>
        <v>1563</v>
      </c>
      <c r="D33" s="7">
        <f t="shared" si="1"/>
        <v>339.28747002224964</v>
      </c>
    </row>
    <row r="34" spans="1:4" x14ac:dyDescent="0.25">
      <c r="A34">
        <v>31</v>
      </c>
      <c r="B34">
        <f t="shared" si="2"/>
        <v>186</v>
      </c>
      <c r="C34" s="6">
        <f t="shared" si="0"/>
        <v>1563</v>
      </c>
      <c r="D34" s="7">
        <f t="shared" si="1"/>
        <v>322.44435840141716</v>
      </c>
    </row>
    <row r="35" spans="1:4" x14ac:dyDescent="0.25">
      <c r="A35">
        <v>32</v>
      </c>
      <c r="B35">
        <f t="shared" si="2"/>
        <v>192</v>
      </c>
      <c r="C35" s="6">
        <f t="shared" si="0"/>
        <v>1563</v>
      </c>
      <c r="D35" s="7">
        <f t="shared" si="1"/>
        <v>306.43738260680067</v>
      </c>
    </row>
    <row r="36" spans="1:4" x14ac:dyDescent="0.25">
      <c r="A36">
        <v>33</v>
      </c>
      <c r="B36">
        <f t="shared" si="2"/>
        <v>198</v>
      </c>
      <c r="C36" s="6">
        <f t="shared" ref="C36:C53" si="3">$J$1</f>
        <v>1563</v>
      </c>
      <c r="D36" s="7">
        <f t="shared" si="1"/>
        <v>291.22503468336095</v>
      </c>
    </row>
    <row r="37" spans="1:4" x14ac:dyDescent="0.25">
      <c r="A37">
        <v>34</v>
      </c>
      <c r="B37">
        <f t="shared" si="2"/>
        <v>204</v>
      </c>
      <c r="C37" s="6">
        <f t="shared" si="3"/>
        <v>1563</v>
      </c>
      <c r="D37" s="7">
        <f t="shared" si="1"/>
        <v>276.76786723880127</v>
      </c>
    </row>
    <row r="38" spans="1:4" x14ac:dyDescent="0.25">
      <c r="A38">
        <v>35</v>
      </c>
      <c r="B38">
        <f t="shared" si="2"/>
        <v>210</v>
      </c>
      <c r="C38" s="6">
        <f t="shared" si="3"/>
        <v>1563</v>
      </c>
      <c r="D38" s="7">
        <f t="shared" si="1"/>
        <v>263.02839115187948</v>
      </c>
    </row>
    <row r="39" spans="1:4" x14ac:dyDescent="0.25">
      <c r="A39">
        <v>36</v>
      </c>
      <c r="B39">
        <f t="shared" si="2"/>
        <v>216</v>
      </c>
      <c r="C39" s="6">
        <f t="shared" si="3"/>
        <v>1563</v>
      </c>
      <c r="D39" s="7">
        <f t="shared" si="1"/>
        <v>249.97097835874396</v>
      </c>
    </row>
    <row r="40" spans="1:4" x14ac:dyDescent="0.25">
      <c r="A40">
        <v>37</v>
      </c>
      <c r="B40">
        <f t="shared" si="2"/>
        <v>222</v>
      </c>
      <c r="C40" s="6">
        <f t="shared" si="3"/>
        <v>1563</v>
      </c>
      <c r="D40" s="7">
        <f t="shared" si="1"/>
        <v>237.56176946520912</v>
      </c>
    </row>
    <row r="41" spans="1:4" x14ac:dyDescent="0.25">
      <c r="A41">
        <v>38</v>
      </c>
      <c r="B41">
        <f t="shared" si="2"/>
        <v>228</v>
      </c>
      <c r="C41" s="6">
        <f t="shared" si="3"/>
        <v>1563</v>
      </c>
      <c r="D41" s="7">
        <f t="shared" si="1"/>
        <v>225.76858594539743</v>
      </c>
    </row>
    <row r="42" spans="1:4" x14ac:dyDescent="0.25">
      <c r="A42">
        <v>39</v>
      </c>
      <c r="B42">
        <f t="shared" si="2"/>
        <v>234</v>
      </c>
      <c r="C42" s="6">
        <f t="shared" si="3"/>
        <v>1563</v>
      </c>
      <c r="D42" s="7">
        <f t="shared" si="1"/>
        <v>214.56084669906903</v>
      </c>
    </row>
    <row r="43" spans="1:4" x14ac:dyDescent="0.25">
      <c r="A43">
        <v>40</v>
      </c>
      <c r="B43">
        <f t="shared" si="2"/>
        <v>240</v>
      </c>
      <c r="C43" s="6">
        <f t="shared" si="3"/>
        <v>1563</v>
      </c>
      <c r="D43" s="7">
        <f t="shared" si="1"/>
        <v>203.90948875126216</v>
      </c>
    </row>
    <row r="44" spans="1:4" x14ac:dyDescent="0.25">
      <c r="A44">
        <v>41</v>
      </c>
      <c r="B44">
        <f t="shared" si="2"/>
        <v>246</v>
      </c>
      <c r="C44" s="6">
        <f t="shared" si="3"/>
        <v>1563</v>
      </c>
      <c r="D44" s="7">
        <f t="shared" si="1"/>
        <v>193.78689188861003</v>
      </c>
    </row>
    <row r="45" spans="1:4" x14ac:dyDescent="0.25">
      <c r="A45">
        <v>42</v>
      </c>
      <c r="B45">
        <f t="shared" si="2"/>
        <v>252</v>
      </c>
      <c r="C45" s="6">
        <f t="shared" si="3"/>
        <v>1563</v>
      </c>
      <c r="D45" s="7">
        <f t="shared" si="1"/>
        <v>184.16680703690591</v>
      </c>
    </row>
    <row r="46" spans="1:4" x14ac:dyDescent="0.25">
      <c r="A46">
        <v>43</v>
      </c>
      <c r="B46">
        <f t="shared" si="2"/>
        <v>258</v>
      </c>
      <c r="C46" s="6">
        <f t="shared" si="3"/>
        <v>1563</v>
      </c>
      <c r="D46" s="7">
        <f t="shared" si="1"/>
        <v>175.02428819419262</v>
      </c>
    </row>
    <row r="47" spans="1:4" x14ac:dyDescent="0.25">
      <c r="A47">
        <v>44</v>
      </c>
      <c r="B47">
        <f t="shared" si="2"/>
        <v>264</v>
      </c>
      <c r="C47" s="6">
        <f t="shared" si="3"/>
        <v>1563</v>
      </c>
      <c r="D47" s="7">
        <f t="shared" si="1"/>
        <v>166.33562774287026</v>
      </c>
    </row>
    <row r="48" spans="1:4" x14ac:dyDescent="0.25">
      <c r="A48">
        <v>45</v>
      </c>
      <c r="B48">
        <f t="shared" si="2"/>
        <v>270</v>
      </c>
      <c r="C48" s="6">
        <f t="shared" si="3"/>
        <v>1563</v>
      </c>
      <c r="D48" s="7">
        <f t="shared" si="1"/>
        <v>158.07829497307861</v>
      </c>
    </row>
    <row r="49" spans="1:12" x14ac:dyDescent="0.25">
      <c r="A49">
        <v>46</v>
      </c>
      <c r="B49">
        <f t="shared" si="2"/>
        <v>276</v>
      </c>
      <c r="C49" s="6">
        <f t="shared" si="3"/>
        <v>1563</v>
      </c>
      <c r="D49" s="7">
        <f t="shared" si="1"/>
        <v>150.2308776579392</v>
      </c>
    </row>
    <row r="50" spans="1:12" x14ac:dyDescent="0.25">
      <c r="A50">
        <v>47</v>
      </c>
      <c r="B50">
        <f t="shared" si="2"/>
        <v>282</v>
      </c>
      <c r="C50" s="6">
        <f t="shared" si="3"/>
        <v>1563</v>
      </c>
      <c r="D50" s="7">
        <f t="shared" si="1"/>
        <v>142.77302652915344</v>
      </c>
    </row>
    <row r="51" spans="1:12" x14ac:dyDescent="0.25">
      <c r="A51">
        <v>48</v>
      </c>
      <c r="B51">
        <f t="shared" si="2"/>
        <v>288</v>
      </c>
      <c r="C51" s="6">
        <f t="shared" si="3"/>
        <v>1563</v>
      </c>
      <c r="D51" s="7">
        <f t="shared" si="1"/>
        <v>135.68540250897689</v>
      </c>
    </row>
    <row r="52" spans="1:12" x14ac:dyDescent="0.25">
      <c r="A52">
        <v>49</v>
      </c>
      <c r="B52">
        <f t="shared" si="2"/>
        <v>294</v>
      </c>
      <c r="C52" s="6">
        <f t="shared" si="3"/>
        <v>1563</v>
      </c>
      <c r="D52" s="7">
        <f t="shared" si="1"/>
        <v>128.94962656173544</v>
      </c>
    </row>
    <row r="53" spans="1:12" x14ac:dyDescent="0.25">
      <c r="A53">
        <v>50</v>
      </c>
      <c r="B53">
        <f t="shared" si="2"/>
        <v>300</v>
      </c>
      <c r="C53" s="6">
        <f t="shared" si="3"/>
        <v>1563</v>
      </c>
      <c r="D53" s="7">
        <f t="shared" si="1"/>
        <v>122.54823203484189</v>
      </c>
    </row>
    <row r="54" spans="1:12" x14ac:dyDescent="0.25">
      <c r="B54" s="11" t="s">
        <v>9</v>
      </c>
      <c r="C54" s="12"/>
      <c r="D54" s="7">
        <f>SUM(D4:D53)</f>
        <v>27575.994067226555</v>
      </c>
    </row>
    <row r="55" spans="1:12" x14ac:dyDescent="0.25">
      <c r="B55" s="11"/>
      <c r="C55" s="12"/>
      <c r="D55" s="13"/>
    </row>
    <row r="56" spans="1:12" x14ac:dyDescent="0.25">
      <c r="B56" s="14" t="s">
        <v>10</v>
      </c>
      <c r="C56" s="15"/>
      <c r="D56" s="16">
        <f>+PMT($C$59,$C$60,-$C$58+$D$54,,$C$61)</f>
        <v>1563.0237075652021</v>
      </c>
      <c r="E56" s="41">
        <f>+PMT($C$59,$C$60,-$C$58,,$C$61)</f>
        <v>1818.0285055457657</v>
      </c>
    </row>
    <row r="58" spans="1:12" x14ac:dyDescent="0.25">
      <c r="B58" s="14" t="s">
        <v>11</v>
      </c>
      <c r="C58" s="17">
        <f>E58-G58</f>
        <v>196600</v>
      </c>
      <c r="D58" s="18" t="s">
        <v>12</v>
      </c>
      <c r="E58" s="18">
        <f>252000</f>
        <v>252000</v>
      </c>
      <c r="F58" s="14" t="s">
        <v>13</v>
      </c>
      <c r="G58" s="14">
        <f>E58*0.2+G65</f>
        <v>55400</v>
      </c>
      <c r="I58" s="19" t="s">
        <v>14</v>
      </c>
      <c r="J58" s="20">
        <f>12000*G59</f>
        <v>42000</v>
      </c>
      <c r="L58">
        <f>J58+10000+10000+10000</f>
        <v>72000</v>
      </c>
    </row>
    <row r="59" spans="1:12" x14ac:dyDescent="0.25">
      <c r="B59" s="14" t="s">
        <v>7</v>
      </c>
      <c r="C59" s="21">
        <f>J4</f>
        <v>8.5223019580613624E-3</v>
      </c>
      <c r="D59" s="22">
        <v>0.1072</v>
      </c>
      <c r="F59" s="14" t="s">
        <v>15</v>
      </c>
      <c r="G59" s="14">
        <v>3.5</v>
      </c>
      <c r="I59" s="19" t="s">
        <v>16</v>
      </c>
      <c r="J59" s="23">
        <f>G58-J58</f>
        <v>13400</v>
      </c>
    </row>
    <row r="60" spans="1:12" x14ac:dyDescent="0.25">
      <c r="B60" s="14" t="s">
        <v>17</v>
      </c>
      <c r="C60" s="14">
        <f>D60*12</f>
        <v>300</v>
      </c>
      <c r="D60">
        <v>25</v>
      </c>
      <c r="E60" t="s">
        <v>18</v>
      </c>
      <c r="F60" s="11" t="s">
        <v>19</v>
      </c>
    </row>
    <row r="61" spans="1:12" x14ac:dyDescent="0.25">
      <c r="B61" s="11" t="s">
        <v>20</v>
      </c>
      <c r="C61" s="11">
        <v>0</v>
      </c>
    </row>
    <row r="62" spans="1:12" ht="15.75" thickBot="1" x14ac:dyDescent="0.3">
      <c r="G62" s="8"/>
    </row>
    <row r="63" spans="1:12" s="25" customFormat="1" ht="15.75" x14ac:dyDescent="0.25">
      <c r="B63" s="26" t="s">
        <v>3</v>
      </c>
      <c r="C63" s="27" t="s">
        <v>21</v>
      </c>
      <c r="D63" s="27" t="s">
        <v>22</v>
      </c>
      <c r="E63" s="27" t="s">
        <v>23</v>
      </c>
      <c r="F63" s="28" t="s">
        <v>24</v>
      </c>
      <c r="G63" s="66" t="s">
        <v>42</v>
      </c>
      <c r="H63" s="64" t="s">
        <v>39</v>
      </c>
      <c r="I63" s="65" t="s">
        <v>41</v>
      </c>
      <c r="J63" s="31"/>
      <c r="K63" s="65" t="s">
        <v>40</v>
      </c>
      <c r="L63" s="67" t="s">
        <v>43</v>
      </c>
    </row>
    <row r="64" spans="1:12" x14ac:dyDescent="0.25">
      <c r="B64" s="32">
        <v>0</v>
      </c>
      <c r="C64" s="33"/>
      <c r="D64" s="33"/>
      <c r="E64" s="33"/>
      <c r="F64" s="34">
        <f>+C58</f>
        <v>196600</v>
      </c>
      <c r="H64">
        <v>1603</v>
      </c>
      <c r="I64">
        <f>K64-H64</f>
        <v>16.279999999999973</v>
      </c>
      <c r="K64">
        <v>1619.28</v>
      </c>
    </row>
    <row r="65" spans="2:15" x14ac:dyDescent="0.25">
      <c r="B65" s="32">
        <v>1</v>
      </c>
      <c r="C65" s="35">
        <f>+E65-D65</f>
        <v>-112.46085738966167</v>
      </c>
      <c r="D65" s="35">
        <f>+F64*$C$59</f>
        <v>1675.4845649548638</v>
      </c>
      <c r="E65" s="35">
        <f>+$D$56+IF(B65=VLOOKUP(B65,$B$3:$D$53,1),VLOOKUP(B65,$B$3:$D$53,2),0)</f>
        <v>1563.0237075652021</v>
      </c>
      <c r="F65" s="36">
        <f>+F64-C65</f>
        <v>196712.46085738967</v>
      </c>
      <c r="G65">
        <v>5000</v>
      </c>
      <c r="H65">
        <v>1563</v>
      </c>
      <c r="I65" s="8">
        <f>I64</f>
        <v>16.279999999999973</v>
      </c>
      <c r="K65" s="8">
        <f>SUM(H65:I65)</f>
        <v>1579.28</v>
      </c>
    </row>
    <row r="66" spans="2:15" ht="15.75" x14ac:dyDescent="0.25">
      <c r="B66" s="32">
        <v>2</v>
      </c>
      <c r="C66" s="35">
        <f t="shared" ref="C66:C129" si="4">+E66-D66</f>
        <v>-113.41928277479906</v>
      </c>
      <c r="D66" s="35">
        <f t="shared" ref="D66:D129" si="5">+F65*$C$59</f>
        <v>1676.4429903400012</v>
      </c>
      <c r="E66" s="35">
        <f t="shared" ref="E66:E129" si="6">+$D$56+IF(B66=VLOOKUP(B66,$B$3:$D$53,1),VLOOKUP(B66,$B$3:$D$53,2),0)</f>
        <v>1563.0237075652021</v>
      </c>
      <c r="F66" s="36">
        <f t="shared" ref="F66:F129" si="7">+F65-C66</f>
        <v>196825.88014016446</v>
      </c>
      <c r="G66">
        <v>9000</v>
      </c>
      <c r="H66">
        <v>1532</v>
      </c>
      <c r="I66" s="8">
        <f>I64</f>
        <v>16.279999999999973</v>
      </c>
      <c r="J66" s="11"/>
      <c r="K66" s="8">
        <f>SUM(H66:I66)</f>
        <v>1548.28</v>
      </c>
      <c r="L66" s="8">
        <f>K64-K66</f>
        <v>71</v>
      </c>
      <c r="M66" s="25"/>
    </row>
    <row r="67" spans="2:15" ht="15.75" x14ac:dyDescent="0.25">
      <c r="B67" s="32">
        <v>3</v>
      </c>
      <c r="C67" s="35">
        <f t="shared" si="4"/>
        <v>-114.38587615047254</v>
      </c>
      <c r="D67" s="35">
        <f t="shared" si="5"/>
        <v>1677.4095837156747</v>
      </c>
      <c r="E67" s="35">
        <f t="shared" si="6"/>
        <v>1563.0237075652021</v>
      </c>
      <c r="F67" s="36">
        <f t="shared" si="7"/>
        <v>196940.26601631494</v>
      </c>
      <c r="I67" s="8"/>
      <c r="K67" s="11"/>
      <c r="L67" s="11"/>
      <c r="M67" s="31"/>
      <c r="N67" s="38"/>
    </row>
    <row r="68" spans="2:15" x14ac:dyDescent="0.25">
      <c r="B68" s="32">
        <v>4</v>
      </c>
      <c r="C68" s="35">
        <f t="shared" si="4"/>
        <v>-115.36070712676428</v>
      </c>
      <c r="D68" s="35">
        <f t="shared" si="5"/>
        <v>1678.3844146919664</v>
      </c>
      <c r="E68" s="35">
        <f t="shared" si="6"/>
        <v>1563.0237075652021</v>
      </c>
      <c r="F68" s="36">
        <f t="shared" si="7"/>
        <v>197055.6267234417</v>
      </c>
      <c r="I68" s="8"/>
      <c r="J68" s="37"/>
      <c r="K68" s="31"/>
      <c r="L68" s="31"/>
      <c r="M68" s="37"/>
    </row>
    <row r="69" spans="2:15" x14ac:dyDescent="0.25">
      <c r="B69" s="32">
        <v>5</v>
      </c>
      <c r="C69" s="35">
        <f t="shared" si="4"/>
        <v>-116.34384590699392</v>
      </c>
      <c r="D69" s="35">
        <f t="shared" si="5"/>
        <v>1679.3675534721961</v>
      </c>
      <c r="E69" s="35">
        <f t="shared" si="6"/>
        <v>1563.0237075652021</v>
      </c>
      <c r="F69" s="36">
        <f t="shared" si="7"/>
        <v>197171.97056934869</v>
      </c>
      <c r="I69" s="8"/>
      <c r="J69" s="29"/>
      <c r="K69" s="31"/>
      <c r="L69" s="39"/>
      <c r="M69" s="37"/>
      <c r="N69" s="37"/>
    </row>
    <row r="70" spans="2:15" x14ac:dyDescent="0.25">
      <c r="B70" s="32">
        <v>6</v>
      </c>
      <c r="C70" s="35">
        <f t="shared" si="4"/>
        <v>1445.6646367072244</v>
      </c>
      <c r="D70" s="35">
        <f t="shared" si="5"/>
        <v>1680.3590708579777</v>
      </c>
      <c r="E70" s="35">
        <f t="shared" si="6"/>
        <v>3126.0237075652021</v>
      </c>
      <c r="F70" s="36">
        <f t="shared" si="7"/>
        <v>195726.30593264147</v>
      </c>
      <c r="J70" s="8"/>
      <c r="K70" s="37"/>
      <c r="L70" s="37"/>
      <c r="M70" s="37"/>
      <c r="N70" s="37"/>
    </row>
    <row r="71" spans="2:15" ht="15.75" x14ac:dyDescent="0.25">
      <c r="B71" s="32">
        <v>7</v>
      </c>
      <c r="C71" s="35">
        <f t="shared" si="4"/>
        <v>-105.0149727286655</v>
      </c>
      <c r="D71" s="35">
        <f t="shared" si="5"/>
        <v>1668.0386802938676</v>
      </c>
      <c r="E71" s="35">
        <f t="shared" si="6"/>
        <v>1563.0237075652021</v>
      </c>
      <c r="F71" s="36">
        <f t="shared" si="7"/>
        <v>195831.32090537014</v>
      </c>
      <c r="G71" s="25"/>
      <c r="I71" s="8"/>
      <c r="J71" s="29"/>
      <c r="K71" s="31"/>
      <c r="L71" s="39"/>
      <c r="M71" s="37"/>
      <c r="N71" s="37"/>
    </row>
    <row r="72" spans="2:15" x14ac:dyDescent="0.25">
      <c r="B72" s="32">
        <v>8</v>
      </c>
      <c r="C72" s="35">
        <f t="shared" si="4"/>
        <v>-105.90994203637683</v>
      </c>
      <c r="D72" s="35">
        <f t="shared" si="5"/>
        <v>1668.933649601579</v>
      </c>
      <c r="E72" s="35">
        <f t="shared" si="6"/>
        <v>1563.0237075652021</v>
      </c>
      <c r="F72" s="36">
        <f t="shared" si="7"/>
        <v>195937.23084740652</v>
      </c>
      <c r="K72" s="37"/>
      <c r="L72" s="37"/>
      <c r="M72" s="37"/>
      <c r="N72" s="37"/>
    </row>
    <row r="73" spans="2:15" ht="15.75" x14ac:dyDescent="0.25">
      <c r="B73" s="32">
        <v>9</v>
      </c>
      <c r="C73" s="35">
        <f t="shared" si="4"/>
        <v>-106.81253854277156</v>
      </c>
      <c r="D73" s="35">
        <f t="shared" si="5"/>
        <v>1669.8362461079737</v>
      </c>
      <c r="E73" s="35">
        <f t="shared" si="6"/>
        <v>1563.0237075652021</v>
      </c>
      <c r="F73" s="36">
        <f t="shared" si="7"/>
        <v>196044.04338594931</v>
      </c>
      <c r="G73" s="25"/>
      <c r="I73" s="8"/>
      <c r="J73" s="29"/>
      <c r="K73" s="31"/>
      <c r="L73" s="39"/>
      <c r="M73" s="37"/>
      <c r="N73" s="37"/>
    </row>
    <row r="74" spans="2:15" ht="15.75" x14ac:dyDescent="0.25">
      <c r="B74" s="32">
        <v>10</v>
      </c>
      <c r="C74" s="35">
        <f t="shared" si="4"/>
        <v>-107.72282724914021</v>
      </c>
      <c r="D74" s="35">
        <f t="shared" si="5"/>
        <v>1670.7465348143423</v>
      </c>
      <c r="E74" s="35">
        <f t="shared" si="6"/>
        <v>1563.0237075652021</v>
      </c>
      <c r="F74" s="36">
        <f t="shared" si="7"/>
        <v>196151.76621319845</v>
      </c>
      <c r="G74" s="25"/>
      <c r="I74" s="8"/>
      <c r="J74" s="29"/>
      <c r="K74" s="31"/>
      <c r="L74" s="39"/>
      <c r="M74" s="11"/>
      <c r="N74" s="25"/>
    </row>
    <row r="75" spans="2:15" x14ac:dyDescent="0.25">
      <c r="B75" s="32">
        <v>11</v>
      </c>
      <c r="C75" s="35">
        <f t="shared" si="4"/>
        <v>-108.64087371073356</v>
      </c>
      <c r="D75" s="35">
        <f t="shared" si="5"/>
        <v>1671.6645812759357</v>
      </c>
      <c r="E75" s="35">
        <f t="shared" si="6"/>
        <v>1563.0237075652021</v>
      </c>
      <c r="F75" s="36">
        <f t="shared" si="7"/>
        <v>196260.4070869092</v>
      </c>
    </row>
    <row r="76" spans="2:15" ht="15.75" x14ac:dyDescent="0.25">
      <c r="B76" s="32">
        <v>12</v>
      </c>
      <c r="C76" s="35">
        <f t="shared" si="4"/>
        <v>1453.4332559585157</v>
      </c>
      <c r="D76" s="35">
        <f t="shared" si="5"/>
        <v>1672.5904516066864</v>
      </c>
      <c r="E76" s="35">
        <f t="shared" si="6"/>
        <v>3126.0237075652021</v>
      </c>
      <c r="F76" s="36">
        <f t="shared" si="7"/>
        <v>194806.97383095068</v>
      </c>
      <c r="G76" s="38"/>
      <c r="H76" s="37"/>
      <c r="I76" s="29"/>
      <c r="J76" s="37"/>
      <c r="K76" s="31"/>
      <c r="L76" s="31"/>
      <c r="M76" s="37"/>
      <c r="N76" s="37"/>
      <c r="O76" s="37"/>
    </row>
    <row r="77" spans="2:15" x14ac:dyDescent="0.25">
      <c r="B77" s="32">
        <v>13</v>
      </c>
      <c r="C77" s="35">
        <f t="shared" si="4"/>
        <v>-97.180146958317437</v>
      </c>
      <c r="D77" s="35">
        <f t="shared" si="5"/>
        <v>1660.2038545235196</v>
      </c>
      <c r="E77" s="35">
        <f t="shared" si="6"/>
        <v>1563.0237075652021</v>
      </c>
      <c r="F77" s="36">
        <f t="shared" si="7"/>
        <v>194904.15397790901</v>
      </c>
      <c r="G77" s="37"/>
      <c r="H77" s="37"/>
      <c r="I77" s="37"/>
      <c r="J77" s="37"/>
      <c r="K77" s="37"/>
      <c r="L77" s="37"/>
      <c r="M77" s="37"/>
      <c r="N77" s="37"/>
      <c r="O77" s="37"/>
    </row>
    <row r="78" spans="2:15" x14ac:dyDescent="0.25">
      <c r="B78" s="32">
        <v>14</v>
      </c>
      <c r="C78" s="35">
        <f t="shared" si="4"/>
        <v>-98.008345515024985</v>
      </c>
      <c r="D78" s="35">
        <f t="shared" si="5"/>
        <v>1661.0320530802271</v>
      </c>
      <c r="E78" s="35">
        <f t="shared" si="6"/>
        <v>1563.0237075652021</v>
      </c>
      <c r="F78" s="36">
        <f t="shared" si="7"/>
        <v>195002.16232342404</v>
      </c>
      <c r="G78" s="37"/>
      <c r="H78" s="37"/>
      <c r="I78" s="37"/>
      <c r="J78" s="37"/>
      <c r="K78" s="37"/>
      <c r="L78" s="37"/>
      <c r="M78" s="37"/>
      <c r="N78" s="37"/>
      <c r="O78" s="37"/>
    </row>
    <row r="79" spans="2:15" ht="15.75" x14ac:dyDescent="0.25">
      <c r="B79" s="32">
        <v>15</v>
      </c>
      <c r="C79" s="35">
        <f t="shared" si="4"/>
        <v>-98.843602229914268</v>
      </c>
      <c r="D79" s="35">
        <f t="shared" si="5"/>
        <v>1661.8673097951164</v>
      </c>
      <c r="E79" s="35">
        <f t="shared" si="6"/>
        <v>1563.0237075652021</v>
      </c>
      <c r="F79" s="36">
        <f t="shared" si="7"/>
        <v>195101.00592565397</v>
      </c>
      <c r="G79" s="38"/>
      <c r="H79" s="37"/>
      <c r="I79" s="29"/>
      <c r="J79" s="37"/>
      <c r="K79" s="31"/>
      <c r="L79" s="31"/>
      <c r="M79" s="37"/>
      <c r="N79" s="37"/>
      <c r="O79" s="37"/>
    </row>
    <row r="80" spans="2:15" x14ac:dyDescent="0.25">
      <c r="B80" s="32">
        <v>16</v>
      </c>
      <c r="C80" s="35">
        <f t="shared" si="4"/>
        <v>-99.685977254740237</v>
      </c>
      <c r="D80" s="35">
        <f t="shared" si="5"/>
        <v>1662.7096848199424</v>
      </c>
      <c r="E80" s="35">
        <f t="shared" si="6"/>
        <v>1563.0237075652021</v>
      </c>
      <c r="F80" s="36">
        <f t="shared" si="7"/>
        <v>195200.6919029087</v>
      </c>
      <c r="G80" s="37"/>
      <c r="H80" s="37"/>
      <c r="I80" s="37"/>
      <c r="J80" s="37"/>
      <c r="K80" s="37"/>
      <c r="L80" s="37"/>
      <c r="M80" s="37"/>
      <c r="N80" s="37"/>
      <c r="O80" s="37"/>
    </row>
    <row r="81" spans="2:15" ht="15.75" x14ac:dyDescent="0.25">
      <c r="B81" s="32">
        <v>17</v>
      </c>
      <c r="C81" s="35">
        <f t="shared" si="4"/>
        <v>-100.5355312538893</v>
      </c>
      <c r="D81" s="35">
        <f t="shared" si="5"/>
        <v>1663.5592388190914</v>
      </c>
      <c r="E81" s="35">
        <f t="shared" si="6"/>
        <v>1563.0237075652021</v>
      </c>
      <c r="F81" s="36">
        <f t="shared" si="7"/>
        <v>195301.2274341626</v>
      </c>
      <c r="G81" s="38"/>
      <c r="H81" s="37"/>
      <c r="I81" s="29"/>
      <c r="J81" s="37"/>
      <c r="K81" s="31"/>
      <c r="L81" s="31"/>
      <c r="M81" s="37"/>
      <c r="N81" s="37"/>
      <c r="O81" s="37"/>
    </row>
    <row r="82" spans="2:15" ht="15.75" x14ac:dyDescent="0.25">
      <c r="B82" s="32">
        <v>18</v>
      </c>
      <c r="C82" s="35">
        <f t="shared" si="4"/>
        <v>1461.6076745912508</v>
      </c>
      <c r="D82" s="35">
        <f t="shared" si="5"/>
        <v>1664.4160329739514</v>
      </c>
      <c r="E82" s="35">
        <f t="shared" si="6"/>
        <v>3126.0237075652021</v>
      </c>
      <c r="F82" s="36">
        <f t="shared" si="7"/>
        <v>193839.61975957136</v>
      </c>
      <c r="G82" s="38"/>
      <c r="H82" s="29"/>
      <c r="I82" s="29"/>
      <c r="J82" s="29"/>
      <c r="K82" s="31"/>
      <c r="L82" s="39"/>
      <c r="M82" s="37"/>
      <c r="N82" s="37"/>
      <c r="O82" s="37"/>
    </row>
    <row r="83" spans="2:15" x14ac:dyDescent="0.25">
      <c r="B83" s="32">
        <v>19</v>
      </c>
      <c r="C83" s="35">
        <f t="shared" si="4"/>
        <v>-88.936063461662798</v>
      </c>
      <c r="D83" s="35">
        <f>+F82*$C$59</f>
        <v>1651.9597710268649</v>
      </c>
      <c r="E83" s="35">
        <f t="shared" si="6"/>
        <v>1563.0237075652021</v>
      </c>
      <c r="F83" s="36">
        <f>+F82-C83</f>
        <v>193928.55582303304</v>
      </c>
    </row>
    <row r="84" spans="2:15" x14ac:dyDescent="0.25">
      <c r="B84" s="32">
        <v>20</v>
      </c>
      <c r="C84" s="35">
        <f t="shared" si="4"/>
        <v>-89.694003449444608</v>
      </c>
      <c r="D84" s="35">
        <f t="shared" si="5"/>
        <v>1652.7177110146467</v>
      </c>
      <c r="E84" s="35">
        <f t="shared" si="6"/>
        <v>1563.0237075652021</v>
      </c>
      <c r="F84" s="36">
        <f t="shared" si="7"/>
        <v>194018.24982648247</v>
      </c>
    </row>
    <row r="85" spans="2:15" x14ac:dyDescent="0.25">
      <c r="B85" s="32">
        <v>21</v>
      </c>
      <c r="C85" s="35">
        <f t="shared" si="4"/>
        <v>-90.458402830668092</v>
      </c>
      <c r="D85" s="35">
        <f t="shared" si="5"/>
        <v>1653.4821103958702</v>
      </c>
      <c r="E85" s="35">
        <f t="shared" si="6"/>
        <v>1563.0237075652021</v>
      </c>
      <c r="F85" s="36">
        <f t="shared" si="7"/>
        <v>194108.70822931314</v>
      </c>
    </row>
    <row r="86" spans="2:15" x14ac:dyDescent="0.25">
      <c r="B86" s="32">
        <v>22</v>
      </c>
      <c r="C86" s="35">
        <f t="shared" si="4"/>
        <v>-91.229316654234935</v>
      </c>
      <c r="D86" s="35">
        <f t="shared" si="5"/>
        <v>1654.2530242194371</v>
      </c>
      <c r="E86" s="35">
        <f t="shared" si="6"/>
        <v>1563.0237075652021</v>
      </c>
      <c r="F86" s="36">
        <f t="shared" si="7"/>
        <v>194199.93754596738</v>
      </c>
    </row>
    <row r="87" spans="2:15" x14ac:dyDescent="0.25">
      <c r="B87" s="32">
        <v>23</v>
      </c>
      <c r="C87" s="35">
        <f t="shared" si="4"/>
        <v>-92.006800438189885</v>
      </c>
      <c r="D87" s="35">
        <f t="shared" si="5"/>
        <v>1655.030508003392</v>
      </c>
      <c r="E87" s="35">
        <f t="shared" si="6"/>
        <v>1563.0237075652021</v>
      </c>
      <c r="F87" s="36">
        <f t="shared" si="7"/>
        <v>194291.94434640557</v>
      </c>
    </row>
    <row r="88" spans="2:15" x14ac:dyDescent="0.25">
      <c r="B88" s="32">
        <v>24</v>
      </c>
      <c r="C88" s="35">
        <f t="shared" si="4"/>
        <v>1470.2090898262807</v>
      </c>
      <c r="D88" s="35">
        <f t="shared" si="5"/>
        <v>1655.8146177389215</v>
      </c>
      <c r="E88" s="35">
        <f t="shared" si="6"/>
        <v>3126.0237075652021</v>
      </c>
      <c r="F88" s="36">
        <f t="shared" si="7"/>
        <v>192821.7352565793</v>
      </c>
    </row>
    <row r="89" spans="2:15" x14ac:dyDescent="0.25">
      <c r="B89" s="32">
        <v>25</v>
      </c>
      <c r="C89" s="35">
        <f t="shared" si="4"/>
        <v>-80.261344368733262</v>
      </c>
      <c r="D89" s="35">
        <f t="shared" si="5"/>
        <v>1643.2850519339354</v>
      </c>
      <c r="E89" s="35">
        <f t="shared" si="6"/>
        <v>1563.0237075652021</v>
      </c>
      <c r="F89" s="36">
        <f t="shared" si="7"/>
        <v>192901.99660094804</v>
      </c>
    </row>
    <row r="90" spans="2:15" x14ac:dyDescent="0.25">
      <c r="B90" s="32">
        <v>26</v>
      </c>
      <c r="C90" s="35">
        <f t="shared" si="4"/>
        <v>-80.945355781003627</v>
      </c>
      <c r="D90" s="35">
        <f t="shared" si="5"/>
        <v>1643.9690633462058</v>
      </c>
      <c r="E90" s="35">
        <f t="shared" si="6"/>
        <v>1563.0237075652021</v>
      </c>
      <c r="F90" s="36">
        <f t="shared" si="7"/>
        <v>192982.94195672905</v>
      </c>
    </row>
    <row r="91" spans="2:15" x14ac:dyDescent="0.25">
      <c r="B91" s="32">
        <v>27</v>
      </c>
      <c r="C91" s="35">
        <f t="shared" si="4"/>
        <v>-81.635196545071949</v>
      </c>
      <c r="D91" s="35">
        <f t="shared" si="5"/>
        <v>1644.6589041102741</v>
      </c>
      <c r="E91" s="35">
        <f t="shared" si="6"/>
        <v>1563.0237075652021</v>
      </c>
      <c r="F91" s="36">
        <f t="shared" si="7"/>
        <v>193064.57715327412</v>
      </c>
    </row>
    <row r="92" spans="2:15" x14ac:dyDescent="0.25">
      <c r="B92" s="32">
        <v>28</v>
      </c>
      <c r="C92" s="35">
        <f t="shared" si="4"/>
        <v>-82.330916340434896</v>
      </c>
      <c r="D92" s="35">
        <f t="shared" si="5"/>
        <v>1645.354623905637</v>
      </c>
      <c r="E92" s="35">
        <f t="shared" si="6"/>
        <v>1563.0237075652021</v>
      </c>
      <c r="F92" s="36">
        <f t="shared" si="7"/>
        <v>193146.90806961455</v>
      </c>
    </row>
    <row r="93" spans="2:15" x14ac:dyDescent="0.25">
      <c r="B93" s="32">
        <v>29</v>
      </c>
      <c r="C93" s="35">
        <f t="shared" si="4"/>
        <v>-83.032565269971883</v>
      </c>
      <c r="D93" s="35">
        <f t="shared" si="5"/>
        <v>1646.056272835174</v>
      </c>
      <c r="E93" s="35">
        <f t="shared" si="6"/>
        <v>1563.0237075652021</v>
      </c>
      <c r="F93" s="36">
        <f t="shared" si="7"/>
        <v>193229.94063488452</v>
      </c>
    </row>
    <row r="94" spans="2:15" x14ac:dyDescent="0.25">
      <c r="B94" s="32">
        <v>30</v>
      </c>
      <c r="C94" s="35">
        <f t="shared" si="4"/>
        <v>1479.2598061364449</v>
      </c>
      <c r="D94" s="35">
        <f t="shared" si="5"/>
        <v>1646.7639014287572</v>
      </c>
      <c r="E94" s="35">
        <f t="shared" si="6"/>
        <v>3126.0237075652021</v>
      </c>
      <c r="F94" s="36">
        <f t="shared" si="7"/>
        <v>191750.68082874807</v>
      </c>
    </row>
    <row r="95" spans="2:15" x14ac:dyDescent="0.25">
      <c r="B95" s="32">
        <v>31</v>
      </c>
      <c r="C95" s="35">
        <f t="shared" si="4"/>
        <v>-71.13349512123682</v>
      </c>
      <c r="D95" s="35">
        <f t="shared" si="5"/>
        <v>1634.1572026864389</v>
      </c>
      <c r="E95" s="35">
        <f t="shared" si="6"/>
        <v>1563.0237075652021</v>
      </c>
      <c r="F95" s="36">
        <f t="shared" si="7"/>
        <v>191821.8143238693</v>
      </c>
    </row>
    <row r="96" spans="2:15" x14ac:dyDescent="0.25">
      <c r="B96" s="32">
        <v>32</v>
      </c>
      <c r="C96" s="35">
        <f t="shared" si="4"/>
        <v>-71.739716245992213</v>
      </c>
      <c r="D96" s="35">
        <f t="shared" si="5"/>
        <v>1634.7634238111943</v>
      </c>
      <c r="E96" s="35">
        <f t="shared" si="6"/>
        <v>1563.0237075652021</v>
      </c>
      <c r="F96" s="36">
        <f t="shared" si="7"/>
        <v>191893.5540401153</v>
      </c>
    </row>
    <row r="97" spans="2:6" x14ac:dyDescent="0.25">
      <c r="B97" s="32">
        <v>33</v>
      </c>
      <c r="C97" s="35">
        <f t="shared" si="4"/>
        <v>-72.351103770226246</v>
      </c>
      <c r="D97" s="35">
        <f t="shared" si="5"/>
        <v>1635.3748113354284</v>
      </c>
      <c r="E97" s="35">
        <f t="shared" si="6"/>
        <v>1563.0237075652021</v>
      </c>
      <c r="F97" s="36">
        <f t="shared" si="7"/>
        <v>191965.90514388552</v>
      </c>
    </row>
    <row r="98" spans="2:6" x14ac:dyDescent="0.25">
      <c r="B98" s="32">
        <v>34</v>
      </c>
      <c r="C98" s="35">
        <f t="shared" si="4"/>
        <v>-72.967701723555138</v>
      </c>
      <c r="D98" s="35">
        <f t="shared" si="5"/>
        <v>1635.9914092887573</v>
      </c>
      <c r="E98" s="35">
        <f t="shared" si="6"/>
        <v>1563.0237075652021</v>
      </c>
      <c r="F98" s="36">
        <f t="shared" si="7"/>
        <v>192038.87284560909</v>
      </c>
    </row>
    <row r="99" spans="2:6" x14ac:dyDescent="0.25">
      <c r="B99" s="32">
        <v>35</v>
      </c>
      <c r="C99" s="35">
        <f t="shared" si="4"/>
        <v>-73.589554510829203</v>
      </c>
      <c r="D99" s="35">
        <f t="shared" si="5"/>
        <v>1636.6132620760313</v>
      </c>
      <c r="E99" s="35">
        <f t="shared" si="6"/>
        <v>1563.0237075652021</v>
      </c>
      <c r="F99" s="36">
        <f t="shared" si="7"/>
        <v>192112.46240011993</v>
      </c>
    </row>
    <row r="100" spans="2:6" ht="15.75" thickBot="1" x14ac:dyDescent="0.3">
      <c r="B100" s="40">
        <v>36</v>
      </c>
      <c r="C100" s="35">
        <f t="shared" si="4"/>
        <v>1488.7832930846703</v>
      </c>
      <c r="D100" s="35">
        <f t="shared" si="5"/>
        <v>1637.2404144805319</v>
      </c>
      <c r="E100" s="35">
        <f t="shared" si="6"/>
        <v>3126.0237075652021</v>
      </c>
      <c r="F100" s="36">
        <f t="shared" si="7"/>
        <v>190623.67910703525</v>
      </c>
    </row>
    <row r="101" spans="2:6" ht="15.75" thickBot="1" x14ac:dyDescent="0.3">
      <c r="B101" s="40">
        <v>37</v>
      </c>
      <c r="C101" s="35">
        <f t="shared" si="4"/>
        <v>-61.528846141545273</v>
      </c>
      <c r="D101" s="35">
        <f t="shared" si="5"/>
        <v>1624.5525537067474</v>
      </c>
      <c r="E101" s="35">
        <f t="shared" si="6"/>
        <v>1563.0237075652021</v>
      </c>
      <c r="F101" s="36">
        <f t="shared" si="7"/>
        <v>190685.20795317678</v>
      </c>
    </row>
    <row r="102" spans="2:6" ht="15.75" thickBot="1" x14ac:dyDescent="0.3">
      <c r="B102" s="40">
        <v>38</v>
      </c>
      <c r="C102" s="35">
        <f t="shared" si="4"/>
        <v>-62.053213547494352</v>
      </c>
      <c r="D102" s="35">
        <f t="shared" si="5"/>
        <v>1625.0769211126965</v>
      </c>
      <c r="E102" s="35">
        <f t="shared" si="6"/>
        <v>1563.0237075652021</v>
      </c>
      <c r="F102" s="36">
        <f t="shared" si="7"/>
        <v>190747.26116672429</v>
      </c>
    </row>
    <row r="103" spans="2:6" ht="15.75" thickBot="1" x14ac:dyDescent="0.3">
      <c r="B103" s="40">
        <v>39</v>
      </c>
      <c r="C103" s="35">
        <f t="shared" si="4"/>
        <v>-62.582049770814365</v>
      </c>
      <c r="D103" s="35">
        <f t="shared" si="5"/>
        <v>1625.6057573360165</v>
      </c>
      <c r="E103" s="35">
        <f t="shared" si="6"/>
        <v>1563.0237075652021</v>
      </c>
      <c r="F103" s="36">
        <f t="shared" si="7"/>
        <v>190809.84321649509</v>
      </c>
    </row>
    <row r="104" spans="2:6" ht="15.75" thickBot="1" x14ac:dyDescent="0.3">
      <c r="B104" s="40">
        <v>40</v>
      </c>
      <c r="C104" s="35">
        <f t="shared" si="4"/>
        <v>-63.115392896115509</v>
      </c>
      <c r="D104" s="35">
        <f t="shared" si="5"/>
        <v>1626.1391004613176</v>
      </c>
      <c r="E104" s="35">
        <f t="shared" si="6"/>
        <v>1563.0237075652021</v>
      </c>
      <c r="F104" s="36">
        <f t="shared" si="7"/>
        <v>190872.95860939121</v>
      </c>
    </row>
    <row r="105" spans="2:6" ht="15.75" thickBot="1" x14ac:dyDescent="0.3">
      <c r="B105" s="40">
        <v>41</v>
      </c>
      <c r="C105" s="35">
        <f t="shared" si="4"/>
        <v>-63.65328133257799</v>
      </c>
      <c r="D105" s="35">
        <f t="shared" si="5"/>
        <v>1626.6769888977801</v>
      </c>
      <c r="E105" s="35">
        <f t="shared" si="6"/>
        <v>1563.0237075652021</v>
      </c>
      <c r="F105" s="36">
        <f t="shared" si="7"/>
        <v>190936.61189072378</v>
      </c>
    </row>
    <row r="106" spans="2:6" ht="15.75" thickBot="1" x14ac:dyDescent="0.3">
      <c r="B106" s="40">
        <v>42</v>
      </c>
      <c r="C106" s="35">
        <f t="shared" si="4"/>
        <v>1498.8042461832845</v>
      </c>
      <c r="D106" s="35">
        <f t="shared" si="5"/>
        <v>1627.2194613819177</v>
      </c>
      <c r="E106" s="35">
        <f t="shared" si="6"/>
        <v>3126.0237075652021</v>
      </c>
      <c r="F106" s="36">
        <f t="shared" si="7"/>
        <v>189437.8076445405</v>
      </c>
    </row>
    <row r="107" spans="2:6" ht="15.75" thickBot="1" x14ac:dyDescent="0.3">
      <c r="B107" s="40">
        <v>43</v>
      </c>
      <c r="C107" s="35">
        <f t="shared" si="4"/>
        <v>-51.422491454717147</v>
      </c>
      <c r="D107" s="35">
        <f t="shared" si="5"/>
        <v>1614.4461990199193</v>
      </c>
      <c r="E107" s="35">
        <f t="shared" si="6"/>
        <v>1563.0237075652021</v>
      </c>
      <c r="F107" s="36">
        <f t="shared" si="7"/>
        <v>189489.23013599523</v>
      </c>
    </row>
    <row r="108" spans="2:6" ht="15.75" thickBot="1" x14ac:dyDescent="0.3">
      <c r="B108" s="40">
        <v>44</v>
      </c>
      <c r="C108" s="35">
        <f t="shared" si="4"/>
        <v>-51.860729454330112</v>
      </c>
      <c r="D108" s="35">
        <f t="shared" si="5"/>
        <v>1614.8844370195322</v>
      </c>
      <c r="E108" s="35">
        <f t="shared" si="6"/>
        <v>1563.0237075652021</v>
      </c>
      <c r="F108" s="36">
        <f t="shared" si="7"/>
        <v>189541.09086544954</v>
      </c>
    </row>
    <row r="109" spans="2:6" ht="15.75" thickBot="1" x14ac:dyDescent="0.3">
      <c r="B109" s="40">
        <v>45</v>
      </c>
      <c r="C109" s="35">
        <f t="shared" si="4"/>
        <v>-52.302702250505035</v>
      </c>
      <c r="D109" s="35">
        <f t="shared" si="5"/>
        <v>1615.3264098157072</v>
      </c>
      <c r="E109" s="35">
        <f t="shared" si="6"/>
        <v>1563.0237075652021</v>
      </c>
      <c r="F109" s="36">
        <f t="shared" si="7"/>
        <v>189593.39356770006</v>
      </c>
    </row>
    <row r="110" spans="2:6" ht="15.75" thickBot="1" x14ac:dyDescent="0.3">
      <c r="B110" s="40">
        <v>46</v>
      </c>
      <c r="C110" s="35">
        <f t="shared" si="4"/>
        <v>-52.748441672306626</v>
      </c>
      <c r="D110" s="35">
        <f t="shared" si="5"/>
        <v>1615.7721492375088</v>
      </c>
      <c r="E110" s="35">
        <f t="shared" si="6"/>
        <v>1563.0237075652021</v>
      </c>
      <c r="F110" s="36">
        <f t="shared" si="7"/>
        <v>189646.14200937236</v>
      </c>
    </row>
    <row r="111" spans="2:6" ht="15.75" thickBot="1" x14ac:dyDescent="0.3">
      <c r="B111" s="40">
        <v>47</v>
      </c>
      <c r="C111" s="35">
        <f t="shared" si="4"/>
        <v>-53.197979820055025</v>
      </c>
      <c r="D111" s="35">
        <f t="shared" si="5"/>
        <v>1616.2216873852572</v>
      </c>
      <c r="E111" s="35">
        <f t="shared" si="6"/>
        <v>1563.0237075652021</v>
      </c>
      <c r="F111" s="36">
        <f t="shared" si="7"/>
        <v>189699.33998919241</v>
      </c>
    </row>
    <row r="112" spans="2:6" ht="15.75" thickBot="1" x14ac:dyDescent="0.3">
      <c r="B112" s="40">
        <v>48</v>
      </c>
      <c r="C112" s="35">
        <f t="shared" si="4"/>
        <v>1509.3486509323595</v>
      </c>
      <c r="D112" s="35">
        <f t="shared" si="5"/>
        <v>1616.6750566328426</v>
      </c>
      <c r="E112" s="35">
        <f t="shared" si="6"/>
        <v>3126.0237075652021</v>
      </c>
      <c r="F112" s="36">
        <f t="shared" si="7"/>
        <v>188189.99133826004</v>
      </c>
    </row>
    <row r="113" spans="2:6" ht="15.75" thickBot="1" x14ac:dyDescent="0.3">
      <c r="B113" s="40">
        <v>49</v>
      </c>
      <c r="C113" s="35">
        <f t="shared" si="4"/>
        <v>-40.788224104402161</v>
      </c>
      <c r="D113" s="35">
        <f t="shared" si="5"/>
        <v>1603.8119316696043</v>
      </c>
      <c r="E113" s="35">
        <f t="shared" si="6"/>
        <v>1563.0237075652021</v>
      </c>
      <c r="F113" s="36">
        <f t="shared" si="7"/>
        <v>188230.77956236445</v>
      </c>
    </row>
    <row r="114" spans="2:6" ht="15.75" thickBot="1" x14ac:dyDescent="0.3">
      <c r="B114" s="40">
        <v>50</v>
      </c>
      <c r="C114" s="35">
        <f t="shared" si="4"/>
        <v>-41.135833666553026</v>
      </c>
      <c r="D114" s="35">
        <f t="shared" si="5"/>
        <v>1604.1595412317552</v>
      </c>
      <c r="E114" s="35">
        <f t="shared" si="6"/>
        <v>1563.0237075652021</v>
      </c>
      <c r="F114" s="36">
        <f t="shared" si="7"/>
        <v>188271.91539603099</v>
      </c>
    </row>
    <row r="115" spans="2:6" ht="15.75" thickBot="1" x14ac:dyDescent="0.3">
      <c r="B115" s="40">
        <v>51</v>
      </c>
      <c r="C115" s="35">
        <f t="shared" si="4"/>
        <v>-41.486405662355992</v>
      </c>
      <c r="D115" s="35">
        <f t="shared" si="5"/>
        <v>1604.5101132275581</v>
      </c>
      <c r="E115" s="35">
        <f t="shared" si="6"/>
        <v>1563.0237075652021</v>
      </c>
      <c r="F115" s="36">
        <f t="shared" si="7"/>
        <v>188313.40180169334</v>
      </c>
    </row>
    <row r="116" spans="2:6" ht="15.75" thickBot="1" x14ac:dyDescent="0.3">
      <c r="B116" s="40">
        <v>52</v>
      </c>
      <c r="C116" s="35">
        <f t="shared" si="4"/>
        <v>-41.839965338565207</v>
      </c>
      <c r="D116" s="35">
        <f t="shared" si="5"/>
        <v>1604.8636729037673</v>
      </c>
      <c r="E116" s="35">
        <f t="shared" si="6"/>
        <v>1563.0237075652021</v>
      </c>
      <c r="F116" s="36">
        <f t="shared" si="7"/>
        <v>188355.2417670319</v>
      </c>
    </row>
    <row r="117" spans="2:6" ht="15.75" thickBot="1" x14ac:dyDescent="0.3">
      <c r="B117" s="40">
        <v>53</v>
      </c>
      <c r="C117" s="35">
        <f t="shared" si="4"/>
        <v>-42.196538157095119</v>
      </c>
      <c r="D117" s="35">
        <f t="shared" si="5"/>
        <v>1605.2202457222972</v>
      </c>
      <c r="E117" s="35">
        <f t="shared" si="6"/>
        <v>1563.0237075652021</v>
      </c>
      <c r="F117" s="36">
        <f t="shared" si="7"/>
        <v>188397.43830518899</v>
      </c>
    </row>
    <row r="118" spans="2:6" ht="15.75" thickBot="1" x14ac:dyDescent="0.3">
      <c r="B118" s="40">
        <v>54</v>
      </c>
      <c r="C118" s="35">
        <f t="shared" si="4"/>
        <v>1520.4438502031453</v>
      </c>
      <c r="D118" s="35">
        <f t="shared" si="5"/>
        <v>1605.5798573620568</v>
      </c>
      <c r="E118" s="35">
        <f t="shared" si="6"/>
        <v>3126.0237075652021</v>
      </c>
      <c r="F118" s="36">
        <f t="shared" si="7"/>
        <v>186876.99445498583</v>
      </c>
    </row>
    <row r="119" spans="2:6" ht="15.75" thickBot="1" x14ac:dyDescent="0.3">
      <c r="B119" s="40">
        <v>55</v>
      </c>
      <c r="C119" s="35">
        <f t="shared" si="4"/>
        <v>-29.598468195146097</v>
      </c>
      <c r="D119" s="35">
        <f t="shared" si="5"/>
        <v>1592.6221757603482</v>
      </c>
      <c r="E119" s="35">
        <f t="shared" si="6"/>
        <v>1563.0237075652021</v>
      </c>
      <c r="F119" s="36">
        <f t="shared" si="7"/>
        <v>186906.59292318099</v>
      </c>
    </row>
    <row r="120" spans="2:6" ht="15.75" thickBot="1" x14ac:dyDescent="0.3">
      <c r="B120" s="40">
        <v>56</v>
      </c>
      <c r="C120" s="35">
        <f t="shared" si="4"/>
        <v>-29.850715278601228</v>
      </c>
      <c r="D120" s="35">
        <f t="shared" si="5"/>
        <v>1592.8744228438034</v>
      </c>
      <c r="E120" s="35">
        <f t="shared" si="6"/>
        <v>1563.0237075652021</v>
      </c>
      <c r="F120" s="36">
        <f t="shared" si="7"/>
        <v>186936.44363845958</v>
      </c>
    </row>
    <row r="121" spans="2:6" ht="15.75" thickBot="1" x14ac:dyDescent="0.3">
      <c r="B121" s="40">
        <v>57</v>
      </c>
      <c r="C121" s="35">
        <f t="shared" si="4"/>
        <v>-30.105112087869429</v>
      </c>
      <c r="D121" s="35">
        <f t="shared" si="5"/>
        <v>1593.1288196530716</v>
      </c>
      <c r="E121" s="35">
        <f t="shared" si="6"/>
        <v>1563.0237075652021</v>
      </c>
      <c r="F121" s="36">
        <f t="shared" si="7"/>
        <v>186966.54875054746</v>
      </c>
    </row>
    <row r="122" spans="2:6" ht="15.75" thickBot="1" x14ac:dyDescent="0.3">
      <c r="B122" s="40">
        <v>58</v>
      </c>
      <c r="C122" s="35">
        <f t="shared" si="4"/>
        <v>-30.36167694356368</v>
      </c>
      <c r="D122" s="35">
        <f t="shared" si="5"/>
        <v>1593.3853845087658</v>
      </c>
      <c r="E122" s="35">
        <f t="shared" si="6"/>
        <v>1563.0237075652021</v>
      </c>
      <c r="F122" s="36">
        <f t="shared" si="7"/>
        <v>186996.91042749104</v>
      </c>
    </row>
    <row r="123" spans="2:6" ht="15.75" thickBot="1" x14ac:dyDescent="0.3">
      <c r="B123" s="40">
        <v>59</v>
      </c>
      <c r="C123" s="35">
        <f t="shared" si="4"/>
        <v>-30.620428322429916</v>
      </c>
      <c r="D123" s="35">
        <f t="shared" si="5"/>
        <v>1593.644135887632</v>
      </c>
      <c r="E123" s="35">
        <f t="shared" si="6"/>
        <v>1563.0237075652021</v>
      </c>
      <c r="F123" s="36">
        <f t="shared" si="7"/>
        <v>187027.53085581347</v>
      </c>
    </row>
    <row r="124" spans="2:6" ht="15.75" thickBot="1" x14ac:dyDescent="0.3">
      <c r="B124" s="40">
        <v>60</v>
      </c>
      <c r="C124" s="35">
        <f t="shared" si="4"/>
        <v>1532.118615141321</v>
      </c>
      <c r="D124" s="35">
        <f t="shared" si="5"/>
        <v>1593.9050924238811</v>
      </c>
      <c r="E124" s="35">
        <f t="shared" si="6"/>
        <v>3126.0237075652021</v>
      </c>
      <c r="F124" s="36">
        <f t="shared" si="7"/>
        <v>185495.41224067216</v>
      </c>
    </row>
    <row r="125" spans="2:6" ht="15.75" thickBot="1" x14ac:dyDescent="0.3">
      <c r="B125" s="40">
        <v>61</v>
      </c>
      <c r="C125" s="35">
        <f t="shared" si="4"/>
        <v>-17.824207384877809</v>
      </c>
      <c r="D125" s="35">
        <f t="shared" si="5"/>
        <v>1580.8479149500799</v>
      </c>
      <c r="E125" s="35">
        <f t="shared" si="6"/>
        <v>1563.0237075652021</v>
      </c>
      <c r="F125" s="36">
        <f t="shared" si="7"/>
        <v>185513.23644805702</v>
      </c>
    </row>
    <row r="126" spans="2:6" ht="15.75" thickBot="1" x14ac:dyDescent="0.3">
      <c r="B126" s="40">
        <v>62</v>
      </c>
      <c r="C126" s="35">
        <f t="shared" si="4"/>
        <v>-17.976110662374822</v>
      </c>
      <c r="D126" s="35">
        <f t="shared" si="5"/>
        <v>1580.999818227577</v>
      </c>
      <c r="E126" s="35">
        <f t="shared" si="6"/>
        <v>1563.0237075652021</v>
      </c>
      <c r="F126" s="36">
        <f t="shared" si="7"/>
        <v>185531.21255871939</v>
      </c>
    </row>
    <row r="127" spans="2:6" ht="15.75" thickBot="1" x14ac:dyDescent="0.3">
      <c r="B127" s="40">
        <v>63</v>
      </c>
      <c r="C127" s="35">
        <f t="shared" si="4"/>
        <v>-18.129308505471045</v>
      </c>
      <c r="D127" s="35">
        <f t="shared" si="5"/>
        <v>1581.1530160706732</v>
      </c>
      <c r="E127" s="35">
        <f t="shared" si="6"/>
        <v>1563.0237075652021</v>
      </c>
      <c r="F127" s="36">
        <f t="shared" si="7"/>
        <v>185549.34186722487</v>
      </c>
    </row>
    <row r="128" spans="2:6" ht="15.75" thickBot="1" x14ac:dyDescent="0.3">
      <c r="B128" s="40">
        <v>64</v>
      </c>
      <c r="C128" s="35">
        <f t="shared" si="4"/>
        <v>-18.28381194684539</v>
      </c>
      <c r="D128" s="35">
        <f t="shared" si="5"/>
        <v>1581.3075195120475</v>
      </c>
      <c r="E128" s="35">
        <f t="shared" si="6"/>
        <v>1563.0237075652021</v>
      </c>
      <c r="F128" s="36">
        <f t="shared" si="7"/>
        <v>185567.6256791717</v>
      </c>
    </row>
    <row r="129" spans="2:6" ht="15.75" thickBot="1" x14ac:dyDescent="0.3">
      <c r="B129" s="40">
        <v>65</v>
      </c>
      <c r="C129" s="35">
        <f t="shared" si="4"/>
        <v>-18.439632113200787</v>
      </c>
      <c r="D129" s="35">
        <f t="shared" si="5"/>
        <v>1581.4633396784029</v>
      </c>
      <c r="E129" s="35">
        <f t="shared" si="6"/>
        <v>1563.0237075652021</v>
      </c>
      <c r="F129" s="36">
        <f t="shared" si="7"/>
        <v>185586.06531128491</v>
      </c>
    </row>
    <row r="130" spans="2:6" ht="15.75" thickBot="1" x14ac:dyDescent="0.3">
      <c r="B130" s="40">
        <v>66</v>
      </c>
      <c r="C130" s="35">
        <f t="shared" ref="C130:C193" si="8">+E130-D130</f>
        <v>1544.4032197739348</v>
      </c>
      <c r="D130" s="35">
        <f t="shared" ref="D130:D193" si="9">+F129*$C$59</f>
        <v>1581.6204877912674</v>
      </c>
      <c r="E130" s="35">
        <f t="shared" ref="E130:E193" si="10">+$D$56+IF(B130=VLOOKUP(B130,$B$3:$D$53,1),VLOOKUP(B130,$B$3:$D$53,2),0)</f>
        <v>3126.0237075652021</v>
      </c>
      <c r="F130" s="36">
        <f t="shared" ref="F130:F193" si="11">+F129-C130</f>
        <v>184041.66209151098</v>
      </c>
    </row>
    <row r="131" spans="2:6" ht="15.75" thickBot="1" x14ac:dyDescent="0.3">
      <c r="B131" s="40">
        <v>67</v>
      </c>
      <c r="C131" s="35">
        <f t="shared" si="8"/>
        <v>-5.4349096421494778</v>
      </c>
      <c r="D131" s="35">
        <f t="shared" si="9"/>
        <v>1568.4586172073516</v>
      </c>
      <c r="E131" s="35">
        <f t="shared" si="10"/>
        <v>1563.0237075652021</v>
      </c>
      <c r="F131" s="36">
        <f t="shared" si="11"/>
        <v>184047.09700115313</v>
      </c>
    </row>
    <row r="132" spans="2:6" ht="15.75" thickBot="1" x14ac:dyDescent="0.3">
      <c r="B132" s="40">
        <v>68</v>
      </c>
      <c r="C132" s="35">
        <f t="shared" si="8"/>
        <v>-5.4812275832346131</v>
      </c>
      <c r="D132" s="35">
        <f t="shared" si="9"/>
        <v>1568.5049351484367</v>
      </c>
      <c r="E132" s="35">
        <f t="shared" si="10"/>
        <v>1563.0237075652021</v>
      </c>
      <c r="F132" s="36">
        <f t="shared" si="11"/>
        <v>184052.57822873635</v>
      </c>
    </row>
    <row r="133" spans="2:6" ht="15.75" thickBot="1" x14ac:dyDescent="0.3">
      <c r="B133" s="40">
        <v>69</v>
      </c>
      <c r="C133" s="35">
        <f t="shared" si="8"/>
        <v>-5.5279402597998342</v>
      </c>
      <c r="D133" s="35">
        <f t="shared" si="9"/>
        <v>1568.551647825002</v>
      </c>
      <c r="E133" s="35">
        <f t="shared" si="10"/>
        <v>1563.0237075652021</v>
      </c>
      <c r="F133" s="36">
        <f t="shared" si="11"/>
        <v>184058.10616899616</v>
      </c>
    </row>
    <row r="134" spans="2:6" ht="15.75" thickBot="1" x14ac:dyDescent="0.3">
      <c r="B134" s="40">
        <v>70</v>
      </c>
      <c r="C134" s="35">
        <f t="shared" si="8"/>
        <v>-5.57505103590006</v>
      </c>
      <c r="D134" s="35">
        <f t="shared" si="9"/>
        <v>1568.5987586011022</v>
      </c>
      <c r="E134" s="35">
        <f t="shared" si="10"/>
        <v>1563.0237075652021</v>
      </c>
      <c r="F134" s="36">
        <f t="shared" si="11"/>
        <v>184063.68122003207</v>
      </c>
    </row>
    <row r="135" spans="2:6" ht="15.75" thickBot="1" x14ac:dyDescent="0.3">
      <c r="B135" s="40">
        <v>71</v>
      </c>
      <c r="C135" s="35">
        <f t="shared" si="8"/>
        <v>-5.6225633042595291</v>
      </c>
      <c r="D135" s="35">
        <f t="shared" si="9"/>
        <v>1568.6462708694617</v>
      </c>
      <c r="E135" s="35">
        <f t="shared" si="10"/>
        <v>1563.0237075652021</v>
      </c>
      <c r="F135" s="36">
        <f t="shared" si="11"/>
        <v>184069.30378333633</v>
      </c>
    </row>
    <row r="136" spans="2:6" ht="15.75" thickBot="1" x14ac:dyDescent="0.3">
      <c r="B136" s="40">
        <v>72</v>
      </c>
      <c r="C136" s="35">
        <f t="shared" si="8"/>
        <v>1557.3295195134831</v>
      </c>
      <c r="D136" s="35">
        <f t="shared" si="9"/>
        <v>1568.694188051719</v>
      </c>
      <c r="E136" s="35">
        <f t="shared" si="10"/>
        <v>3126.0237075652021</v>
      </c>
      <c r="F136" s="36">
        <f t="shared" si="11"/>
        <v>182511.97426382286</v>
      </c>
    </row>
    <row r="137" spans="2:6" ht="15.75" thickBot="1" x14ac:dyDescent="0.3">
      <c r="B137" s="40">
        <v>73</v>
      </c>
      <c r="C137" s="35">
        <f t="shared" si="8"/>
        <v>7.6015519269794822</v>
      </c>
      <c r="D137" s="35">
        <f t="shared" si="9"/>
        <v>1555.4221556382226</v>
      </c>
      <c r="E137" s="35">
        <f t="shared" si="10"/>
        <v>1563.0237075652021</v>
      </c>
      <c r="F137" s="36">
        <f t="shared" si="11"/>
        <v>182504.37271189588</v>
      </c>
    </row>
    <row r="138" spans="2:6" ht="15.75" thickBot="1" x14ac:dyDescent="0.3">
      <c r="B138" s="40">
        <v>74</v>
      </c>
      <c r="C138" s="35">
        <f t="shared" si="8"/>
        <v>7.6663346478512722</v>
      </c>
      <c r="D138" s="35">
        <f t="shared" si="9"/>
        <v>1555.3573729173509</v>
      </c>
      <c r="E138" s="35">
        <f t="shared" si="10"/>
        <v>1563.0237075652021</v>
      </c>
      <c r="F138" s="36">
        <f t="shared" si="11"/>
        <v>182496.70637724802</v>
      </c>
    </row>
    <row r="139" spans="2:6" ht="15.75" thickBot="1" x14ac:dyDescent="0.3">
      <c r="B139" s="40">
        <v>75</v>
      </c>
      <c r="C139" s="35">
        <f t="shared" si="8"/>
        <v>7.7316694666317289</v>
      </c>
      <c r="D139" s="35">
        <f t="shared" si="9"/>
        <v>1555.2920380985704</v>
      </c>
      <c r="E139" s="35">
        <f t="shared" si="10"/>
        <v>1563.0237075652021</v>
      </c>
      <c r="F139" s="36">
        <f t="shared" si="11"/>
        <v>182488.9747077814</v>
      </c>
    </row>
    <row r="140" spans="2:6" ht="15.75" thickBot="1" x14ac:dyDescent="0.3">
      <c r="B140" s="40">
        <v>76</v>
      </c>
      <c r="C140" s="35">
        <f t="shared" si="8"/>
        <v>7.7975610884664093</v>
      </c>
      <c r="D140" s="35">
        <f t="shared" si="9"/>
        <v>1555.2261464767357</v>
      </c>
      <c r="E140" s="35">
        <f t="shared" si="10"/>
        <v>1563.0237075652021</v>
      </c>
      <c r="F140" s="36">
        <f t="shared" si="11"/>
        <v>182481.17714669293</v>
      </c>
    </row>
    <row r="141" spans="2:6" ht="15.75" thickBot="1" x14ac:dyDescent="0.3">
      <c r="B141" s="40">
        <v>77</v>
      </c>
      <c r="C141" s="35">
        <f t="shared" si="8"/>
        <v>7.8640142585986723</v>
      </c>
      <c r="D141" s="35">
        <f t="shared" si="9"/>
        <v>1555.1596933066035</v>
      </c>
      <c r="E141" s="35">
        <f t="shared" si="10"/>
        <v>1563.0237075652021</v>
      </c>
      <c r="F141" s="36">
        <f t="shared" si="11"/>
        <v>182473.31313243433</v>
      </c>
    </row>
    <row r="142" spans="2:6" ht="15.75" thickBot="1" x14ac:dyDescent="0.3">
      <c r="B142" s="40">
        <v>78</v>
      </c>
      <c r="C142" s="35">
        <f t="shared" si="8"/>
        <v>1570.931033762713</v>
      </c>
      <c r="D142" s="35">
        <f t="shared" si="9"/>
        <v>1555.0926738024891</v>
      </c>
      <c r="E142" s="35">
        <f t="shared" si="10"/>
        <v>3126.0237075652021</v>
      </c>
      <c r="F142" s="36">
        <f t="shared" si="11"/>
        <v>180902.3820986716</v>
      </c>
    </row>
    <row r="143" spans="2:6" ht="15.75" thickBot="1" x14ac:dyDescent="0.3">
      <c r="B143" s="40">
        <v>79</v>
      </c>
      <c r="C143" s="35">
        <f t="shared" si="8"/>
        <v>21.318982387728283</v>
      </c>
      <c r="D143" s="35">
        <f t="shared" si="9"/>
        <v>1541.7047251774738</v>
      </c>
      <c r="E143" s="35">
        <f t="shared" si="10"/>
        <v>1563.0237075652021</v>
      </c>
      <c r="F143" s="36">
        <f t="shared" si="11"/>
        <v>180881.06311628388</v>
      </c>
    </row>
    <row r="144" spans="2:6" ht="15.75" thickBot="1" x14ac:dyDescent="0.3">
      <c r="B144" s="40">
        <v>80</v>
      </c>
      <c r="C144" s="35">
        <f t="shared" si="8"/>
        <v>21.500669193075055</v>
      </c>
      <c r="D144" s="35">
        <f t="shared" si="9"/>
        <v>1541.5230383721271</v>
      </c>
      <c r="E144" s="35">
        <f t="shared" si="10"/>
        <v>1563.0237075652021</v>
      </c>
      <c r="F144" s="36">
        <f t="shared" si="11"/>
        <v>180859.56244709081</v>
      </c>
    </row>
    <row r="145" spans="2:6" ht="15.75" thickBot="1" x14ac:dyDescent="0.3">
      <c r="B145" s="40">
        <v>81</v>
      </c>
      <c r="C145" s="35">
        <f t="shared" si="8"/>
        <v>21.683904388238943</v>
      </c>
      <c r="D145" s="35">
        <f t="shared" si="9"/>
        <v>1541.3398031769632</v>
      </c>
      <c r="E145" s="35">
        <f t="shared" si="10"/>
        <v>1563.0237075652021</v>
      </c>
      <c r="F145" s="36">
        <f t="shared" si="11"/>
        <v>180837.87854270256</v>
      </c>
    </row>
    <row r="146" spans="2:6" ht="15.75" thickBot="1" x14ac:dyDescent="0.3">
      <c r="B146" s="40">
        <v>82</v>
      </c>
      <c r="C146" s="35">
        <f t="shared" si="8"/>
        <v>21.868701169065389</v>
      </c>
      <c r="D146" s="35">
        <f t="shared" si="9"/>
        <v>1541.1550063961367</v>
      </c>
      <c r="E146" s="35">
        <f t="shared" si="10"/>
        <v>1563.0237075652021</v>
      </c>
      <c r="F146" s="36">
        <f t="shared" si="11"/>
        <v>180816.00984153349</v>
      </c>
    </row>
    <row r="147" spans="2:6" ht="15.75" thickBot="1" x14ac:dyDescent="0.3">
      <c r="B147" s="40">
        <v>83</v>
      </c>
      <c r="C147" s="35">
        <f t="shared" si="8"/>
        <v>22.055072843858625</v>
      </c>
      <c r="D147" s="35">
        <f t="shared" si="9"/>
        <v>1540.9686347213435</v>
      </c>
      <c r="E147" s="35">
        <f t="shared" si="10"/>
        <v>1563.0237075652021</v>
      </c>
      <c r="F147" s="36">
        <f t="shared" si="11"/>
        <v>180793.95476868964</v>
      </c>
    </row>
    <row r="148" spans="2:6" ht="15.75" thickBot="1" x14ac:dyDescent="0.3">
      <c r="B148" s="40">
        <v>84</v>
      </c>
      <c r="C148" s="35">
        <f t="shared" si="8"/>
        <v>1585.243032834341</v>
      </c>
      <c r="D148" s="35">
        <f t="shared" si="9"/>
        <v>1540.7806747308612</v>
      </c>
      <c r="E148" s="35">
        <f t="shared" si="10"/>
        <v>3126.0237075652021</v>
      </c>
      <c r="F148" s="36">
        <f t="shared" si="11"/>
        <v>179208.71173585529</v>
      </c>
    </row>
    <row r="149" spans="2:6" ht="15.75" thickBot="1" x14ac:dyDescent="0.3">
      <c r="B149" s="40">
        <v>85</v>
      </c>
      <c r="C149" s="35">
        <f t="shared" si="8"/>
        <v>35.752952637068347</v>
      </c>
      <c r="D149" s="35">
        <f t="shared" si="9"/>
        <v>1527.2707549281338</v>
      </c>
      <c r="E149" s="35">
        <f t="shared" si="10"/>
        <v>1563.0237075652021</v>
      </c>
      <c r="F149" s="36">
        <f t="shared" si="11"/>
        <v>179172.95878321823</v>
      </c>
    </row>
    <row r="150" spans="2:6" ht="15.75" thickBot="1" x14ac:dyDescent="0.3">
      <c r="B150" s="40">
        <v>86</v>
      </c>
      <c r="C150" s="35">
        <f t="shared" si="8"/>
        <v>36.057650095333656</v>
      </c>
      <c r="D150" s="35">
        <f t="shared" si="9"/>
        <v>1526.9660574698685</v>
      </c>
      <c r="E150" s="35">
        <f t="shared" si="10"/>
        <v>1563.0237075652021</v>
      </c>
      <c r="F150" s="36">
        <f t="shared" si="11"/>
        <v>179136.90113312288</v>
      </c>
    </row>
    <row r="151" spans="2:6" ht="15.75" thickBot="1" x14ac:dyDescent="0.3">
      <c r="B151" s="40">
        <v>87</v>
      </c>
      <c r="C151" s="35">
        <f t="shared" si="8"/>
        <v>36.364944277344193</v>
      </c>
      <c r="D151" s="35">
        <f t="shared" si="9"/>
        <v>1526.6587632878579</v>
      </c>
      <c r="E151" s="35">
        <f t="shared" si="10"/>
        <v>1563.0237075652021</v>
      </c>
      <c r="F151" s="36">
        <f t="shared" si="11"/>
        <v>179100.53618884555</v>
      </c>
    </row>
    <row r="152" spans="2:6" ht="15.75" thickBot="1" x14ac:dyDescent="0.3">
      <c r="B152" s="40">
        <v>88</v>
      </c>
      <c r="C152" s="35">
        <f t="shared" si="8"/>
        <v>36.674857313163784</v>
      </c>
      <c r="D152" s="35">
        <f t="shared" si="9"/>
        <v>1526.3488502520383</v>
      </c>
      <c r="E152" s="35">
        <f t="shared" si="10"/>
        <v>1563.0237075652021</v>
      </c>
      <c r="F152" s="36">
        <f t="shared" si="11"/>
        <v>179063.86133153239</v>
      </c>
    </row>
    <row r="153" spans="2:6" ht="15.75" thickBot="1" x14ac:dyDescent="0.3">
      <c r="B153" s="40">
        <v>89</v>
      </c>
      <c r="C153" s="35">
        <f t="shared" si="8"/>
        <v>36.987411521455442</v>
      </c>
      <c r="D153" s="35">
        <f t="shared" si="9"/>
        <v>1526.0362960437467</v>
      </c>
      <c r="E153" s="35">
        <f t="shared" si="10"/>
        <v>1563.0237075652021</v>
      </c>
      <c r="F153" s="36">
        <f t="shared" si="11"/>
        <v>179026.87392001093</v>
      </c>
    </row>
    <row r="154" spans="2:6" ht="15.75" thickBot="1" x14ac:dyDescent="0.3">
      <c r="B154" s="40">
        <v>90</v>
      </c>
      <c r="C154" s="35">
        <f t="shared" si="8"/>
        <v>1600.3026294110884</v>
      </c>
      <c r="D154" s="35">
        <f t="shared" si="9"/>
        <v>1525.7210781541137</v>
      </c>
      <c r="E154" s="35">
        <f t="shared" si="10"/>
        <v>3126.0237075652021</v>
      </c>
      <c r="F154" s="36">
        <f t="shared" si="11"/>
        <v>177426.57129059985</v>
      </c>
    </row>
    <row r="155" spans="2:6" ht="15.75" thickBot="1" x14ac:dyDescent="0.3">
      <c r="B155" s="40">
        <v>91</v>
      </c>
      <c r="C155" s="35">
        <f t="shared" si="8"/>
        <v>50.94089164320917</v>
      </c>
      <c r="D155" s="35">
        <f t="shared" si="9"/>
        <v>1512.082815921993</v>
      </c>
      <c r="E155" s="35">
        <f t="shared" si="10"/>
        <v>1563.0237075652021</v>
      </c>
      <c r="F155" s="36">
        <f t="shared" si="11"/>
        <v>177375.63039895665</v>
      </c>
    </row>
    <row r="156" spans="2:6" ht="15.75" thickBot="1" x14ac:dyDescent="0.3">
      <c r="B156" s="40">
        <v>92</v>
      </c>
      <c r="C156" s="35">
        <f t="shared" si="8"/>
        <v>51.375025303805387</v>
      </c>
      <c r="D156" s="35">
        <f t="shared" si="9"/>
        <v>1511.6486822613967</v>
      </c>
      <c r="E156" s="35">
        <f t="shared" si="10"/>
        <v>1563.0237075652021</v>
      </c>
      <c r="F156" s="36">
        <f t="shared" si="11"/>
        <v>177324.25537365285</v>
      </c>
    </row>
    <row r="157" spans="2:6" ht="15.75" thickBot="1" x14ac:dyDescent="0.3">
      <c r="B157" s="40">
        <v>93</v>
      </c>
      <c r="C157" s="35">
        <f t="shared" si="8"/>
        <v>51.812858782547437</v>
      </c>
      <c r="D157" s="35">
        <f t="shared" si="9"/>
        <v>1511.2108487826547</v>
      </c>
      <c r="E157" s="35">
        <f t="shared" si="10"/>
        <v>1563.0237075652021</v>
      </c>
      <c r="F157" s="36">
        <f t="shared" si="11"/>
        <v>177272.44251487032</v>
      </c>
    </row>
    <row r="158" spans="2:6" ht="15.75" thickBot="1" x14ac:dyDescent="0.3">
      <c r="B158" s="40">
        <v>94</v>
      </c>
      <c r="C158" s="35">
        <f t="shared" si="8"/>
        <v>52.254423610402455</v>
      </c>
      <c r="D158" s="35">
        <f t="shared" si="9"/>
        <v>1510.7692839547997</v>
      </c>
      <c r="E158" s="35">
        <f t="shared" si="10"/>
        <v>1563.0237075652021</v>
      </c>
      <c r="F158" s="36">
        <f t="shared" si="11"/>
        <v>177220.18809125992</v>
      </c>
    </row>
    <row r="159" spans="2:6" ht="15.75" thickBot="1" x14ac:dyDescent="0.3">
      <c r="B159" s="40">
        <v>95</v>
      </c>
      <c r="C159" s="35">
        <f t="shared" si="8"/>
        <v>52.699751587054834</v>
      </c>
      <c r="D159" s="35">
        <f t="shared" si="9"/>
        <v>1510.3239559781473</v>
      </c>
      <c r="E159" s="35">
        <f t="shared" si="10"/>
        <v>1563.0237075652021</v>
      </c>
      <c r="F159" s="36">
        <f t="shared" si="11"/>
        <v>177167.48833967285</v>
      </c>
    </row>
    <row r="160" spans="2:6" ht="15.75" thickBot="1" x14ac:dyDescent="0.3">
      <c r="B160" s="40">
        <v>96</v>
      </c>
      <c r="C160" s="35">
        <f t="shared" si="8"/>
        <v>1616.1488747831945</v>
      </c>
      <c r="D160" s="35">
        <f t="shared" si="9"/>
        <v>1509.8748327820076</v>
      </c>
      <c r="E160" s="35">
        <f t="shared" si="10"/>
        <v>3126.0237075652021</v>
      </c>
      <c r="F160" s="36">
        <f t="shared" si="11"/>
        <v>175551.33946488966</v>
      </c>
    </row>
    <row r="161" spans="2:6" ht="15.75" thickBot="1" x14ac:dyDescent="0.3">
      <c r="B161" s="40">
        <v>97</v>
      </c>
      <c r="C161" s="35">
        <f t="shared" si="8"/>
        <v>66.92218350327812</v>
      </c>
      <c r="D161" s="35">
        <f t="shared" si="9"/>
        <v>1496.101524061924</v>
      </c>
      <c r="E161" s="35">
        <f t="shared" si="10"/>
        <v>1563.0237075652021</v>
      </c>
      <c r="F161" s="36">
        <f t="shared" si="11"/>
        <v>175484.41728138638</v>
      </c>
    </row>
    <row r="162" spans="2:6" ht="15.75" thickBot="1" x14ac:dyDescent="0.3">
      <c r="B162" s="40">
        <v>98</v>
      </c>
      <c r="C162" s="35">
        <f t="shared" si="8"/>
        <v>67.492514558785842</v>
      </c>
      <c r="D162" s="35">
        <f t="shared" si="9"/>
        <v>1495.5311930064163</v>
      </c>
      <c r="E162" s="35">
        <f t="shared" si="10"/>
        <v>1563.0237075652021</v>
      </c>
      <c r="F162" s="36">
        <f t="shared" si="11"/>
        <v>175416.92476682761</v>
      </c>
    </row>
    <row r="163" spans="2:6" ht="15.75" thickBot="1" x14ac:dyDescent="0.3">
      <c r="B163" s="40">
        <v>99</v>
      </c>
      <c r="C163" s="35">
        <f t="shared" si="8"/>
        <v>68.067706147764511</v>
      </c>
      <c r="D163" s="35">
        <f t="shared" si="9"/>
        <v>1494.9560014174376</v>
      </c>
      <c r="E163" s="35">
        <f t="shared" si="10"/>
        <v>1563.0237075652021</v>
      </c>
      <c r="F163" s="36">
        <f t="shared" si="11"/>
        <v>175348.85706067985</v>
      </c>
    </row>
    <row r="164" spans="2:6" ht="15.75" thickBot="1" x14ac:dyDescent="0.3">
      <c r="B164" s="40">
        <v>100</v>
      </c>
      <c r="C164" s="35">
        <f t="shared" si="8"/>
        <v>68.647799693148272</v>
      </c>
      <c r="D164" s="35">
        <f t="shared" si="9"/>
        <v>1494.3759078720539</v>
      </c>
      <c r="E164" s="35">
        <f t="shared" si="10"/>
        <v>1563.0237075652021</v>
      </c>
      <c r="F164" s="36">
        <f t="shared" si="11"/>
        <v>175280.20926098671</v>
      </c>
    </row>
    <row r="165" spans="2:6" ht="15.75" thickBot="1" x14ac:dyDescent="0.3">
      <c r="B165" s="40">
        <v>101</v>
      </c>
      <c r="C165" s="35">
        <f t="shared" si="8"/>
        <v>69.232836970889821</v>
      </c>
      <c r="D165" s="35">
        <f t="shared" si="9"/>
        <v>1493.7908705943123</v>
      </c>
      <c r="E165" s="35">
        <f t="shared" si="10"/>
        <v>1563.0237075652021</v>
      </c>
      <c r="F165" s="36">
        <f t="shared" si="11"/>
        <v>175210.97642401583</v>
      </c>
    </row>
    <row r="166" spans="2:6" ht="15.75" thickBot="1" x14ac:dyDescent="0.3">
      <c r="B166" s="40">
        <v>102</v>
      </c>
      <c r="C166" s="35">
        <f t="shared" si="8"/>
        <v>1632.8228601129688</v>
      </c>
      <c r="D166" s="35">
        <f t="shared" si="9"/>
        <v>1493.2008474522333</v>
      </c>
      <c r="E166" s="35">
        <f t="shared" si="10"/>
        <v>3126.0237075652021</v>
      </c>
      <c r="F166" s="36">
        <f t="shared" si="11"/>
        <v>173578.15356390286</v>
      </c>
    </row>
    <row r="167" spans="2:6" ht="15.75" thickBot="1" x14ac:dyDescent="0.3">
      <c r="B167" s="40">
        <v>103</v>
      </c>
      <c r="C167" s="35">
        <f t="shared" si="8"/>
        <v>83.738269570877037</v>
      </c>
      <c r="D167" s="35">
        <f t="shared" si="9"/>
        <v>1479.2854379943251</v>
      </c>
      <c r="E167" s="35">
        <f t="shared" si="10"/>
        <v>1563.0237075652021</v>
      </c>
      <c r="F167" s="36">
        <f t="shared" si="11"/>
        <v>173494.41529433199</v>
      </c>
    </row>
    <row r="168" spans="2:6" ht="15.75" thickBot="1" x14ac:dyDescent="0.3">
      <c r="B168" s="40">
        <v>104</v>
      </c>
      <c r="C168" s="35">
        <f t="shared" si="8"/>
        <v>84.451912389605468</v>
      </c>
      <c r="D168" s="35">
        <f t="shared" si="9"/>
        <v>1478.5717951755967</v>
      </c>
      <c r="E168" s="35">
        <f t="shared" si="10"/>
        <v>1563.0237075652021</v>
      </c>
      <c r="F168" s="36">
        <f t="shared" si="11"/>
        <v>173409.96338194239</v>
      </c>
    </row>
    <row r="169" spans="2:6" ht="15.75" thickBot="1" x14ac:dyDescent="0.3">
      <c r="B169" s="40">
        <v>105</v>
      </c>
      <c r="C169" s="35">
        <f t="shared" si="8"/>
        <v>85.171637087925319</v>
      </c>
      <c r="D169" s="35">
        <f t="shared" si="9"/>
        <v>1477.8520704772768</v>
      </c>
      <c r="E169" s="35">
        <f t="shared" si="10"/>
        <v>1563.0237075652021</v>
      </c>
      <c r="F169" s="36">
        <f t="shared" si="11"/>
        <v>173324.79174485448</v>
      </c>
    </row>
    <row r="170" spans="2:6" ht="15.75" thickBot="1" x14ac:dyDescent="0.3">
      <c r="B170" s="40">
        <v>106</v>
      </c>
      <c r="C170" s="35">
        <f t="shared" si="8"/>
        <v>85.897495497451018</v>
      </c>
      <c r="D170" s="35">
        <f t="shared" si="9"/>
        <v>1477.1262120677511</v>
      </c>
      <c r="E170" s="35">
        <f t="shared" si="10"/>
        <v>1563.0237075652021</v>
      </c>
      <c r="F170" s="36">
        <f t="shared" si="11"/>
        <v>173238.89424935702</v>
      </c>
    </row>
    <row r="171" spans="2:6" ht="15.75" thickBot="1" x14ac:dyDescent="0.3">
      <c r="B171" s="40">
        <v>107</v>
      </c>
      <c r="C171" s="35">
        <f t="shared" si="8"/>
        <v>86.629539891521517</v>
      </c>
      <c r="D171" s="35">
        <f t="shared" si="9"/>
        <v>1476.3941676736806</v>
      </c>
      <c r="E171" s="35">
        <f t="shared" si="10"/>
        <v>1563.0237075652021</v>
      </c>
      <c r="F171" s="36">
        <f t="shared" si="11"/>
        <v>173152.2647094655</v>
      </c>
    </row>
    <row r="172" spans="2:6" ht="15.75" thickBot="1" x14ac:dyDescent="0.3">
      <c r="B172" s="40">
        <v>108</v>
      </c>
      <c r="C172" s="35">
        <f t="shared" si="8"/>
        <v>1650.3678229889649</v>
      </c>
      <c r="D172" s="35">
        <f t="shared" si="9"/>
        <v>1475.6558845762372</v>
      </c>
      <c r="E172" s="35">
        <f t="shared" si="10"/>
        <v>3126.0237075652021</v>
      </c>
      <c r="F172" s="36">
        <f t="shared" si="11"/>
        <v>171501.89688647652</v>
      </c>
    </row>
    <row r="173" spans="2:6" ht="15.75" thickBot="1" x14ac:dyDescent="0.3">
      <c r="B173" s="40">
        <v>109</v>
      </c>
      <c r="C173" s="35">
        <f t="shared" si="8"/>
        <v>101.43275591834549</v>
      </c>
      <c r="D173" s="35">
        <f t="shared" si="9"/>
        <v>1461.5909516468566</v>
      </c>
      <c r="E173" s="35">
        <f t="shared" si="10"/>
        <v>1563.0237075652021</v>
      </c>
      <c r="F173" s="36">
        <f t="shared" si="11"/>
        <v>171400.46413055816</v>
      </c>
    </row>
    <row r="174" spans="2:6" ht="15.75" thickBot="1" x14ac:dyDescent="0.3">
      <c r="B174" s="40">
        <v>110</v>
      </c>
      <c r="C174" s="35">
        <f t="shared" si="8"/>
        <v>102.2971964927201</v>
      </c>
      <c r="D174" s="35">
        <f t="shared" si="9"/>
        <v>1460.726511072482</v>
      </c>
      <c r="E174" s="35">
        <f t="shared" si="10"/>
        <v>1563.0237075652021</v>
      </c>
      <c r="F174" s="36">
        <f t="shared" si="11"/>
        <v>171298.16693406543</v>
      </c>
    </row>
    <row r="175" spans="2:6" ht="15.75" thickBot="1" x14ac:dyDescent="0.3">
      <c r="B175" s="40">
        <v>111</v>
      </c>
      <c r="C175" s="35">
        <f t="shared" si="8"/>
        <v>103.16900409069422</v>
      </c>
      <c r="D175" s="35">
        <f t="shared" si="9"/>
        <v>1459.8547034745079</v>
      </c>
      <c r="E175" s="35">
        <f t="shared" si="10"/>
        <v>1563.0237075652021</v>
      </c>
      <c r="F175" s="36">
        <f t="shared" si="11"/>
        <v>171194.99792997475</v>
      </c>
    </row>
    <row r="176" spans="2:6" ht="15.75" thickBot="1" x14ac:dyDescent="0.3">
      <c r="B176" s="40">
        <v>112</v>
      </c>
      <c r="C176" s="35">
        <f t="shared" si="8"/>
        <v>104.04824149626734</v>
      </c>
      <c r="D176" s="35">
        <f t="shared" si="9"/>
        <v>1458.9754660689348</v>
      </c>
      <c r="E176" s="35">
        <f t="shared" si="10"/>
        <v>1563.0237075652021</v>
      </c>
      <c r="F176" s="36">
        <f t="shared" si="11"/>
        <v>171090.94968847849</v>
      </c>
    </row>
    <row r="177" spans="2:6" ht="15.75" thickBot="1" x14ac:dyDescent="0.3">
      <c r="B177" s="40">
        <v>113</v>
      </c>
      <c r="C177" s="35">
        <f t="shared" si="8"/>
        <v>104.93497202850381</v>
      </c>
      <c r="D177" s="35">
        <f t="shared" si="9"/>
        <v>1458.0887355366983</v>
      </c>
      <c r="E177" s="35">
        <f t="shared" si="10"/>
        <v>1563.0237075652021</v>
      </c>
      <c r="F177" s="36">
        <f t="shared" si="11"/>
        <v>170986.01471644998</v>
      </c>
    </row>
    <row r="178" spans="2:6" ht="15.75" thickBot="1" x14ac:dyDescent="0.3">
      <c r="B178" s="40">
        <v>114</v>
      </c>
      <c r="C178" s="35">
        <f t="shared" si="8"/>
        <v>1668.8292595460916</v>
      </c>
      <c r="D178" s="35">
        <f t="shared" si="9"/>
        <v>1457.1944480191105</v>
      </c>
      <c r="E178" s="35">
        <f t="shared" si="10"/>
        <v>3126.0237075652021</v>
      </c>
      <c r="F178" s="36">
        <f t="shared" si="11"/>
        <v>169317.18545690388</v>
      </c>
    </row>
    <row r="179" spans="2:6" ht="15.75" thickBot="1" x14ac:dyDescent="0.3">
      <c r="B179" s="40">
        <v>115</v>
      </c>
      <c r="C179" s="35">
        <f t="shared" si="8"/>
        <v>120.05152641239124</v>
      </c>
      <c r="D179" s="35">
        <f t="shared" si="9"/>
        <v>1442.9721811528109</v>
      </c>
      <c r="E179" s="35">
        <f t="shared" si="10"/>
        <v>1563.0237075652021</v>
      </c>
      <c r="F179" s="36">
        <f t="shared" si="11"/>
        <v>169197.13393049149</v>
      </c>
    </row>
    <row r="180" spans="2:6" ht="15.75" thickBot="1" x14ac:dyDescent="0.3">
      <c r="B180" s="40">
        <v>116</v>
      </c>
      <c r="C180" s="35">
        <f t="shared" si="8"/>
        <v>121.07464177100405</v>
      </c>
      <c r="D180" s="35">
        <f t="shared" si="9"/>
        <v>1441.9490657941981</v>
      </c>
      <c r="E180" s="35">
        <f t="shared" si="10"/>
        <v>1563.0237075652021</v>
      </c>
      <c r="F180" s="36">
        <f t="shared" si="11"/>
        <v>169076.05928872048</v>
      </c>
    </row>
    <row r="181" spans="2:6" ht="15.75" thickBot="1" x14ac:dyDescent="0.3">
      <c r="B181" s="40">
        <v>117</v>
      </c>
      <c r="C181" s="35">
        <f t="shared" si="8"/>
        <v>122.10647642764047</v>
      </c>
      <c r="D181" s="35">
        <f t="shared" si="9"/>
        <v>1440.9172311375617</v>
      </c>
      <c r="E181" s="35">
        <f t="shared" si="10"/>
        <v>1563.0237075652021</v>
      </c>
      <c r="F181" s="36">
        <f t="shared" si="11"/>
        <v>168953.95281229285</v>
      </c>
    </row>
    <row r="182" spans="2:6" ht="15.75" thickBot="1" x14ac:dyDescent="0.3">
      <c r="B182" s="40">
        <v>118</v>
      </c>
      <c r="C182" s="35">
        <f t="shared" si="8"/>
        <v>123.14710469079182</v>
      </c>
      <c r="D182" s="35">
        <f t="shared" si="9"/>
        <v>1439.8766028744103</v>
      </c>
      <c r="E182" s="35">
        <f t="shared" si="10"/>
        <v>1563.0237075652021</v>
      </c>
      <c r="F182" s="36">
        <f t="shared" si="11"/>
        <v>168830.80570760206</v>
      </c>
    </row>
    <row r="183" spans="2:6" ht="15.75" thickBot="1" x14ac:dyDescent="0.3">
      <c r="B183" s="40">
        <v>119</v>
      </c>
      <c r="C183" s="35">
        <f t="shared" si="8"/>
        <v>124.19660150222762</v>
      </c>
      <c r="D183" s="35">
        <f t="shared" si="9"/>
        <v>1438.8271060629745</v>
      </c>
      <c r="E183" s="35">
        <f t="shared" si="10"/>
        <v>1563.0237075652021</v>
      </c>
      <c r="F183" s="36">
        <f t="shared" si="11"/>
        <v>168706.60910609984</v>
      </c>
    </row>
    <row r="184" spans="2:6" ht="15.75" thickBot="1" x14ac:dyDescent="0.3">
      <c r="B184" s="40">
        <v>120</v>
      </c>
      <c r="C184" s="35">
        <f t="shared" si="8"/>
        <v>1688.2550424423946</v>
      </c>
      <c r="D184" s="35">
        <f t="shared" si="9"/>
        <v>1437.7686651228075</v>
      </c>
      <c r="E184" s="35">
        <f t="shared" si="10"/>
        <v>3126.0237075652021</v>
      </c>
      <c r="F184" s="36">
        <f t="shared" si="11"/>
        <v>167018.35406365746</v>
      </c>
    </row>
    <row r="185" spans="2:6" ht="15.75" thickBot="1" x14ac:dyDescent="0.3">
      <c r="B185" s="40">
        <v>121</v>
      </c>
      <c r="C185" s="35">
        <f t="shared" si="8"/>
        <v>139.64286169630827</v>
      </c>
      <c r="D185" s="35">
        <f t="shared" si="9"/>
        <v>1423.3808458688939</v>
      </c>
      <c r="E185" s="35">
        <f t="shared" si="10"/>
        <v>1563.0237075652021</v>
      </c>
      <c r="F185" s="36">
        <f t="shared" si="11"/>
        <v>166878.71120196115</v>
      </c>
    </row>
    <row r="186" spans="2:6" ht="15.75" thickBot="1" x14ac:dyDescent="0.3">
      <c r="B186" s="40">
        <v>122</v>
      </c>
      <c r="C186" s="35">
        <f t="shared" si="8"/>
        <v>140.83294032997196</v>
      </c>
      <c r="D186" s="35">
        <f t="shared" si="9"/>
        <v>1422.1907672352302</v>
      </c>
      <c r="E186" s="35">
        <f t="shared" si="10"/>
        <v>1563.0237075652021</v>
      </c>
      <c r="F186" s="36">
        <f t="shared" si="11"/>
        <v>166737.87826163118</v>
      </c>
    </row>
    <row r="187" spans="2:6" ht="15.75" thickBot="1" x14ac:dyDescent="0.3">
      <c r="B187" s="40">
        <v>123</v>
      </c>
      <c r="C187" s="35">
        <f t="shared" si="8"/>
        <v>142.03316117310555</v>
      </c>
      <c r="D187" s="35">
        <f t="shared" si="9"/>
        <v>1420.9905463920966</v>
      </c>
      <c r="E187" s="35">
        <f t="shared" si="10"/>
        <v>1563.0237075652021</v>
      </c>
      <c r="F187" s="36">
        <f t="shared" si="11"/>
        <v>166595.84510045807</v>
      </c>
    </row>
    <row r="188" spans="2:6" ht="15.75" thickBot="1" x14ac:dyDescent="0.3">
      <c r="B188" s="40">
        <v>124</v>
      </c>
      <c r="C188" s="35">
        <f t="shared" si="8"/>
        <v>143.24361066068082</v>
      </c>
      <c r="D188" s="35">
        <f t="shared" si="9"/>
        <v>1419.7800969045213</v>
      </c>
      <c r="E188" s="35">
        <f t="shared" si="10"/>
        <v>1563.0237075652021</v>
      </c>
      <c r="F188" s="36">
        <f t="shared" si="11"/>
        <v>166452.60148979738</v>
      </c>
    </row>
    <row r="189" spans="2:6" ht="15.75" thickBot="1" x14ac:dyDescent="0.3">
      <c r="B189" s="40">
        <v>125</v>
      </c>
      <c r="C189" s="35">
        <f t="shared" si="8"/>
        <v>144.46437596429428</v>
      </c>
      <c r="D189" s="35">
        <f t="shared" si="9"/>
        <v>1418.5593316009079</v>
      </c>
      <c r="E189" s="35">
        <f t="shared" si="10"/>
        <v>1563.0237075652021</v>
      </c>
      <c r="F189" s="36">
        <f t="shared" si="11"/>
        <v>166308.13711383307</v>
      </c>
    </row>
    <row r="190" spans="2:6" ht="15.75" thickBot="1" x14ac:dyDescent="0.3">
      <c r="B190" s="40">
        <v>126</v>
      </c>
      <c r="C190" s="35">
        <f t="shared" si="8"/>
        <v>1708.695544998445</v>
      </c>
      <c r="D190" s="35">
        <f t="shared" si="9"/>
        <v>1417.3281625667571</v>
      </c>
      <c r="E190" s="35">
        <f t="shared" si="10"/>
        <v>3126.0237075652021</v>
      </c>
      <c r="F190" s="36">
        <f t="shared" si="11"/>
        <v>164599.44156883462</v>
      </c>
    </row>
    <row r="191" spans="2:6" ht="15.75" thickBot="1" x14ac:dyDescent="0.3">
      <c r="B191" s="40">
        <v>127</v>
      </c>
      <c r="C191" s="35">
        <f t="shared" si="8"/>
        <v>160.25756438731605</v>
      </c>
      <c r="D191" s="35">
        <f t="shared" si="9"/>
        <v>1402.7661431778861</v>
      </c>
      <c r="E191" s="35">
        <f t="shared" si="10"/>
        <v>1563.0237075652021</v>
      </c>
      <c r="F191" s="36">
        <f t="shared" si="11"/>
        <v>164439.18400444731</v>
      </c>
    </row>
    <row r="192" spans="2:6" ht="15.75" thickBot="1" x14ac:dyDescent="0.3">
      <c r="B192" s="40">
        <v>128</v>
      </c>
      <c r="C192" s="35">
        <f t="shared" si="8"/>
        <v>161.62332774208812</v>
      </c>
      <c r="D192" s="35">
        <f t="shared" si="9"/>
        <v>1401.400379823114</v>
      </c>
      <c r="E192" s="35">
        <f t="shared" si="10"/>
        <v>1563.0237075652021</v>
      </c>
      <c r="F192" s="36">
        <f t="shared" si="11"/>
        <v>164277.56067670521</v>
      </c>
    </row>
    <row r="193" spans="2:6" ht="15.75" thickBot="1" x14ac:dyDescent="0.3">
      <c r="B193" s="40">
        <v>129</v>
      </c>
      <c r="C193" s="35">
        <f t="shared" si="8"/>
        <v>163.00073054457312</v>
      </c>
      <c r="D193" s="35">
        <f t="shared" si="9"/>
        <v>1400.022977020629</v>
      </c>
      <c r="E193" s="35">
        <f t="shared" si="10"/>
        <v>1563.0237075652021</v>
      </c>
      <c r="F193" s="36">
        <f t="shared" si="11"/>
        <v>164114.55994616065</v>
      </c>
    </row>
    <row r="194" spans="2:6" ht="15.75" thickBot="1" x14ac:dyDescent="0.3">
      <c r="B194" s="40">
        <v>130</v>
      </c>
      <c r="C194" s="35">
        <f t="shared" ref="C194:C257" si="12">+E194-D194</f>
        <v>164.38987198965833</v>
      </c>
      <c r="D194" s="35">
        <f t="shared" ref="D194:D257" si="13">+F193*$C$59</f>
        <v>1398.6338355755438</v>
      </c>
      <c r="E194" s="35">
        <f t="shared" ref="E194:E257" si="14">+$D$56+IF(B194=VLOOKUP(B194,$B$3:$D$53,1),VLOOKUP(B194,$B$3:$D$53,2),0)</f>
        <v>1563.0237075652021</v>
      </c>
      <c r="F194" s="36">
        <f t="shared" ref="F194:F257" si="15">+F193-C194</f>
        <v>163950.17007417098</v>
      </c>
    </row>
    <row r="195" spans="2:6" ht="15.75" thickBot="1" x14ac:dyDescent="0.3">
      <c r="B195" s="40">
        <v>131</v>
      </c>
      <c r="C195" s="35">
        <f t="shared" si="12"/>
        <v>165.79085211760139</v>
      </c>
      <c r="D195" s="35">
        <f t="shared" si="13"/>
        <v>1397.2328554476007</v>
      </c>
      <c r="E195" s="35">
        <f t="shared" si="14"/>
        <v>1563.0237075652021</v>
      </c>
      <c r="F195" s="36">
        <f t="shared" si="15"/>
        <v>163784.37922205337</v>
      </c>
    </row>
    <row r="196" spans="2:6" ht="15.75" thickBot="1" x14ac:dyDescent="0.3">
      <c r="B196" s="40">
        <v>132</v>
      </c>
      <c r="C196" s="35">
        <f t="shared" si="12"/>
        <v>1730.2037718212321</v>
      </c>
      <c r="D196" s="35">
        <f t="shared" si="13"/>
        <v>1395.8199357439701</v>
      </c>
      <c r="E196" s="35">
        <f t="shared" si="14"/>
        <v>3126.0237075652021</v>
      </c>
      <c r="F196" s="36">
        <f t="shared" si="15"/>
        <v>162054.17545023214</v>
      </c>
    </row>
    <row r="197" spans="2:6" ht="15.75" thickBot="1" x14ac:dyDescent="0.3">
      <c r="B197" s="40">
        <v>133</v>
      </c>
      <c r="C197" s="35">
        <f t="shared" si="12"/>
        <v>181.94909081366927</v>
      </c>
      <c r="D197" s="35">
        <f t="shared" si="13"/>
        <v>1381.0746167515329</v>
      </c>
      <c r="E197" s="35">
        <f t="shared" si="14"/>
        <v>1563.0237075652021</v>
      </c>
      <c r="F197" s="36">
        <f t="shared" si="15"/>
        <v>161872.22635941848</v>
      </c>
    </row>
    <row r="198" spans="2:6" ht="15.75" thickBot="1" x14ac:dyDescent="0.3">
      <c r="B198" s="40">
        <v>134</v>
      </c>
      <c r="C198" s="35">
        <f t="shared" si="12"/>
        <v>183.49971590657788</v>
      </c>
      <c r="D198" s="35">
        <f t="shared" si="13"/>
        <v>1379.5239916586243</v>
      </c>
      <c r="E198" s="35">
        <f t="shared" si="14"/>
        <v>1563.0237075652021</v>
      </c>
      <c r="F198" s="36">
        <f t="shared" si="15"/>
        <v>161688.72664351191</v>
      </c>
    </row>
    <row r="199" spans="2:6" ht="15.75" thickBot="1" x14ac:dyDescent="0.3">
      <c r="B199" s="40">
        <v>135</v>
      </c>
      <c r="C199" s="35">
        <f t="shared" si="12"/>
        <v>185.0635558947522</v>
      </c>
      <c r="D199" s="35">
        <f t="shared" si="13"/>
        <v>1377.9601516704499</v>
      </c>
      <c r="E199" s="35">
        <f t="shared" si="14"/>
        <v>1563.0237075652021</v>
      </c>
      <c r="F199" s="36">
        <f t="shared" si="15"/>
        <v>161503.66308761717</v>
      </c>
    </row>
    <row r="200" spans="2:6" ht="15.75" thickBot="1" x14ac:dyDescent="0.3">
      <c r="B200" s="40">
        <v>136</v>
      </c>
      <c r="C200" s="35">
        <f t="shared" si="12"/>
        <v>186.64072339951986</v>
      </c>
      <c r="D200" s="35">
        <f t="shared" si="13"/>
        <v>1376.3829841656823</v>
      </c>
      <c r="E200" s="35">
        <f t="shared" si="14"/>
        <v>1563.0237075652021</v>
      </c>
      <c r="F200" s="36">
        <f t="shared" si="15"/>
        <v>161317.02236421764</v>
      </c>
    </row>
    <row r="201" spans="2:6" ht="15.75" thickBot="1" x14ac:dyDescent="0.3">
      <c r="B201" s="40">
        <v>137</v>
      </c>
      <c r="C201" s="35">
        <f t="shared" si="12"/>
        <v>188.23133200200164</v>
      </c>
      <c r="D201" s="35">
        <f t="shared" si="13"/>
        <v>1374.7923755632005</v>
      </c>
      <c r="E201" s="35">
        <f t="shared" si="14"/>
        <v>1563.0237075652021</v>
      </c>
      <c r="F201" s="36">
        <f t="shared" si="15"/>
        <v>161128.79103221564</v>
      </c>
    </row>
    <row r="202" spans="2:6" ht="15.75" thickBot="1" x14ac:dyDescent="0.3">
      <c r="B202" s="40">
        <v>138</v>
      </c>
      <c r="C202" s="35">
        <f t="shared" si="12"/>
        <v>1752.8354962512908</v>
      </c>
      <c r="D202" s="35">
        <f t="shared" si="13"/>
        <v>1373.1882113139113</v>
      </c>
      <c r="E202" s="35">
        <f t="shared" si="14"/>
        <v>3126.0237075652021</v>
      </c>
      <c r="F202" s="36">
        <f t="shared" si="15"/>
        <v>159375.95553596434</v>
      </c>
    </row>
    <row r="203" spans="2:6" ht="15.75" thickBot="1" x14ac:dyDescent="0.3">
      <c r="B203" s="40">
        <v>139</v>
      </c>
      <c r="C203" s="35">
        <f t="shared" si="12"/>
        <v>204.77368963315257</v>
      </c>
      <c r="D203" s="35">
        <f t="shared" si="13"/>
        <v>1358.2500179320496</v>
      </c>
      <c r="E203" s="35">
        <f t="shared" si="14"/>
        <v>1563.0237075652021</v>
      </c>
      <c r="F203" s="36">
        <f t="shared" si="15"/>
        <v>159171.18184633119</v>
      </c>
    </row>
    <row r="204" spans="2:6" ht="15.75" thickBot="1" x14ac:dyDescent="0.3">
      <c r="B204" s="40">
        <v>140</v>
      </c>
      <c r="C204" s="35">
        <f t="shared" si="12"/>
        <v>206.51883284927271</v>
      </c>
      <c r="D204" s="35">
        <f t="shared" si="13"/>
        <v>1356.5048747159294</v>
      </c>
      <c r="E204" s="35">
        <f t="shared" si="14"/>
        <v>1563.0237075652021</v>
      </c>
      <c r="F204" s="36">
        <f t="shared" si="15"/>
        <v>158964.66301348191</v>
      </c>
    </row>
    <row r="205" spans="2:6" ht="15.75" thickBot="1" x14ac:dyDescent="0.3">
      <c r="B205" s="40">
        <v>141</v>
      </c>
      <c r="C205" s="35">
        <f t="shared" si="12"/>
        <v>208.27884870284061</v>
      </c>
      <c r="D205" s="35">
        <f t="shared" si="13"/>
        <v>1354.7448588623615</v>
      </c>
      <c r="E205" s="35">
        <f t="shared" si="14"/>
        <v>1563.0237075652021</v>
      </c>
      <c r="F205" s="36">
        <f t="shared" si="15"/>
        <v>158756.38416477907</v>
      </c>
    </row>
    <row r="206" spans="2:6" ht="15.75" thickBot="1" x14ac:dyDescent="0.3">
      <c r="B206" s="40">
        <v>142</v>
      </c>
      <c r="C206" s="35">
        <f t="shared" si="12"/>
        <v>210.05386394296352</v>
      </c>
      <c r="D206" s="35">
        <f t="shared" si="13"/>
        <v>1352.9698436222386</v>
      </c>
      <c r="E206" s="35">
        <f t="shared" si="14"/>
        <v>1563.0237075652021</v>
      </c>
      <c r="F206" s="36">
        <f t="shared" si="15"/>
        <v>158546.3303008361</v>
      </c>
    </row>
    <row r="207" spans="2:6" ht="15.75" thickBot="1" x14ac:dyDescent="0.3">
      <c r="B207" s="40">
        <v>143</v>
      </c>
      <c r="C207" s="35">
        <f t="shared" si="12"/>
        <v>211.84400639894307</v>
      </c>
      <c r="D207" s="35">
        <f t="shared" si="13"/>
        <v>1351.1797011662591</v>
      </c>
      <c r="E207" s="35">
        <f t="shared" si="14"/>
        <v>1563.0237075652021</v>
      </c>
      <c r="F207" s="36">
        <f t="shared" si="15"/>
        <v>158334.48629443714</v>
      </c>
    </row>
    <row r="208" spans="2:6" ht="15.75" thickBot="1" x14ac:dyDescent="0.3">
      <c r="B208" s="40">
        <v>144</v>
      </c>
      <c r="C208" s="35">
        <f t="shared" si="12"/>
        <v>1776.6494049894804</v>
      </c>
      <c r="D208" s="35">
        <f t="shared" si="13"/>
        <v>1349.3743025757217</v>
      </c>
      <c r="E208" s="35">
        <f t="shared" si="14"/>
        <v>3126.0237075652021</v>
      </c>
      <c r="F208" s="36">
        <f t="shared" si="15"/>
        <v>156557.83688944767</v>
      </c>
    </row>
    <row r="209" spans="2:6" ht="15.75" thickBot="1" x14ac:dyDescent="0.3">
      <c r="B209" s="40">
        <v>145</v>
      </c>
      <c r="C209" s="35">
        <f t="shared" si="12"/>
        <v>228.79054769241088</v>
      </c>
      <c r="D209" s="35">
        <f t="shared" si="13"/>
        <v>1334.2331598727912</v>
      </c>
      <c r="E209" s="35">
        <f t="shared" si="14"/>
        <v>1563.0237075652021</v>
      </c>
      <c r="F209" s="36">
        <f t="shared" si="15"/>
        <v>156329.04634175525</v>
      </c>
    </row>
    <row r="210" spans="2:6" ht="15.75" thickBot="1" x14ac:dyDescent="0.3">
      <c r="B210" s="40">
        <v>146</v>
      </c>
      <c r="C210" s="35">
        <f t="shared" si="12"/>
        <v>230.74036982499592</v>
      </c>
      <c r="D210" s="35">
        <f t="shared" si="13"/>
        <v>1332.2833377402062</v>
      </c>
      <c r="E210" s="35">
        <f t="shared" si="14"/>
        <v>1563.0237075652021</v>
      </c>
      <c r="F210" s="36">
        <f t="shared" si="15"/>
        <v>156098.30597193027</v>
      </c>
    </row>
    <row r="211" spans="2:6" ht="15.75" thickBot="1" x14ac:dyDescent="0.3">
      <c r="B211" s="40">
        <v>147</v>
      </c>
      <c r="C211" s="35">
        <f t="shared" si="12"/>
        <v>232.70680893055919</v>
      </c>
      <c r="D211" s="35">
        <f t="shared" si="13"/>
        <v>1330.3168986346429</v>
      </c>
      <c r="E211" s="35">
        <f t="shared" si="14"/>
        <v>1563.0237075652021</v>
      </c>
      <c r="F211" s="36">
        <f t="shared" si="15"/>
        <v>155865.59916299972</v>
      </c>
    </row>
    <row r="212" spans="2:6" ht="15.75" thickBot="1" x14ac:dyDescent="0.3">
      <c r="B212" s="40">
        <v>148</v>
      </c>
      <c r="C212" s="35">
        <f t="shared" si="12"/>
        <v>234.69000662396229</v>
      </c>
      <c r="D212" s="35">
        <f t="shared" si="13"/>
        <v>1328.3337009412398</v>
      </c>
      <c r="E212" s="35">
        <f t="shared" si="14"/>
        <v>1563.0237075652021</v>
      </c>
      <c r="F212" s="36">
        <f t="shared" si="15"/>
        <v>155630.90915637574</v>
      </c>
    </row>
    <row r="213" spans="2:6" ht="15.75" thickBot="1" x14ac:dyDescent="0.3">
      <c r="B213" s="40">
        <v>149</v>
      </c>
      <c r="C213" s="35">
        <f t="shared" si="12"/>
        <v>236.69010572695106</v>
      </c>
      <c r="D213" s="35">
        <f t="shared" si="13"/>
        <v>1326.3336018382511</v>
      </c>
      <c r="E213" s="35">
        <f t="shared" si="14"/>
        <v>1563.0237075652021</v>
      </c>
      <c r="F213" s="36">
        <f t="shared" si="15"/>
        <v>155394.2190506488</v>
      </c>
    </row>
    <row r="214" spans="2:6" ht="15.75" thickBot="1" x14ac:dyDescent="0.3">
      <c r="B214" s="40">
        <v>150</v>
      </c>
      <c r="C214" s="35">
        <f t="shared" si="12"/>
        <v>1801.7072502784417</v>
      </c>
      <c r="D214" s="35">
        <f t="shared" si="13"/>
        <v>1324.3164572867604</v>
      </c>
      <c r="E214" s="35">
        <f t="shared" si="14"/>
        <v>3126.0237075652021</v>
      </c>
      <c r="F214" s="36">
        <f t="shared" si="15"/>
        <v>153592.51180037035</v>
      </c>
    </row>
    <row r="215" spans="2:6" ht="15.75" thickBot="1" x14ac:dyDescent="0.3">
      <c r="B215" s="40">
        <v>151</v>
      </c>
      <c r="C215" s="35">
        <f t="shared" si="12"/>
        <v>254.06194350534292</v>
      </c>
      <c r="D215" s="35">
        <f t="shared" si="13"/>
        <v>1308.9617640598592</v>
      </c>
      <c r="E215" s="35">
        <f t="shared" si="14"/>
        <v>1563.0237075652021</v>
      </c>
      <c r="F215" s="36">
        <f t="shared" si="15"/>
        <v>153338.44985686502</v>
      </c>
    </row>
    <row r="216" spans="2:6" ht="15.75" thickBot="1" x14ac:dyDescent="0.3">
      <c r="B216" s="40">
        <v>152</v>
      </c>
      <c r="C216" s="35">
        <f t="shared" si="12"/>
        <v>256.22713610394749</v>
      </c>
      <c r="D216" s="35">
        <f t="shared" si="13"/>
        <v>1306.7965714612546</v>
      </c>
      <c r="E216" s="35">
        <f t="shared" si="14"/>
        <v>1563.0237075652021</v>
      </c>
      <c r="F216" s="36">
        <f t="shared" si="15"/>
        <v>153082.22272076106</v>
      </c>
    </row>
    <row r="217" spans="2:6" ht="15.75" thickBot="1" x14ac:dyDescent="0.3">
      <c r="B217" s="40">
        <v>153</v>
      </c>
      <c r="C217" s="35">
        <f t="shared" si="12"/>
        <v>258.41078112767468</v>
      </c>
      <c r="D217" s="35">
        <f t="shared" si="13"/>
        <v>1304.6129264375274</v>
      </c>
      <c r="E217" s="35">
        <f t="shared" si="14"/>
        <v>1563.0237075652021</v>
      </c>
      <c r="F217" s="36">
        <f t="shared" si="15"/>
        <v>152823.81193963339</v>
      </c>
    </row>
    <row r="218" spans="2:6" ht="15.75" thickBot="1" x14ac:dyDescent="0.3">
      <c r="B218" s="40">
        <v>154</v>
      </c>
      <c r="C218" s="35">
        <f t="shared" si="12"/>
        <v>260.61303583366316</v>
      </c>
      <c r="D218" s="35">
        <f t="shared" si="13"/>
        <v>1302.410671731539</v>
      </c>
      <c r="E218" s="35">
        <f t="shared" si="14"/>
        <v>1563.0237075652021</v>
      </c>
      <c r="F218" s="36">
        <f t="shared" si="15"/>
        <v>152563.19890379973</v>
      </c>
    </row>
    <row r="219" spans="2:6" ht="15.75" thickBot="1" x14ac:dyDescent="0.3">
      <c r="B219" s="40">
        <v>155</v>
      </c>
      <c r="C219" s="35">
        <f t="shared" si="12"/>
        <v>262.83405881924455</v>
      </c>
      <c r="D219" s="35">
        <f t="shared" si="13"/>
        <v>1300.1896487459576</v>
      </c>
      <c r="E219" s="35">
        <f t="shared" si="14"/>
        <v>1563.0237075652021</v>
      </c>
      <c r="F219" s="36">
        <f t="shared" si="15"/>
        <v>152300.36484498048</v>
      </c>
    </row>
    <row r="220" spans="2:6" ht="15.75" thickBot="1" x14ac:dyDescent="0.3">
      <c r="B220" s="40">
        <v>156</v>
      </c>
      <c r="C220" s="35">
        <f t="shared" si="12"/>
        <v>1828.0740100333651</v>
      </c>
      <c r="D220" s="35">
        <f t="shared" si="13"/>
        <v>1297.949697531837</v>
      </c>
      <c r="E220" s="35">
        <f t="shared" si="14"/>
        <v>3126.0237075652021</v>
      </c>
      <c r="F220" s="36">
        <f t="shared" si="15"/>
        <v>150472.29083494711</v>
      </c>
    </row>
    <row r="221" spans="2:6" ht="15.75" thickBot="1" x14ac:dyDescent="0.3">
      <c r="B221" s="40">
        <v>157</v>
      </c>
      <c r="C221" s="35">
        <f t="shared" si="12"/>
        <v>280.6534087485536</v>
      </c>
      <c r="D221" s="35">
        <f t="shared" si="13"/>
        <v>1282.3702988166485</v>
      </c>
      <c r="E221" s="35">
        <f t="shared" si="14"/>
        <v>1563.0237075652021</v>
      </c>
      <c r="F221" s="36">
        <f t="shared" si="15"/>
        <v>150191.63742619855</v>
      </c>
    </row>
    <row r="222" spans="2:6" ht="15.75" thickBot="1" x14ac:dyDescent="0.3">
      <c r="B222" s="40">
        <v>158</v>
      </c>
      <c r="C222" s="35">
        <f t="shared" si="12"/>
        <v>283.04522184346797</v>
      </c>
      <c r="D222" s="35">
        <f t="shared" si="13"/>
        <v>1279.9784857217342</v>
      </c>
      <c r="E222" s="35">
        <f t="shared" si="14"/>
        <v>1563.0237075652021</v>
      </c>
      <c r="F222" s="36">
        <f t="shared" si="15"/>
        <v>149908.59220435508</v>
      </c>
    </row>
    <row r="223" spans="2:6" ht="15.75" thickBot="1" x14ac:dyDescent="0.3">
      <c r="B223" s="40">
        <v>159</v>
      </c>
      <c r="C223" s="35">
        <f t="shared" si="12"/>
        <v>285.45741869180461</v>
      </c>
      <c r="D223" s="35">
        <f t="shared" si="13"/>
        <v>1277.5662888733975</v>
      </c>
      <c r="E223" s="35">
        <f t="shared" si="14"/>
        <v>1563.0237075652021</v>
      </c>
      <c r="F223" s="36">
        <f t="shared" si="15"/>
        <v>149623.13478566328</v>
      </c>
    </row>
    <row r="224" spans="2:6" ht="15.75" thickBot="1" x14ac:dyDescent="0.3">
      <c r="B224" s="40">
        <v>160</v>
      </c>
      <c r="C224" s="35">
        <f t="shared" si="12"/>
        <v>287.89017301006493</v>
      </c>
      <c r="D224" s="35">
        <f t="shared" si="13"/>
        <v>1275.1335345551372</v>
      </c>
      <c r="E224" s="35">
        <f t="shared" si="14"/>
        <v>1563.0237075652021</v>
      </c>
      <c r="F224" s="36">
        <f t="shared" si="15"/>
        <v>149335.24461265322</v>
      </c>
    </row>
    <row r="225" spans="2:6" ht="15.75" thickBot="1" x14ac:dyDescent="0.3">
      <c r="B225" s="40">
        <v>161</v>
      </c>
      <c r="C225" s="35">
        <f t="shared" si="12"/>
        <v>290.34365999521515</v>
      </c>
      <c r="D225" s="35">
        <f t="shared" si="13"/>
        <v>1272.680047569987</v>
      </c>
      <c r="E225" s="35">
        <f t="shared" si="14"/>
        <v>1563.0237075652021</v>
      </c>
      <c r="F225" s="36">
        <f t="shared" si="15"/>
        <v>149044.900952658</v>
      </c>
    </row>
    <row r="226" spans="2:6" ht="15.75" thickBot="1" x14ac:dyDescent="0.3">
      <c r="B226" s="40">
        <v>162</v>
      </c>
      <c r="C226" s="35">
        <f t="shared" si="12"/>
        <v>1855.818056337303</v>
      </c>
      <c r="D226" s="35">
        <f t="shared" si="13"/>
        <v>1270.2056512278991</v>
      </c>
      <c r="E226" s="35">
        <f t="shared" si="14"/>
        <v>3126.0237075652021</v>
      </c>
      <c r="F226" s="36">
        <f t="shared" si="15"/>
        <v>147189.0828963207</v>
      </c>
    </row>
    <row r="227" spans="2:6" ht="15.75" thickBot="1" x14ac:dyDescent="0.3">
      <c r="B227" s="40">
        <v>163</v>
      </c>
      <c r="C227" s="35">
        <f t="shared" si="12"/>
        <v>308.63389819263193</v>
      </c>
      <c r="D227" s="35">
        <f t="shared" si="13"/>
        <v>1254.3898093725702</v>
      </c>
      <c r="E227" s="35">
        <f t="shared" si="14"/>
        <v>1563.0237075652021</v>
      </c>
      <c r="F227" s="36">
        <f t="shared" si="15"/>
        <v>146880.44899812806</v>
      </c>
    </row>
    <row r="228" spans="2:6" ht="15.75" thickBot="1" x14ac:dyDescent="0.3">
      <c r="B228" s="40">
        <v>164</v>
      </c>
      <c r="C228" s="35">
        <f t="shared" si="12"/>
        <v>311.26416946752329</v>
      </c>
      <c r="D228" s="35">
        <f t="shared" si="13"/>
        <v>1251.7595380976788</v>
      </c>
      <c r="E228" s="35">
        <f t="shared" si="14"/>
        <v>1563.0237075652021</v>
      </c>
      <c r="F228" s="36">
        <f t="shared" si="15"/>
        <v>146569.18482866054</v>
      </c>
    </row>
    <row r="229" spans="2:6" ht="15.75" thickBot="1" x14ac:dyDescent="0.3">
      <c r="B229" s="40">
        <v>165</v>
      </c>
      <c r="C229" s="35">
        <f t="shared" si="12"/>
        <v>313.91685670845072</v>
      </c>
      <c r="D229" s="35">
        <f t="shared" si="13"/>
        <v>1249.1068508567514</v>
      </c>
      <c r="E229" s="35">
        <f t="shared" si="14"/>
        <v>1563.0237075652021</v>
      </c>
      <c r="F229" s="36">
        <f t="shared" si="15"/>
        <v>146255.2679719521</v>
      </c>
    </row>
    <row r="230" spans="2:6" ht="15.75" thickBot="1" x14ac:dyDescent="0.3">
      <c r="B230" s="40">
        <v>166</v>
      </c>
      <c r="C230" s="35">
        <f t="shared" si="12"/>
        <v>316.5921509510456</v>
      </c>
      <c r="D230" s="35">
        <f t="shared" si="13"/>
        <v>1246.4315566141565</v>
      </c>
      <c r="E230" s="35">
        <f t="shared" si="14"/>
        <v>1563.0237075652021</v>
      </c>
      <c r="F230" s="36">
        <f t="shared" si="15"/>
        <v>145938.67582100106</v>
      </c>
    </row>
    <row r="231" spans="2:6" ht="15.75" thickBot="1" x14ac:dyDescent="0.3">
      <c r="B231" s="40">
        <v>167</v>
      </c>
      <c r="C231" s="35">
        <f t="shared" si="12"/>
        <v>319.29024485900231</v>
      </c>
      <c r="D231" s="35">
        <f t="shared" si="13"/>
        <v>1243.7334627061998</v>
      </c>
      <c r="E231" s="35">
        <f t="shared" si="14"/>
        <v>1563.0237075652021</v>
      </c>
      <c r="F231" s="36">
        <f t="shared" si="15"/>
        <v>145619.38557614206</v>
      </c>
    </row>
    <row r="232" spans="2:6" ht="15.75" thickBot="1" x14ac:dyDescent="0.3">
      <c r="B232" s="40">
        <v>168</v>
      </c>
      <c r="C232" s="35">
        <f t="shared" si="12"/>
        <v>1885.0113327379543</v>
      </c>
      <c r="D232" s="35">
        <f t="shared" si="13"/>
        <v>1241.0123748272479</v>
      </c>
      <c r="E232" s="35">
        <f t="shared" si="14"/>
        <v>3126.0237075652021</v>
      </c>
      <c r="F232" s="36">
        <f t="shared" si="15"/>
        <v>143734.37424340411</v>
      </c>
    </row>
    <row r="233" spans="2:6" ht="15.75" thickBot="1" x14ac:dyDescent="0.3">
      <c r="B233" s="40">
        <v>169</v>
      </c>
      <c r="C233" s="35">
        <f t="shared" si="12"/>
        <v>338.07596850991467</v>
      </c>
      <c r="D233" s="35">
        <f t="shared" si="13"/>
        <v>1224.9477390552875</v>
      </c>
      <c r="E233" s="35">
        <f t="shared" si="14"/>
        <v>1563.0237075652021</v>
      </c>
      <c r="F233" s="36">
        <f t="shared" si="15"/>
        <v>143396.29827489419</v>
      </c>
    </row>
    <row r="234" spans="2:6" ht="15.75" thickBot="1" x14ac:dyDescent="0.3">
      <c r="B234" s="40">
        <v>170</v>
      </c>
      <c r="C234" s="35">
        <f t="shared" si="12"/>
        <v>340.95715399832034</v>
      </c>
      <c r="D234" s="35">
        <f t="shared" si="13"/>
        <v>1222.0665535668818</v>
      </c>
      <c r="E234" s="35">
        <f t="shared" si="14"/>
        <v>1563.0237075652021</v>
      </c>
      <c r="F234" s="36">
        <f t="shared" si="15"/>
        <v>143055.34112089587</v>
      </c>
    </row>
    <row r="235" spans="2:6" ht="15.75" thickBot="1" x14ac:dyDescent="0.3">
      <c r="B235" s="40">
        <v>171</v>
      </c>
      <c r="C235" s="35">
        <f t="shared" si="12"/>
        <v>343.86289381945517</v>
      </c>
      <c r="D235" s="35">
        <f t="shared" si="13"/>
        <v>1219.160813745747</v>
      </c>
      <c r="E235" s="35">
        <f t="shared" si="14"/>
        <v>1563.0237075652021</v>
      </c>
      <c r="F235" s="36">
        <f t="shared" si="15"/>
        <v>142711.47822707641</v>
      </c>
    </row>
    <row r="236" spans="2:6" ht="15.75" thickBot="1" x14ac:dyDescent="0.3">
      <c r="B236" s="40">
        <v>172</v>
      </c>
      <c r="C236" s="35">
        <f t="shared" si="12"/>
        <v>346.79339723275734</v>
      </c>
      <c r="D236" s="35">
        <f t="shared" si="13"/>
        <v>1216.2303103324448</v>
      </c>
      <c r="E236" s="35">
        <f t="shared" si="14"/>
        <v>1563.0237075652021</v>
      </c>
      <c r="F236" s="36">
        <f t="shared" si="15"/>
        <v>142364.68482984367</v>
      </c>
    </row>
    <row r="237" spans="2:6" ht="15.75" thickBot="1" x14ac:dyDescent="0.3">
      <c r="B237" s="40">
        <v>173</v>
      </c>
      <c r="C237" s="35">
        <f t="shared" si="12"/>
        <v>349.74887528103682</v>
      </c>
      <c r="D237" s="35">
        <f t="shared" si="13"/>
        <v>1213.2748322841653</v>
      </c>
      <c r="E237" s="35">
        <f t="shared" si="14"/>
        <v>1563.0237075652021</v>
      </c>
      <c r="F237" s="36">
        <f t="shared" si="15"/>
        <v>142014.93595456262</v>
      </c>
    </row>
    <row r="238" spans="2:6" ht="15.75" thickBot="1" x14ac:dyDescent="0.3">
      <c r="B238" s="40">
        <v>174</v>
      </c>
      <c r="C238" s="35">
        <f t="shared" si="12"/>
        <v>1915.7295408056741</v>
      </c>
      <c r="D238" s="35">
        <f t="shared" si="13"/>
        <v>1210.294166759528</v>
      </c>
      <c r="E238" s="35">
        <f t="shared" si="14"/>
        <v>3126.0237075652021</v>
      </c>
      <c r="F238" s="36">
        <f t="shared" si="15"/>
        <v>140099.20641375694</v>
      </c>
    </row>
    <row r="239" spans="2:6" ht="15.75" thickBot="1" x14ac:dyDescent="0.3">
      <c r="B239" s="40">
        <v>175</v>
      </c>
      <c r="C239" s="35">
        <f t="shared" si="12"/>
        <v>369.05596642239834</v>
      </c>
      <c r="D239" s="35">
        <f t="shared" si="13"/>
        <v>1193.9677411428038</v>
      </c>
      <c r="E239" s="35">
        <f t="shared" si="14"/>
        <v>1563.0237075652021</v>
      </c>
      <c r="F239" s="36">
        <f t="shared" si="15"/>
        <v>139730.15044733454</v>
      </c>
    </row>
    <row r="240" spans="2:6" ht="15.75" thickBot="1" x14ac:dyDescent="0.3">
      <c r="B240" s="40">
        <v>176</v>
      </c>
      <c r="C240" s="35">
        <f t="shared" si="12"/>
        <v>372.20117280767431</v>
      </c>
      <c r="D240" s="35">
        <f t="shared" si="13"/>
        <v>1190.8225347575278</v>
      </c>
      <c r="E240" s="35">
        <f t="shared" si="14"/>
        <v>1563.0237075652021</v>
      </c>
      <c r="F240" s="36">
        <f t="shared" si="15"/>
        <v>139357.94927452688</v>
      </c>
    </row>
    <row r="241" spans="2:6" ht="15.75" thickBot="1" x14ac:dyDescent="0.3">
      <c r="B241" s="40">
        <v>177</v>
      </c>
      <c r="C241" s="35">
        <f t="shared" si="12"/>
        <v>375.37318359148571</v>
      </c>
      <c r="D241" s="35">
        <f t="shared" si="13"/>
        <v>1187.6505239737164</v>
      </c>
      <c r="E241" s="35">
        <f t="shared" si="14"/>
        <v>1563.0237075652021</v>
      </c>
      <c r="F241" s="36">
        <f t="shared" si="15"/>
        <v>138982.57609093538</v>
      </c>
    </row>
    <row r="242" spans="2:6" ht="15.75" thickBot="1" x14ac:dyDescent="0.3">
      <c r="B242" s="40">
        <v>178</v>
      </c>
      <c r="C242" s="35">
        <f t="shared" si="12"/>
        <v>378.57222720901132</v>
      </c>
      <c r="D242" s="35">
        <f t="shared" si="13"/>
        <v>1184.4514803561908</v>
      </c>
      <c r="E242" s="35">
        <f t="shared" si="14"/>
        <v>1563.0237075652021</v>
      </c>
      <c r="F242" s="36">
        <f t="shared" si="15"/>
        <v>138604.00386372636</v>
      </c>
    </row>
    <row r="243" spans="2:6" ht="15.75" thickBot="1" x14ac:dyDescent="0.3">
      <c r="B243" s="40">
        <v>179</v>
      </c>
      <c r="C243" s="35">
        <f t="shared" si="12"/>
        <v>381.7985340422224</v>
      </c>
      <c r="D243" s="35">
        <f t="shared" si="13"/>
        <v>1181.2251735229797</v>
      </c>
      <c r="E243" s="35">
        <f t="shared" si="14"/>
        <v>1563.0237075652021</v>
      </c>
      <c r="F243" s="36">
        <f t="shared" si="15"/>
        <v>138222.20532968413</v>
      </c>
    </row>
    <row r="244" spans="2:6" ht="15.75" thickBot="1" x14ac:dyDescent="0.3">
      <c r="B244" s="40">
        <v>180</v>
      </c>
      <c r="C244" s="35">
        <f t="shared" si="12"/>
        <v>1948.0523364364753</v>
      </c>
      <c r="D244" s="35">
        <f t="shared" si="13"/>
        <v>1177.9713711287268</v>
      </c>
      <c r="E244" s="35">
        <f t="shared" si="14"/>
        <v>3126.0237075652021</v>
      </c>
      <c r="F244" s="36">
        <f t="shared" si="15"/>
        <v>136274.15299324767</v>
      </c>
    </row>
    <row r="245" spans="2:6" ht="15.75" thickBot="1" x14ac:dyDescent="0.3">
      <c r="B245" s="40">
        <v>181</v>
      </c>
      <c r="C245" s="35">
        <f t="shared" si="12"/>
        <v>401.65422667769394</v>
      </c>
      <c r="D245" s="35">
        <f t="shared" si="13"/>
        <v>1161.3694808875082</v>
      </c>
      <c r="E245" s="35">
        <f t="shared" si="14"/>
        <v>1563.0237075652021</v>
      </c>
      <c r="F245" s="36">
        <f t="shared" si="15"/>
        <v>135872.49876656997</v>
      </c>
    </row>
    <row r="246" spans="2:6" ht="15.75" thickBot="1" x14ac:dyDescent="0.3">
      <c r="B246" s="40">
        <v>182</v>
      </c>
      <c r="C246" s="35">
        <f t="shared" si="12"/>
        <v>405.07724528017275</v>
      </c>
      <c r="D246" s="35">
        <f t="shared" si="13"/>
        <v>1157.9464622850294</v>
      </c>
      <c r="E246" s="35">
        <f t="shared" si="14"/>
        <v>1563.0237075652021</v>
      </c>
      <c r="F246" s="36">
        <f t="shared" si="15"/>
        <v>135467.4215212898</v>
      </c>
    </row>
    <row r="247" spans="2:6" ht="15.75" thickBot="1" x14ac:dyDescent="0.3">
      <c r="B247" s="40">
        <v>183</v>
      </c>
      <c r="C247" s="35">
        <f t="shared" si="12"/>
        <v>408.52943588079006</v>
      </c>
      <c r="D247" s="35">
        <f t="shared" si="13"/>
        <v>1154.4942716844121</v>
      </c>
      <c r="E247" s="35">
        <f t="shared" si="14"/>
        <v>1563.0237075652021</v>
      </c>
      <c r="F247" s="36">
        <f t="shared" si="15"/>
        <v>135058.892085409</v>
      </c>
    </row>
    <row r="248" spans="2:6" ht="15.75" thickBot="1" x14ac:dyDescent="0.3">
      <c r="B248" s="40">
        <v>184</v>
      </c>
      <c r="C248" s="35">
        <f t="shared" si="12"/>
        <v>412.01104709212291</v>
      </c>
      <c r="D248" s="35">
        <f t="shared" si="13"/>
        <v>1151.0126604730792</v>
      </c>
      <c r="E248" s="35">
        <f t="shared" si="14"/>
        <v>1563.0237075652021</v>
      </c>
      <c r="F248" s="36">
        <f t="shared" si="15"/>
        <v>134646.88103831687</v>
      </c>
    </row>
    <row r="249" spans="2:6" ht="15.75" thickBot="1" x14ac:dyDescent="0.3">
      <c r="B249" s="40">
        <v>185</v>
      </c>
      <c r="C249" s="35">
        <f t="shared" si="12"/>
        <v>415.52232964549898</v>
      </c>
      <c r="D249" s="35">
        <f t="shared" si="13"/>
        <v>1147.5013779197031</v>
      </c>
      <c r="E249" s="35">
        <f t="shared" si="14"/>
        <v>1563.0237075652021</v>
      </c>
      <c r="F249" s="36">
        <f t="shared" si="15"/>
        <v>134231.35870867138</v>
      </c>
    </row>
    <row r="250" spans="2:6" ht="15.75" thickBot="1" x14ac:dyDescent="0.3">
      <c r="B250" s="40">
        <v>186</v>
      </c>
      <c r="C250" s="35">
        <f t="shared" si="12"/>
        <v>1982.0635364090549</v>
      </c>
      <c r="D250" s="35">
        <f t="shared" si="13"/>
        <v>1143.9601711561472</v>
      </c>
      <c r="E250" s="35">
        <f t="shared" si="14"/>
        <v>3126.0237075652021</v>
      </c>
      <c r="F250" s="36">
        <f t="shared" si="15"/>
        <v>132249.29517226233</v>
      </c>
    </row>
    <row r="251" spans="2:6" ht="15.75" thickBot="1" x14ac:dyDescent="0.3">
      <c r="B251" s="40">
        <v>187</v>
      </c>
      <c r="C251" s="35">
        <f t="shared" si="12"/>
        <v>435.95528036639575</v>
      </c>
      <c r="D251" s="35">
        <f t="shared" si="13"/>
        <v>1127.0684271988064</v>
      </c>
      <c r="E251" s="35">
        <f t="shared" si="14"/>
        <v>1563.0237075652021</v>
      </c>
      <c r="F251" s="36">
        <f t="shared" si="15"/>
        <v>131813.33989189594</v>
      </c>
    </row>
    <row r="252" spans="2:6" ht="15.75" thickBot="1" x14ac:dyDescent="0.3">
      <c r="B252" s="40">
        <v>188</v>
      </c>
      <c r="C252" s="35">
        <f t="shared" si="12"/>
        <v>439.67062290588956</v>
      </c>
      <c r="D252" s="35">
        <f t="shared" si="13"/>
        <v>1123.3530846593126</v>
      </c>
      <c r="E252" s="35">
        <f t="shared" si="14"/>
        <v>1563.0237075652021</v>
      </c>
      <c r="F252" s="36">
        <f t="shared" si="15"/>
        <v>131373.66926899005</v>
      </c>
    </row>
    <row r="253" spans="2:6" ht="15.75" thickBot="1" x14ac:dyDescent="0.3">
      <c r="B253" s="40">
        <v>189</v>
      </c>
      <c r="C253" s="35">
        <f t="shared" si="12"/>
        <v>443.4176287163823</v>
      </c>
      <c r="D253" s="35">
        <f t="shared" si="13"/>
        <v>1119.6060788488198</v>
      </c>
      <c r="E253" s="35">
        <f t="shared" si="14"/>
        <v>1563.0237075652021</v>
      </c>
      <c r="F253" s="36">
        <f t="shared" si="15"/>
        <v>130930.25164027367</v>
      </c>
    </row>
    <row r="254" spans="2:6" ht="15.75" thickBot="1" x14ac:dyDescent="0.3">
      <c r="B254" s="40">
        <v>190</v>
      </c>
      <c r="C254" s="35">
        <f t="shared" si="12"/>
        <v>447.19656764183105</v>
      </c>
      <c r="D254" s="35">
        <f t="shared" si="13"/>
        <v>1115.8271399233711</v>
      </c>
      <c r="E254" s="35">
        <f t="shared" si="14"/>
        <v>1563.0237075652021</v>
      </c>
      <c r="F254" s="36">
        <f t="shared" si="15"/>
        <v>130483.05507263183</v>
      </c>
    </row>
    <row r="255" spans="2:6" ht="15.75" thickBot="1" x14ac:dyDescent="0.3">
      <c r="B255" s="40">
        <v>191</v>
      </c>
      <c r="C255" s="35">
        <f t="shared" si="12"/>
        <v>451.00771182588323</v>
      </c>
      <c r="D255" s="35">
        <f t="shared" si="13"/>
        <v>1112.0159957393189</v>
      </c>
      <c r="E255" s="35">
        <f t="shared" si="14"/>
        <v>1563.0237075652021</v>
      </c>
      <c r="F255" s="36">
        <f t="shared" si="15"/>
        <v>130032.04736080595</v>
      </c>
    </row>
    <row r="256" spans="2:6" ht="15.75" thickBot="1" x14ac:dyDescent="0.3">
      <c r="B256" s="40">
        <v>192</v>
      </c>
      <c r="C256" s="35">
        <f t="shared" si="12"/>
        <v>2017.8513357314778</v>
      </c>
      <c r="D256" s="35">
        <f t="shared" si="13"/>
        <v>1108.1723718337244</v>
      </c>
      <c r="E256" s="35">
        <f t="shared" si="14"/>
        <v>3126.0237075652021</v>
      </c>
      <c r="F256" s="36">
        <f t="shared" si="15"/>
        <v>128014.19602507447</v>
      </c>
    </row>
    <row r="257" spans="2:6" ht="15.75" thickBot="1" x14ac:dyDescent="0.3">
      <c r="B257" s="40">
        <v>193</v>
      </c>
      <c r="C257" s="35">
        <f t="shared" si="12"/>
        <v>472.04807412105879</v>
      </c>
      <c r="D257" s="35">
        <f t="shared" si="13"/>
        <v>1090.9756334441433</v>
      </c>
      <c r="E257" s="35">
        <f t="shared" si="14"/>
        <v>1563.0237075652021</v>
      </c>
      <c r="F257" s="36">
        <f t="shared" si="15"/>
        <v>127542.14795095341</v>
      </c>
    </row>
    <row r="258" spans="2:6" ht="15.75" thickBot="1" x14ac:dyDescent="0.3">
      <c r="B258" s="40">
        <v>194</v>
      </c>
      <c r="C258" s="35">
        <f t="shared" ref="C258:C321" si="16">+E258-D258</f>
        <v>476.07101034743982</v>
      </c>
      <c r="D258" s="35">
        <f t="shared" ref="D258:D321" si="17">+F257*$C$59</f>
        <v>1086.9526972177623</v>
      </c>
      <c r="E258" s="35">
        <f t="shared" ref="E258:E321" si="18">+$D$56+IF(B258=VLOOKUP(B258,$B$3:$D$53,1),VLOOKUP(B258,$B$3:$D$53,2),0)</f>
        <v>1563.0237075652021</v>
      </c>
      <c r="F258" s="36">
        <f t="shared" ref="F258:F321" si="19">+F257-C258</f>
        <v>127066.07694060597</v>
      </c>
    </row>
    <row r="259" spans="2:6" ht="15.75" thickBot="1" x14ac:dyDescent="0.3">
      <c r="B259" s="40">
        <v>195</v>
      </c>
      <c r="C259" s="35">
        <f t="shared" si="16"/>
        <v>480.12823125110026</v>
      </c>
      <c r="D259" s="35">
        <f t="shared" si="17"/>
        <v>1082.8954763141019</v>
      </c>
      <c r="E259" s="35">
        <f t="shared" si="18"/>
        <v>1563.0237075652021</v>
      </c>
      <c r="F259" s="36">
        <f t="shared" si="19"/>
        <v>126585.94870935487</v>
      </c>
    </row>
    <row r="260" spans="2:6" ht="15.75" thickBot="1" x14ac:dyDescent="0.3">
      <c r="B260" s="40">
        <v>196</v>
      </c>
      <c r="C260" s="35">
        <f t="shared" si="16"/>
        <v>484.2200290164119</v>
      </c>
      <c r="D260" s="35">
        <f t="shared" si="17"/>
        <v>1078.8036785487902</v>
      </c>
      <c r="E260" s="35">
        <f t="shared" si="18"/>
        <v>1563.0237075652021</v>
      </c>
      <c r="F260" s="36">
        <f t="shared" si="19"/>
        <v>126101.72868033845</v>
      </c>
    </row>
    <row r="261" spans="2:6" ht="15.75" thickBot="1" x14ac:dyDescent="0.3">
      <c r="B261" s="40">
        <v>197</v>
      </c>
      <c r="C261" s="35">
        <f t="shared" si="16"/>
        <v>488.34669831783117</v>
      </c>
      <c r="D261" s="35">
        <f t="shared" si="17"/>
        <v>1074.677009247371</v>
      </c>
      <c r="E261" s="35">
        <f t="shared" si="18"/>
        <v>1563.0237075652021</v>
      </c>
      <c r="F261" s="36">
        <f t="shared" si="19"/>
        <v>125613.38198202061</v>
      </c>
    </row>
    <row r="262" spans="2:6" ht="15.75" thickBot="1" x14ac:dyDescent="0.3">
      <c r="B262" s="40">
        <v>198</v>
      </c>
      <c r="C262" s="35">
        <f t="shared" si="16"/>
        <v>2055.5085363411181</v>
      </c>
      <c r="D262" s="35">
        <f t="shared" si="17"/>
        <v>1070.515171224084</v>
      </c>
      <c r="E262" s="35">
        <f t="shared" si="18"/>
        <v>3126.0237075652021</v>
      </c>
      <c r="F262" s="36">
        <f t="shared" si="19"/>
        <v>123557.87344567949</v>
      </c>
    </row>
    <row r="263" spans="2:6" ht="15.75" thickBot="1" x14ac:dyDescent="0.3">
      <c r="B263" s="40">
        <v>199</v>
      </c>
      <c r="C263" s="35">
        <f t="shared" si="16"/>
        <v>510.02620076518974</v>
      </c>
      <c r="D263" s="35">
        <f t="shared" si="17"/>
        <v>1052.9975068000124</v>
      </c>
      <c r="E263" s="35">
        <f t="shared" si="18"/>
        <v>1563.0237075652021</v>
      </c>
      <c r="F263" s="36">
        <f t="shared" si="19"/>
        <v>123047.8472449143</v>
      </c>
    </row>
    <row r="264" spans="2:6" ht="15.75" thickBot="1" x14ac:dyDescent="0.3">
      <c r="B264" s="40">
        <v>200</v>
      </c>
      <c r="C264" s="35">
        <f t="shared" si="16"/>
        <v>514.37279805463368</v>
      </c>
      <c r="D264" s="35">
        <f t="shared" si="17"/>
        <v>1048.6509095105685</v>
      </c>
      <c r="E264" s="35">
        <f t="shared" si="18"/>
        <v>1563.0237075652021</v>
      </c>
      <c r="F264" s="36">
        <f t="shared" si="19"/>
        <v>122533.47444685966</v>
      </c>
    </row>
    <row r="265" spans="2:6" ht="15.75" thickBot="1" x14ac:dyDescent="0.3">
      <c r="B265" s="40">
        <v>201</v>
      </c>
      <c r="C265" s="35">
        <f t="shared" si="16"/>
        <v>518.75643835866822</v>
      </c>
      <c r="D265" s="35">
        <f t="shared" si="17"/>
        <v>1044.2672692065339</v>
      </c>
      <c r="E265" s="35">
        <f t="shared" si="18"/>
        <v>1563.0237075652021</v>
      </c>
      <c r="F265" s="36">
        <f t="shared" si="19"/>
        <v>122014.71800850099</v>
      </c>
    </row>
    <row r="266" spans="2:6" ht="15.75" thickBot="1" x14ac:dyDescent="0.3">
      <c r="B266" s="40">
        <v>202</v>
      </c>
      <c r="C266" s="35">
        <f t="shared" si="16"/>
        <v>523.17743736904913</v>
      </c>
      <c r="D266" s="35">
        <f t="shared" si="17"/>
        <v>1039.846270196153</v>
      </c>
      <c r="E266" s="35">
        <f t="shared" si="18"/>
        <v>1563.0237075652021</v>
      </c>
      <c r="F266" s="36">
        <f t="shared" si="19"/>
        <v>121491.54057113195</v>
      </c>
    </row>
    <row r="267" spans="2:6" ht="15.75" thickBot="1" x14ac:dyDescent="0.3">
      <c r="B267" s="40">
        <v>203</v>
      </c>
      <c r="C267" s="35">
        <f t="shared" si="16"/>
        <v>527.63611346795278</v>
      </c>
      <c r="D267" s="35">
        <f t="shared" si="17"/>
        <v>1035.3875940972493</v>
      </c>
      <c r="E267" s="35">
        <f t="shared" si="18"/>
        <v>1563.0237075652021</v>
      </c>
      <c r="F267" s="36">
        <f t="shared" si="19"/>
        <v>120963.904457664</v>
      </c>
    </row>
    <row r="268" spans="2:6" ht="15.75" thickBot="1" x14ac:dyDescent="0.3">
      <c r="B268" s="40">
        <v>204</v>
      </c>
      <c r="C268" s="35">
        <f t="shared" si="16"/>
        <v>2095.1327877509048</v>
      </c>
      <c r="D268" s="35">
        <f t="shared" si="17"/>
        <v>1030.8909198142974</v>
      </c>
      <c r="E268" s="35">
        <f t="shared" si="18"/>
        <v>3126.0237075652021</v>
      </c>
      <c r="F268" s="36">
        <f t="shared" si="19"/>
        <v>118868.7716699131</v>
      </c>
    </row>
    <row r="269" spans="2:6" ht="15.75" thickBot="1" x14ac:dyDescent="0.3">
      <c r="B269" s="40">
        <v>205</v>
      </c>
      <c r="C269" s="35">
        <f t="shared" si="16"/>
        <v>549.9881420103527</v>
      </c>
      <c r="D269" s="35">
        <f t="shared" si="17"/>
        <v>1013.0355655548494</v>
      </c>
      <c r="E269" s="35">
        <f t="shared" si="18"/>
        <v>1563.0237075652021</v>
      </c>
      <c r="F269" s="36">
        <f t="shared" si="19"/>
        <v>118318.78352790275</v>
      </c>
    </row>
    <row r="270" spans="2:6" ht="15.75" thickBot="1" x14ac:dyDescent="0.3">
      <c r="B270" s="40">
        <v>206</v>
      </c>
      <c r="C270" s="35">
        <f t="shared" si="16"/>
        <v>554.67530702991803</v>
      </c>
      <c r="D270" s="35">
        <f t="shared" si="17"/>
        <v>1008.3484005352841</v>
      </c>
      <c r="E270" s="35">
        <f t="shared" si="18"/>
        <v>1563.0237075652021</v>
      </c>
      <c r="F270" s="36">
        <f t="shared" si="19"/>
        <v>117764.10822087283</v>
      </c>
    </row>
    <row r="271" spans="2:6" ht="15.75" thickBot="1" x14ac:dyDescent="0.3">
      <c r="B271" s="40">
        <v>207</v>
      </c>
      <c r="C271" s="35">
        <f t="shared" si="16"/>
        <v>559.40241748510743</v>
      </c>
      <c r="D271" s="35">
        <f t="shared" si="17"/>
        <v>1003.6212900800947</v>
      </c>
      <c r="E271" s="35">
        <f t="shared" si="18"/>
        <v>1563.0237075652021</v>
      </c>
      <c r="F271" s="36">
        <f t="shared" si="19"/>
        <v>117204.70580338773</v>
      </c>
    </row>
    <row r="272" spans="2:6" ht="15.75" thickBot="1" x14ac:dyDescent="0.3">
      <c r="B272" s="40">
        <v>208</v>
      </c>
      <c r="C272" s="35">
        <f t="shared" si="16"/>
        <v>564.169813802985</v>
      </c>
      <c r="D272" s="35">
        <f t="shared" si="17"/>
        <v>998.85389376221713</v>
      </c>
      <c r="E272" s="35">
        <f t="shared" si="18"/>
        <v>1563.0237075652021</v>
      </c>
      <c r="F272" s="36">
        <f t="shared" si="19"/>
        <v>116640.53598958474</v>
      </c>
    </row>
    <row r="273" spans="2:6" ht="15.75" thickBot="1" x14ac:dyDescent="0.3">
      <c r="B273" s="40">
        <v>209</v>
      </c>
      <c r="C273" s="35">
        <f t="shared" si="16"/>
        <v>568.97783931183733</v>
      </c>
      <c r="D273" s="35">
        <f t="shared" si="17"/>
        <v>994.0458682533648</v>
      </c>
      <c r="E273" s="35">
        <f t="shared" si="18"/>
        <v>1563.0237075652021</v>
      </c>
      <c r="F273" s="36">
        <f t="shared" si="19"/>
        <v>116071.5581502729</v>
      </c>
    </row>
    <row r="274" spans="2:6" ht="15.75" thickBot="1" x14ac:dyDescent="0.3">
      <c r="B274" s="40">
        <v>210</v>
      </c>
      <c r="C274" s="35">
        <f t="shared" si="16"/>
        <v>2136.8268402658982</v>
      </c>
      <c r="D274" s="35">
        <f t="shared" si="17"/>
        <v>989.19686729930402</v>
      </c>
      <c r="E274" s="35">
        <f t="shared" si="18"/>
        <v>3126.0237075652021</v>
      </c>
      <c r="F274" s="36">
        <f t="shared" si="19"/>
        <v>113934.731310007</v>
      </c>
    </row>
    <row r="275" spans="2:6" ht="15.75" thickBot="1" x14ac:dyDescent="0.3">
      <c r="B275" s="40">
        <v>211</v>
      </c>
      <c r="C275" s="35">
        <f t="shared" si="16"/>
        <v>592.03752383073424</v>
      </c>
      <c r="D275" s="35">
        <f t="shared" si="17"/>
        <v>970.98618373446789</v>
      </c>
      <c r="E275" s="35">
        <f t="shared" si="18"/>
        <v>1563.0237075652021</v>
      </c>
      <c r="F275" s="36">
        <f t="shared" si="19"/>
        <v>113342.69378617627</v>
      </c>
    </row>
    <row r="276" spans="2:6" ht="15.75" thickBot="1" x14ac:dyDescent="0.3">
      <c r="B276" s="40">
        <v>212</v>
      </c>
      <c r="C276" s="35">
        <f t="shared" si="16"/>
        <v>597.0830463793227</v>
      </c>
      <c r="D276" s="35">
        <f t="shared" si="17"/>
        <v>965.94066118587943</v>
      </c>
      <c r="E276" s="35">
        <f t="shared" si="18"/>
        <v>1563.0237075652021</v>
      </c>
      <c r="F276" s="36">
        <f t="shared" si="19"/>
        <v>112745.61073979695</v>
      </c>
    </row>
    <row r="277" spans="2:6" ht="15.75" thickBot="1" x14ac:dyDescent="0.3">
      <c r="B277" s="40">
        <v>213</v>
      </c>
      <c r="C277" s="35">
        <f t="shared" si="16"/>
        <v>602.17156839460642</v>
      </c>
      <c r="D277" s="35">
        <f t="shared" si="17"/>
        <v>960.85213917059571</v>
      </c>
      <c r="E277" s="35">
        <f t="shared" si="18"/>
        <v>1563.0237075652021</v>
      </c>
      <c r="F277" s="36">
        <f t="shared" si="19"/>
        <v>112143.43917140234</v>
      </c>
    </row>
    <row r="278" spans="2:6" ht="15.75" thickBot="1" x14ac:dyDescent="0.3">
      <c r="B278" s="40">
        <v>214</v>
      </c>
      <c r="C278" s="35">
        <f t="shared" si="16"/>
        <v>607.30345633102468</v>
      </c>
      <c r="D278" s="35">
        <f t="shared" si="17"/>
        <v>955.72025123417745</v>
      </c>
      <c r="E278" s="35">
        <f t="shared" si="18"/>
        <v>1563.0237075652021</v>
      </c>
      <c r="F278" s="36">
        <f t="shared" si="19"/>
        <v>111536.13571507132</v>
      </c>
    </row>
    <row r="279" spans="2:6" ht="15.75" thickBot="1" x14ac:dyDescent="0.3">
      <c r="B279" s="40">
        <v>215</v>
      </c>
      <c r="C279" s="35">
        <f t="shared" si="16"/>
        <v>612.479079766052</v>
      </c>
      <c r="D279" s="35">
        <f t="shared" si="17"/>
        <v>950.54462779915013</v>
      </c>
      <c r="E279" s="35">
        <f t="shared" si="18"/>
        <v>1563.0237075652021</v>
      </c>
      <c r="F279" s="36">
        <f t="shared" si="19"/>
        <v>110923.65663530526</v>
      </c>
    </row>
    <row r="280" spans="2:6" ht="15.75" thickBot="1" x14ac:dyDescent="0.3">
      <c r="B280" s="40">
        <v>216</v>
      </c>
      <c r="C280" s="35">
        <f t="shared" si="16"/>
        <v>2180.6988114268138</v>
      </c>
      <c r="D280" s="35">
        <f t="shared" si="17"/>
        <v>945.32489613838823</v>
      </c>
      <c r="E280" s="35">
        <f t="shared" si="18"/>
        <v>3126.0237075652021</v>
      </c>
      <c r="F280" s="36">
        <f t="shared" si="19"/>
        <v>108742.95782387845</v>
      </c>
    </row>
    <row r="281" spans="2:6" ht="15.75" thickBot="1" x14ac:dyDescent="0.3">
      <c r="B281" s="40">
        <v>217</v>
      </c>
      <c r="C281" s="35">
        <f t="shared" si="16"/>
        <v>636.2833851773787</v>
      </c>
      <c r="D281" s="35">
        <f t="shared" si="17"/>
        <v>926.74032238782343</v>
      </c>
      <c r="E281" s="35">
        <f t="shared" si="18"/>
        <v>1563.0237075652021</v>
      </c>
      <c r="F281" s="36">
        <f t="shared" si="19"/>
        <v>108106.67443870107</v>
      </c>
    </row>
    <row r="282" spans="2:6" ht="15.75" thickBot="1" x14ac:dyDescent="0.3">
      <c r="B282" s="40">
        <v>218</v>
      </c>
      <c r="C282" s="35">
        <f t="shared" si="16"/>
        <v>641.70598431675774</v>
      </c>
      <c r="D282" s="35">
        <f t="shared" si="17"/>
        <v>921.31772324844439</v>
      </c>
      <c r="E282" s="35">
        <f t="shared" si="18"/>
        <v>1563.0237075652021</v>
      </c>
      <c r="F282" s="36">
        <f t="shared" si="19"/>
        <v>107464.96845438432</v>
      </c>
    </row>
    <row r="283" spans="2:6" ht="15.75" thickBot="1" x14ac:dyDescent="0.3">
      <c r="B283" s="40">
        <v>219</v>
      </c>
      <c r="C283" s="35">
        <f t="shared" si="16"/>
        <v>647.17479648340009</v>
      </c>
      <c r="D283" s="35">
        <f t="shared" si="17"/>
        <v>915.84891108180204</v>
      </c>
      <c r="E283" s="35">
        <f t="shared" si="18"/>
        <v>1563.0237075652021</v>
      </c>
      <c r="F283" s="36">
        <f t="shared" si="19"/>
        <v>106817.79365790091</v>
      </c>
    </row>
    <row r="284" spans="2:6" ht="15.75" thickBot="1" x14ac:dyDescent="0.3">
      <c r="B284" s="40">
        <v>220</v>
      </c>
      <c r="C284" s="35">
        <f t="shared" si="16"/>
        <v>652.69021551867866</v>
      </c>
      <c r="D284" s="35">
        <f t="shared" si="17"/>
        <v>910.33349204652347</v>
      </c>
      <c r="E284" s="35">
        <f t="shared" si="18"/>
        <v>1563.0237075652021</v>
      </c>
      <c r="F284" s="36">
        <f t="shared" si="19"/>
        <v>106165.10344238223</v>
      </c>
    </row>
    <row r="285" spans="2:6" ht="15.75" thickBot="1" x14ac:dyDescent="0.3">
      <c r="B285" s="40">
        <v>221</v>
      </c>
      <c r="C285" s="35">
        <f t="shared" si="16"/>
        <v>658.25263862040094</v>
      </c>
      <c r="D285" s="35">
        <f t="shared" si="17"/>
        <v>904.77106894480119</v>
      </c>
      <c r="E285" s="35">
        <f t="shared" si="18"/>
        <v>1563.0237075652021</v>
      </c>
      <c r="F285" s="36">
        <f t="shared" si="19"/>
        <v>105506.85080376183</v>
      </c>
    </row>
    <row r="286" spans="2:6" ht="15.75" thickBot="1" x14ac:dyDescent="0.3">
      <c r="B286" s="40">
        <v>222</v>
      </c>
      <c r="C286" s="35">
        <f t="shared" si="16"/>
        <v>2226.8624663714145</v>
      </c>
      <c r="D286" s="35">
        <f t="shared" si="17"/>
        <v>899.16124119378742</v>
      </c>
      <c r="E286" s="35">
        <f t="shared" si="18"/>
        <v>3126.0237075652021</v>
      </c>
      <c r="F286" s="36">
        <f t="shared" si="19"/>
        <v>103279.98833739042</v>
      </c>
    </row>
    <row r="287" spans="2:6" ht="15.75" thickBot="1" x14ac:dyDescent="0.3">
      <c r="B287" s="40">
        <v>223</v>
      </c>
      <c r="C287" s="35">
        <f t="shared" si="16"/>
        <v>682.8404607289051</v>
      </c>
      <c r="D287" s="35">
        <f t="shared" si="17"/>
        <v>880.18324683629703</v>
      </c>
      <c r="E287" s="35">
        <f t="shared" si="18"/>
        <v>1563.0237075652021</v>
      </c>
      <c r="F287" s="36">
        <f t="shared" si="19"/>
        <v>102597.1478766615</v>
      </c>
    </row>
    <row r="288" spans="2:6" ht="15.75" thickBot="1" x14ac:dyDescent="0.3">
      <c r="B288" s="40">
        <v>224</v>
      </c>
      <c r="C288" s="35">
        <f t="shared" si="16"/>
        <v>688.65983332441863</v>
      </c>
      <c r="D288" s="35">
        <f t="shared" si="17"/>
        <v>874.3638742407835</v>
      </c>
      <c r="E288" s="35">
        <f t="shared" si="18"/>
        <v>1563.0237075652021</v>
      </c>
      <c r="F288" s="36">
        <f t="shared" si="19"/>
        <v>101908.48804333709</v>
      </c>
    </row>
    <row r="289" spans="2:6" ht="15.75" thickBot="1" x14ac:dyDescent="0.3">
      <c r="B289" s="40">
        <v>225</v>
      </c>
      <c r="C289" s="35">
        <f t="shared" si="16"/>
        <v>694.52880037039756</v>
      </c>
      <c r="D289" s="35">
        <f t="shared" si="17"/>
        <v>868.49490719480457</v>
      </c>
      <c r="E289" s="35">
        <f t="shared" si="18"/>
        <v>1563.0237075652021</v>
      </c>
      <c r="F289" s="36">
        <f t="shared" si="19"/>
        <v>101213.95924296668</v>
      </c>
    </row>
    <row r="290" spans="2:6" ht="15.75" thickBot="1" x14ac:dyDescent="0.3">
      <c r="B290" s="40">
        <v>226</v>
      </c>
      <c r="C290" s="35">
        <f t="shared" si="16"/>
        <v>700.44778452572427</v>
      </c>
      <c r="D290" s="35">
        <f t="shared" si="17"/>
        <v>862.57592303947786</v>
      </c>
      <c r="E290" s="35">
        <f t="shared" si="18"/>
        <v>1563.0237075652021</v>
      </c>
      <c r="F290" s="36">
        <f t="shared" si="19"/>
        <v>100513.51145844096</v>
      </c>
    </row>
    <row r="291" spans="2:6" ht="15.75" thickBot="1" x14ac:dyDescent="0.3">
      <c r="B291" s="40">
        <v>227</v>
      </c>
      <c r="C291" s="35">
        <f t="shared" si="16"/>
        <v>706.4172120513075</v>
      </c>
      <c r="D291" s="35">
        <f t="shared" si="17"/>
        <v>856.60649551389463</v>
      </c>
      <c r="E291" s="35">
        <f t="shared" si="18"/>
        <v>1563.0237075652021</v>
      </c>
      <c r="F291" s="36">
        <f t="shared" si="19"/>
        <v>99807.09424638965</v>
      </c>
    </row>
    <row r="292" spans="2:6" ht="15.75" thickBot="1" x14ac:dyDescent="0.3">
      <c r="B292" s="40">
        <v>228</v>
      </c>
      <c r="C292" s="35">
        <f t="shared" si="16"/>
        <v>2275.4375128407805</v>
      </c>
      <c r="D292" s="35">
        <f t="shared" si="17"/>
        <v>850.58619472442149</v>
      </c>
      <c r="E292" s="35">
        <f t="shared" si="18"/>
        <v>3126.0237075652021</v>
      </c>
      <c r="F292" s="36">
        <f t="shared" si="19"/>
        <v>97531.656733548865</v>
      </c>
    </row>
    <row r="293" spans="2:6" ht="15.75" thickBot="1" x14ac:dyDescent="0.3">
      <c r="B293" s="40">
        <v>229</v>
      </c>
      <c r="C293" s="35">
        <f t="shared" si="16"/>
        <v>731.82947841191003</v>
      </c>
      <c r="D293" s="35">
        <f t="shared" si="17"/>
        <v>831.1942291532921</v>
      </c>
      <c r="E293" s="35">
        <f t="shared" si="18"/>
        <v>1563.0237075652021</v>
      </c>
      <c r="F293" s="36">
        <f t="shared" si="19"/>
        <v>96799.827255136959</v>
      </c>
    </row>
    <row r="294" spans="2:6" ht="15.75" thickBot="1" x14ac:dyDescent="0.3">
      <c r="B294" s="40">
        <v>230</v>
      </c>
      <c r="C294" s="35">
        <f t="shared" si="16"/>
        <v>738.06635020874683</v>
      </c>
      <c r="D294" s="35">
        <f t="shared" si="17"/>
        <v>824.9573573564553</v>
      </c>
      <c r="E294" s="35">
        <f t="shared" si="18"/>
        <v>1563.0237075652021</v>
      </c>
      <c r="F294" s="36">
        <f t="shared" si="19"/>
        <v>96061.760904928218</v>
      </c>
    </row>
    <row r="295" spans="2:6" ht="15.75" thickBot="1" x14ac:dyDescent="0.3">
      <c r="B295" s="40">
        <v>231</v>
      </c>
      <c r="C295" s="35">
        <f t="shared" si="16"/>
        <v>744.35637451030993</v>
      </c>
      <c r="D295" s="35">
        <f t="shared" si="17"/>
        <v>818.6673330548922</v>
      </c>
      <c r="E295" s="35">
        <f t="shared" si="18"/>
        <v>1563.0237075652021</v>
      </c>
      <c r="F295" s="36">
        <f t="shared" si="19"/>
        <v>95317.404530417902</v>
      </c>
    </row>
    <row r="296" spans="2:6" ht="15.75" thickBot="1" x14ac:dyDescent="0.3">
      <c r="B296" s="40">
        <v>232</v>
      </c>
      <c r="C296" s="35">
        <f t="shared" si="16"/>
        <v>750.70000429829463</v>
      </c>
      <c r="D296" s="35">
        <f t="shared" si="17"/>
        <v>812.3237032669075</v>
      </c>
      <c r="E296" s="35">
        <f t="shared" si="18"/>
        <v>1563.0237075652021</v>
      </c>
      <c r="F296" s="36">
        <f t="shared" si="19"/>
        <v>94566.704526119604</v>
      </c>
    </row>
    <row r="297" spans="2:6" ht="15.75" thickBot="1" x14ac:dyDescent="0.3">
      <c r="B297" s="40">
        <v>233</v>
      </c>
      <c r="C297" s="35">
        <f t="shared" si="16"/>
        <v>757.09769641484274</v>
      </c>
      <c r="D297" s="35">
        <f t="shared" si="17"/>
        <v>805.92601115035939</v>
      </c>
      <c r="E297" s="35">
        <f t="shared" si="18"/>
        <v>1563.0237075652021</v>
      </c>
      <c r="F297" s="36">
        <f t="shared" si="19"/>
        <v>93809.60682970476</v>
      </c>
    </row>
    <row r="298" spans="2:6" ht="15.75" thickBot="1" x14ac:dyDescent="0.3">
      <c r="B298" s="40">
        <v>234</v>
      </c>
      <c r="C298" s="35">
        <f t="shared" si="16"/>
        <v>2326.5499115954426</v>
      </c>
      <c r="D298" s="35">
        <f t="shared" si="17"/>
        <v>799.47379596975941</v>
      </c>
      <c r="E298" s="35">
        <f t="shared" si="18"/>
        <v>3126.0237075652021</v>
      </c>
      <c r="F298" s="36">
        <f t="shared" si="19"/>
        <v>91483.056918109316</v>
      </c>
    </row>
    <row r="299" spans="2:6" ht="15.75" thickBot="1" x14ac:dyDescent="0.3">
      <c r="B299" s="40">
        <v>235</v>
      </c>
      <c r="C299" s="35">
        <f t="shared" si="16"/>
        <v>783.37747246256004</v>
      </c>
      <c r="D299" s="35">
        <f t="shared" si="17"/>
        <v>779.64623510264209</v>
      </c>
      <c r="E299" s="35">
        <f t="shared" si="18"/>
        <v>1563.0237075652021</v>
      </c>
      <c r="F299" s="36">
        <f t="shared" si="19"/>
        <v>90699.679445646761</v>
      </c>
    </row>
    <row r="300" spans="2:6" ht="15.75" thickBot="1" x14ac:dyDescent="0.3">
      <c r="B300" s="40">
        <v>236</v>
      </c>
      <c r="C300" s="35">
        <f t="shared" si="16"/>
        <v>790.0536518300288</v>
      </c>
      <c r="D300" s="35">
        <f t="shared" si="17"/>
        <v>772.97005573517333</v>
      </c>
      <c r="E300" s="35">
        <f t="shared" si="18"/>
        <v>1563.0237075652021</v>
      </c>
      <c r="F300" s="36">
        <f t="shared" si="19"/>
        <v>89909.625793816725</v>
      </c>
    </row>
    <row r="301" spans="2:6" ht="15.75" thickBot="1" x14ac:dyDescent="0.3">
      <c r="B301" s="40">
        <v>237</v>
      </c>
      <c r="C301" s="35">
        <f t="shared" si="16"/>
        <v>796.78672761399343</v>
      </c>
      <c r="D301" s="35">
        <f t="shared" si="17"/>
        <v>766.2369799512087</v>
      </c>
      <c r="E301" s="35">
        <f t="shared" si="18"/>
        <v>1563.0237075652021</v>
      </c>
      <c r="F301" s="36">
        <f t="shared" si="19"/>
        <v>89112.839066202738</v>
      </c>
    </row>
    <row r="302" spans="2:6" ht="15.75" thickBot="1" x14ac:dyDescent="0.3">
      <c r="B302" s="40">
        <v>238</v>
      </c>
      <c r="C302" s="35">
        <f t="shared" si="16"/>
        <v>803.57718470289547</v>
      </c>
      <c r="D302" s="35">
        <f t="shared" si="17"/>
        <v>759.44652286230667</v>
      </c>
      <c r="E302" s="35">
        <f t="shared" si="18"/>
        <v>1563.0237075652021</v>
      </c>
      <c r="F302" s="36">
        <f t="shared" si="19"/>
        <v>88309.261881499842</v>
      </c>
    </row>
    <row r="303" spans="2:6" ht="15.75" thickBot="1" x14ac:dyDescent="0.3">
      <c r="B303" s="40">
        <v>239</v>
      </c>
      <c r="C303" s="35">
        <f t="shared" si="16"/>
        <v>810.42551211754244</v>
      </c>
      <c r="D303" s="35">
        <f t="shared" si="17"/>
        <v>752.59819544765969</v>
      </c>
      <c r="E303" s="35">
        <f t="shared" si="18"/>
        <v>1563.0237075652021</v>
      </c>
      <c r="F303" s="36">
        <f t="shared" si="19"/>
        <v>87498.836369382305</v>
      </c>
    </row>
    <row r="304" spans="2:6" ht="15.75" thickBot="1" x14ac:dyDescent="0.3">
      <c r="B304" s="40">
        <v>240</v>
      </c>
      <c r="C304" s="35">
        <f t="shared" si="16"/>
        <v>2380.3322030463246</v>
      </c>
      <c r="D304" s="35">
        <f t="shared" si="17"/>
        <v>745.69150451887754</v>
      </c>
      <c r="E304" s="35">
        <f t="shared" si="18"/>
        <v>3126.0237075652021</v>
      </c>
      <c r="F304" s="36">
        <f t="shared" si="19"/>
        <v>85118.504166335973</v>
      </c>
    </row>
    <row r="305" spans="2:6" ht="15.75" thickBot="1" x14ac:dyDescent="0.3">
      <c r="B305" s="40">
        <v>241</v>
      </c>
      <c r="C305" s="35">
        <f t="shared" si="16"/>
        <v>837.61811284118278</v>
      </c>
      <c r="D305" s="35">
        <f t="shared" si="17"/>
        <v>725.40559472401935</v>
      </c>
      <c r="E305" s="35">
        <f t="shared" si="18"/>
        <v>1563.0237075652021</v>
      </c>
      <c r="F305" s="36">
        <f t="shared" si="19"/>
        <v>84280.886053494789</v>
      </c>
    </row>
    <row r="306" spans="2:6" ht="15.75" thickBot="1" x14ac:dyDescent="0.3">
      <c r="B306" s="40">
        <v>242</v>
      </c>
      <c r="C306" s="35">
        <f t="shared" si="16"/>
        <v>844.75654732435692</v>
      </c>
      <c r="D306" s="35">
        <f t="shared" si="17"/>
        <v>718.26716024084521</v>
      </c>
      <c r="E306" s="35">
        <f t="shared" si="18"/>
        <v>1563.0237075652021</v>
      </c>
      <c r="F306" s="36">
        <f t="shared" si="19"/>
        <v>83436.12950617043</v>
      </c>
    </row>
    <row r="307" spans="2:6" ht="15.75" thickBot="1" x14ac:dyDescent="0.3">
      <c r="B307" s="40">
        <v>243</v>
      </c>
      <c r="C307" s="35">
        <f t="shared" si="16"/>
        <v>851.95581770170452</v>
      </c>
      <c r="D307" s="35">
        <f t="shared" si="17"/>
        <v>711.06788986349761</v>
      </c>
      <c r="E307" s="35">
        <f t="shared" si="18"/>
        <v>1563.0237075652021</v>
      </c>
      <c r="F307" s="36">
        <f t="shared" si="19"/>
        <v>82584.173688468727</v>
      </c>
    </row>
    <row r="308" spans="2:6" ht="15.75" thickBot="1" x14ac:dyDescent="0.3">
      <c r="B308" s="40">
        <v>244</v>
      </c>
      <c r="C308" s="35">
        <f t="shared" si="16"/>
        <v>859.21644243508547</v>
      </c>
      <c r="D308" s="35">
        <f t="shared" si="17"/>
        <v>703.80726513011666</v>
      </c>
      <c r="E308" s="35">
        <f t="shared" si="18"/>
        <v>1563.0237075652021</v>
      </c>
      <c r="F308" s="36">
        <f t="shared" si="19"/>
        <v>81724.957246033635</v>
      </c>
    </row>
    <row r="309" spans="2:6" ht="15.75" thickBot="1" x14ac:dyDescent="0.3">
      <c r="B309" s="40">
        <v>245</v>
      </c>
      <c r="C309" s="35">
        <f t="shared" si="16"/>
        <v>866.53894440484851</v>
      </c>
      <c r="D309" s="35">
        <f t="shared" si="17"/>
        <v>696.48476316035362</v>
      </c>
      <c r="E309" s="35">
        <f t="shared" si="18"/>
        <v>1563.0237075652021</v>
      </c>
      <c r="F309" s="36">
        <f t="shared" si="19"/>
        <v>80858.418301628786</v>
      </c>
    </row>
    <row r="310" spans="2:6" ht="15.75" thickBot="1" x14ac:dyDescent="0.3">
      <c r="B310" s="40">
        <v>246</v>
      </c>
      <c r="C310" s="35">
        <f t="shared" si="16"/>
        <v>2436.9238509474862</v>
      </c>
      <c r="D310" s="35">
        <f t="shared" si="17"/>
        <v>689.09985661771566</v>
      </c>
      <c r="E310" s="35">
        <f t="shared" si="18"/>
        <v>3126.0237075652021</v>
      </c>
      <c r="F310" s="36">
        <f t="shared" si="19"/>
        <v>78421.494450681304</v>
      </c>
    </row>
    <row r="311" spans="2:6" ht="15.75" thickBot="1" x14ac:dyDescent="0.3">
      <c r="B311" s="40">
        <v>247</v>
      </c>
      <c r="C311" s="35">
        <f t="shared" si="16"/>
        <v>894.69205185406258</v>
      </c>
      <c r="D311" s="35">
        <f t="shared" si="17"/>
        <v>668.33165571113955</v>
      </c>
      <c r="E311" s="35">
        <f t="shared" si="18"/>
        <v>1563.0237075652021</v>
      </c>
      <c r="F311" s="36">
        <f t="shared" si="19"/>
        <v>77526.802398827247</v>
      </c>
    </row>
    <row r="312" spans="2:6" ht="15.75" thickBot="1" x14ac:dyDescent="0.3">
      <c r="B312" s="40">
        <v>248</v>
      </c>
      <c r="C312" s="35">
        <f t="shared" si="16"/>
        <v>902.31688767944036</v>
      </c>
      <c r="D312" s="35">
        <f t="shared" si="17"/>
        <v>660.70681988576177</v>
      </c>
      <c r="E312" s="35">
        <f t="shared" si="18"/>
        <v>1563.0237075652021</v>
      </c>
      <c r="F312" s="36">
        <f t="shared" si="19"/>
        <v>76624.48551114781</v>
      </c>
    </row>
    <row r="313" spans="2:6" ht="15.75" thickBot="1" x14ac:dyDescent="0.3">
      <c r="B313" s="40">
        <v>249</v>
      </c>
      <c r="C313" s="35">
        <f t="shared" si="16"/>
        <v>910.00670465810265</v>
      </c>
      <c r="D313" s="35">
        <f t="shared" si="17"/>
        <v>653.01700290709948</v>
      </c>
      <c r="E313" s="35">
        <f t="shared" si="18"/>
        <v>1563.0237075652021</v>
      </c>
      <c r="F313" s="36">
        <f t="shared" si="19"/>
        <v>75714.4788064897</v>
      </c>
    </row>
    <row r="314" spans="2:6" ht="15.75" thickBot="1" x14ac:dyDescent="0.3">
      <c r="B314" s="40">
        <v>250</v>
      </c>
      <c r="C314" s="35">
        <f t="shared" si="16"/>
        <v>917.76205657905939</v>
      </c>
      <c r="D314" s="35">
        <f t="shared" si="17"/>
        <v>645.26165098614274</v>
      </c>
      <c r="E314" s="35">
        <f t="shared" si="18"/>
        <v>1563.0237075652021</v>
      </c>
      <c r="F314" s="36">
        <f t="shared" si="19"/>
        <v>74796.716749910644</v>
      </c>
    </row>
    <row r="315" spans="2:6" ht="15.75" thickBot="1" x14ac:dyDescent="0.3">
      <c r="B315" s="40">
        <v>251</v>
      </c>
      <c r="C315" s="35">
        <f t="shared" si="16"/>
        <v>925.58350195087758</v>
      </c>
      <c r="D315" s="35">
        <f t="shared" si="17"/>
        <v>637.44020561432455</v>
      </c>
      <c r="E315" s="35">
        <f t="shared" si="18"/>
        <v>1563.0237075652021</v>
      </c>
      <c r="F315" s="36">
        <f t="shared" si="19"/>
        <v>73871.133247959762</v>
      </c>
    </row>
    <row r="316" spans="2:6" ht="15.75" thickBot="1" x14ac:dyDescent="0.3">
      <c r="B316" s="40">
        <v>252</v>
      </c>
      <c r="C316" s="35">
        <f t="shared" si="16"/>
        <v>2496.471604041903</v>
      </c>
      <c r="D316" s="35">
        <f t="shared" si="17"/>
        <v>629.55210352329925</v>
      </c>
      <c r="E316" s="35">
        <f t="shared" si="18"/>
        <v>3126.0237075652021</v>
      </c>
      <c r="F316" s="36">
        <f t="shared" si="19"/>
        <v>71374.661643917862</v>
      </c>
    </row>
    <row r="317" spans="2:6" ht="15.75" thickBot="1" x14ac:dyDescent="0.3">
      <c r="B317" s="40">
        <v>253</v>
      </c>
      <c r="C317" s="35">
        <f t="shared" si="16"/>
        <v>954.74728888127368</v>
      </c>
      <c r="D317" s="35">
        <f t="shared" si="17"/>
        <v>608.27641868392845</v>
      </c>
      <c r="E317" s="35">
        <f t="shared" si="18"/>
        <v>1563.0237075652021</v>
      </c>
      <c r="F317" s="36">
        <f t="shared" si="19"/>
        <v>70419.914355036584</v>
      </c>
    </row>
    <row r="318" spans="2:6" ht="15.75" thickBot="1" x14ac:dyDescent="0.3">
      <c r="B318" s="40">
        <v>254</v>
      </c>
      <c r="C318" s="35">
        <f t="shared" si="16"/>
        <v>962.88393357076041</v>
      </c>
      <c r="D318" s="35">
        <f t="shared" si="17"/>
        <v>600.13977399444173</v>
      </c>
      <c r="E318" s="35">
        <f t="shared" si="18"/>
        <v>1563.0237075652021</v>
      </c>
      <c r="F318" s="36">
        <f t="shared" si="19"/>
        <v>69457.030421465824</v>
      </c>
    </row>
    <row r="319" spans="2:6" ht="15.75" thickBot="1" x14ac:dyDescent="0.3">
      <c r="B319" s="40">
        <v>255</v>
      </c>
      <c r="C319" s="35">
        <f t="shared" si="16"/>
        <v>971.08992120321636</v>
      </c>
      <c r="D319" s="35">
        <f t="shared" si="17"/>
        <v>591.93378636198577</v>
      </c>
      <c r="E319" s="35">
        <f t="shared" si="18"/>
        <v>1563.0237075652021</v>
      </c>
      <c r="F319" s="36">
        <f t="shared" si="19"/>
        <v>68485.940500262601</v>
      </c>
    </row>
    <row r="320" spans="2:6" ht="15.75" thickBot="1" x14ac:dyDescent="0.3">
      <c r="B320" s="40">
        <v>256</v>
      </c>
      <c r="C320" s="35">
        <f t="shared" si="16"/>
        <v>979.36584274014024</v>
      </c>
      <c r="D320" s="35">
        <f t="shared" si="17"/>
        <v>583.65786482506189</v>
      </c>
      <c r="E320" s="35">
        <f t="shared" si="18"/>
        <v>1563.0237075652021</v>
      </c>
      <c r="F320" s="36">
        <f t="shared" si="19"/>
        <v>67506.574657522462</v>
      </c>
    </row>
    <row r="321" spans="2:6" ht="15.75" thickBot="1" x14ac:dyDescent="0.3">
      <c r="B321" s="40">
        <v>257</v>
      </c>
      <c r="C321" s="35">
        <f t="shared" si="16"/>
        <v>987.71229417938287</v>
      </c>
      <c r="D321" s="35">
        <f t="shared" si="17"/>
        <v>575.31141338581926</v>
      </c>
      <c r="E321" s="35">
        <f t="shared" si="18"/>
        <v>1563.0237075652021</v>
      </c>
      <c r="F321" s="36">
        <f t="shared" si="19"/>
        <v>66518.862363343083</v>
      </c>
    </row>
    <row r="322" spans="2:6" ht="15.75" thickBot="1" x14ac:dyDescent="0.3">
      <c r="B322" s="40">
        <v>258</v>
      </c>
      <c r="C322" s="35">
        <f t="shared" ref="C322:C364" si="20">+E322-D322</f>
        <v>2559.1298765980691</v>
      </c>
      <c r="D322" s="35">
        <f t="shared" ref="D322:D360" si="21">+F321*$C$59</f>
        <v>566.893830967133</v>
      </c>
      <c r="E322" s="35">
        <f t="shared" ref="E322:E364" si="22">+$D$56+IF(B322=VLOOKUP(B322,$B$3:$D$53,1),VLOOKUP(B322,$B$3:$D$53,2),0)</f>
        <v>3126.0237075652021</v>
      </c>
      <c r="F322" s="36">
        <f t="shared" ref="F322:F364" si="23">+F321-C322</f>
        <v>63959.732486745015</v>
      </c>
    </row>
    <row r="323" spans="2:6" ht="15.75" thickBot="1" x14ac:dyDescent="0.3">
      <c r="B323" s="40">
        <v>259</v>
      </c>
      <c r="C323" s="35">
        <f t="shared" si="20"/>
        <v>1017.9395541563341</v>
      </c>
      <c r="D323" s="35">
        <f t="shared" si="21"/>
        <v>545.08415340886802</v>
      </c>
      <c r="E323" s="35">
        <f t="shared" si="22"/>
        <v>1563.0237075652021</v>
      </c>
      <c r="F323" s="36">
        <f t="shared" si="23"/>
        <v>62941.79293258868</v>
      </c>
    </row>
    <row r="324" spans="2:6" ht="15.75" thickBot="1" x14ac:dyDescent="0.3">
      <c r="B324" s="40">
        <v>260</v>
      </c>
      <c r="C324" s="35">
        <f t="shared" si="20"/>
        <v>1026.6147424119088</v>
      </c>
      <c r="D324" s="35">
        <f t="shared" si="21"/>
        <v>536.40896515329337</v>
      </c>
      <c r="E324" s="35">
        <f t="shared" si="22"/>
        <v>1563.0237075652021</v>
      </c>
      <c r="F324" s="36">
        <f t="shared" si="23"/>
        <v>61915.178190176768</v>
      </c>
    </row>
    <row r="325" spans="2:6" ht="15.75" thickBot="1" x14ac:dyDescent="0.3">
      <c r="B325" s="40">
        <v>261</v>
      </c>
      <c r="C325" s="35">
        <f t="shared" si="20"/>
        <v>1035.3638632413404</v>
      </c>
      <c r="D325" s="35">
        <f t="shared" si="21"/>
        <v>527.65984432386165</v>
      </c>
      <c r="E325" s="35">
        <f t="shared" si="22"/>
        <v>1563.0237075652021</v>
      </c>
      <c r="F325" s="36">
        <f t="shared" si="23"/>
        <v>60879.814326935426</v>
      </c>
    </row>
    <row r="326" spans="2:6" ht="15.75" thickBot="1" x14ac:dyDescent="0.3">
      <c r="B326" s="40">
        <v>262</v>
      </c>
      <c r="C326" s="35">
        <f t="shared" si="20"/>
        <v>1044.1875467203481</v>
      </c>
      <c r="D326" s="35">
        <f t="shared" si="21"/>
        <v>518.83616084485391</v>
      </c>
      <c r="E326" s="35">
        <f t="shared" si="22"/>
        <v>1563.0237075652021</v>
      </c>
      <c r="F326" s="36">
        <f t="shared" si="23"/>
        <v>59835.626780215076</v>
      </c>
    </row>
    <row r="327" spans="2:6" ht="15.75" thickBot="1" x14ac:dyDescent="0.3">
      <c r="B327" s="40">
        <v>263</v>
      </c>
      <c r="C327" s="35">
        <f t="shared" si="20"/>
        <v>1053.0864282943462</v>
      </c>
      <c r="D327" s="35">
        <f t="shared" si="21"/>
        <v>509.93727927085581</v>
      </c>
      <c r="E327" s="35">
        <f t="shared" si="22"/>
        <v>1563.0237075652021</v>
      </c>
      <c r="F327" s="36">
        <f t="shared" si="23"/>
        <v>58782.540351920732</v>
      </c>
    </row>
    <row r="328" spans="2:6" ht="15.75" thickBot="1" x14ac:dyDescent="0.3">
      <c r="B328" s="40">
        <v>264</v>
      </c>
      <c r="C328" s="35">
        <f t="shared" si="20"/>
        <v>2625.0611488242071</v>
      </c>
      <c r="D328" s="35">
        <f t="shared" si="21"/>
        <v>500.96255874099512</v>
      </c>
      <c r="E328" s="35">
        <f t="shared" si="22"/>
        <v>3126.0237075652021</v>
      </c>
      <c r="F328" s="36">
        <f t="shared" si="23"/>
        <v>56157.479203096525</v>
      </c>
    </row>
    <row r="329" spans="2:6" ht="15.75" thickBot="1" x14ac:dyDescent="0.3">
      <c r="B329" s="40">
        <v>265</v>
      </c>
      <c r="C329" s="35">
        <f t="shared" si="20"/>
        <v>1084.4327125928623</v>
      </c>
      <c r="D329" s="35">
        <f t="shared" si="21"/>
        <v>478.59099497233973</v>
      </c>
      <c r="E329" s="35">
        <f t="shared" si="22"/>
        <v>1563.0237075652021</v>
      </c>
      <c r="F329" s="36">
        <f t="shared" si="23"/>
        <v>55073.046490503664</v>
      </c>
    </row>
    <row r="330" spans="2:6" ht="15.75" thickBot="1" x14ac:dyDescent="0.3">
      <c r="B330" s="40">
        <v>266</v>
      </c>
      <c r="C330" s="35">
        <f t="shared" si="20"/>
        <v>1093.6745756227783</v>
      </c>
      <c r="D330" s="35">
        <f t="shared" si="21"/>
        <v>469.34913194242381</v>
      </c>
      <c r="E330" s="35">
        <f t="shared" si="22"/>
        <v>1563.0237075652021</v>
      </c>
      <c r="F330" s="36">
        <f t="shared" si="23"/>
        <v>53979.371914880889</v>
      </c>
    </row>
    <row r="331" spans="2:6" ht="15.75" thickBot="1" x14ac:dyDescent="0.3">
      <c r="B331" s="40">
        <v>267</v>
      </c>
      <c r="C331" s="35">
        <f t="shared" si="20"/>
        <v>1102.9952006000904</v>
      </c>
      <c r="D331" s="35">
        <f t="shared" si="21"/>
        <v>460.02850696511189</v>
      </c>
      <c r="E331" s="35">
        <f t="shared" si="22"/>
        <v>1563.0237075652021</v>
      </c>
      <c r="F331" s="36">
        <f t="shared" si="23"/>
        <v>52876.376714280799</v>
      </c>
    </row>
    <row r="332" spans="2:6" ht="15.75" thickBot="1" x14ac:dyDescent="0.3">
      <c r="B332" s="40">
        <v>268</v>
      </c>
      <c r="C332" s="35">
        <f t="shared" si="20"/>
        <v>1112.3952587578967</v>
      </c>
      <c r="D332" s="35">
        <f t="shared" si="21"/>
        <v>450.62844880730546</v>
      </c>
      <c r="E332" s="35">
        <f t="shared" si="22"/>
        <v>1563.0237075652021</v>
      </c>
      <c r="F332" s="36">
        <f t="shared" si="23"/>
        <v>51763.981455522902</v>
      </c>
    </row>
    <row r="333" spans="2:6" ht="15.75" thickBot="1" x14ac:dyDescent="0.3">
      <c r="B333" s="40">
        <v>269</v>
      </c>
      <c r="C333" s="35">
        <f t="shared" si="20"/>
        <v>1121.8754270497473</v>
      </c>
      <c r="D333" s="35">
        <f t="shared" si="21"/>
        <v>441.14828051545487</v>
      </c>
      <c r="E333" s="35">
        <f t="shared" si="22"/>
        <v>1563.0237075652021</v>
      </c>
      <c r="F333" s="36">
        <f t="shared" si="23"/>
        <v>50642.106028473157</v>
      </c>
    </row>
    <row r="334" spans="2:6" ht="15.75" thickBot="1" x14ac:dyDescent="0.3">
      <c r="B334" s="40">
        <v>270</v>
      </c>
      <c r="C334" s="35">
        <f t="shared" si="20"/>
        <v>2694.4363881983941</v>
      </c>
      <c r="D334" s="35">
        <f t="shared" si="21"/>
        <v>431.58731936680789</v>
      </c>
      <c r="E334" s="35">
        <f t="shared" si="22"/>
        <v>3126.0237075652021</v>
      </c>
      <c r="F334" s="36">
        <f t="shared" si="23"/>
        <v>47947.669640274762</v>
      </c>
    </row>
    <row r="335" spans="2:6" ht="15.75" thickBot="1" x14ac:dyDescent="0.3">
      <c r="B335" s="40">
        <v>271</v>
      </c>
      <c r="C335" s="35">
        <f t="shared" si="20"/>
        <v>1154.3991887054092</v>
      </c>
      <c r="D335" s="35">
        <f t="shared" si="21"/>
        <v>408.62451885979294</v>
      </c>
      <c r="E335" s="35">
        <f t="shared" si="22"/>
        <v>1563.0237075652021</v>
      </c>
      <c r="F335" s="36">
        <f t="shared" si="23"/>
        <v>46793.270451569355</v>
      </c>
    </row>
    <row r="336" spans="2:6" ht="15.75" thickBot="1" x14ac:dyDescent="0.3">
      <c r="B336" s="40">
        <v>272</v>
      </c>
      <c r="C336" s="35">
        <f t="shared" si="20"/>
        <v>1164.2373271716976</v>
      </c>
      <c r="D336" s="35">
        <f t="shared" si="21"/>
        <v>398.78638039350443</v>
      </c>
      <c r="E336" s="35">
        <f t="shared" si="22"/>
        <v>1563.0237075652021</v>
      </c>
      <c r="F336" s="36">
        <f t="shared" si="23"/>
        <v>45629.033124397654</v>
      </c>
    </row>
    <row r="337" spans="2:6" ht="15.75" thickBot="1" x14ac:dyDescent="0.3">
      <c r="B337" s="40">
        <v>273</v>
      </c>
      <c r="C337" s="35">
        <f t="shared" si="20"/>
        <v>1174.1593092247012</v>
      </c>
      <c r="D337" s="35">
        <f t="shared" si="21"/>
        <v>388.86439834050088</v>
      </c>
      <c r="E337" s="35">
        <f t="shared" si="22"/>
        <v>1563.0237075652021</v>
      </c>
      <c r="F337" s="36">
        <f t="shared" si="23"/>
        <v>44454.873815172956</v>
      </c>
    </row>
    <row r="338" spans="2:6" ht="15.75" thickBot="1" x14ac:dyDescent="0.3">
      <c r="B338" s="40">
        <v>274</v>
      </c>
      <c r="C338" s="35">
        <f t="shared" si="20"/>
        <v>1184.1658494047829</v>
      </c>
      <c r="D338" s="35">
        <f t="shared" si="21"/>
        <v>378.85785816041926</v>
      </c>
      <c r="E338" s="35">
        <f t="shared" si="22"/>
        <v>1563.0237075652021</v>
      </c>
      <c r="F338" s="36">
        <f t="shared" si="23"/>
        <v>43270.707965768175</v>
      </c>
    </row>
    <row r="339" spans="2:6" ht="15.75" thickBot="1" x14ac:dyDescent="0.3">
      <c r="B339" s="40">
        <v>275</v>
      </c>
      <c r="C339" s="35">
        <f t="shared" si="20"/>
        <v>1194.2576683418347</v>
      </c>
      <c r="D339" s="35">
        <f t="shared" si="21"/>
        <v>368.7660392233675</v>
      </c>
      <c r="E339" s="35">
        <f t="shared" si="22"/>
        <v>1563.0237075652021</v>
      </c>
      <c r="F339" s="36">
        <f t="shared" si="23"/>
        <v>42076.450297426338</v>
      </c>
    </row>
    <row r="340" spans="2:6" ht="15.75" thickBot="1" x14ac:dyDescent="0.3">
      <c r="B340" s="40">
        <v>276</v>
      </c>
      <c r="C340" s="35">
        <f t="shared" si="20"/>
        <v>2767.4354928071739</v>
      </c>
      <c r="D340" s="35">
        <f t="shared" si="21"/>
        <v>358.58821475802807</v>
      </c>
      <c r="E340" s="35">
        <f t="shared" si="22"/>
        <v>3126.0237075652021</v>
      </c>
      <c r="F340" s="36">
        <f t="shared" si="23"/>
        <v>39309.014804619161</v>
      </c>
    </row>
    <row r="341" spans="2:6" ht="15.75" thickBot="1" x14ac:dyDescent="0.3">
      <c r="B341" s="40">
        <v>277</v>
      </c>
      <c r="C341" s="35">
        <f t="shared" si="20"/>
        <v>1228.0204137263331</v>
      </c>
      <c r="D341" s="35">
        <f t="shared" si="21"/>
        <v>335.00329383886896</v>
      </c>
      <c r="E341" s="35">
        <f t="shared" si="22"/>
        <v>1563.0237075652021</v>
      </c>
      <c r="F341" s="36">
        <f t="shared" si="23"/>
        <v>38080.994390892825</v>
      </c>
    </row>
    <row r="342" spans="2:6" ht="15.75" thickBot="1" x14ac:dyDescent="0.3">
      <c r="B342" s="40">
        <v>278</v>
      </c>
      <c r="C342" s="35">
        <f t="shared" si="20"/>
        <v>1238.4859745027725</v>
      </c>
      <c r="D342" s="35">
        <f t="shared" si="21"/>
        <v>324.53773306242971</v>
      </c>
      <c r="E342" s="35">
        <f t="shared" si="22"/>
        <v>1563.0237075652021</v>
      </c>
      <c r="F342" s="36">
        <f t="shared" si="23"/>
        <v>36842.508416390054</v>
      </c>
    </row>
    <row r="343" spans="2:6" ht="15.75" thickBot="1" x14ac:dyDescent="0.3">
      <c r="B343" s="40">
        <v>279</v>
      </c>
      <c r="C343" s="35">
        <f t="shared" si="20"/>
        <v>1249.040725948309</v>
      </c>
      <c r="D343" s="35">
        <f t="shared" si="21"/>
        <v>313.9829816168932</v>
      </c>
      <c r="E343" s="35">
        <f t="shared" si="22"/>
        <v>1563.0237075652021</v>
      </c>
      <c r="F343" s="36">
        <f t="shared" si="23"/>
        <v>35593.467690441743</v>
      </c>
    </row>
    <row r="344" spans="2:6" ht="15.75" thickBot="1" x14ac:dyDescent="0.3">
      <c r="B344" s="40">
        <v>280</v>
      </c>
      <c r="C344" s="35">
        <f t="shared" si="20"/>
        <v>1259.6854281727567</v>
      </c>
      <c r="D344" s="35">
        <f t="shared" si="21"/>
        <v>303.33827939244549</v>
      </c>
      <c r="E344" s="35">
        <f t="shared" si="22"/>
        <v>1563.0237075652021</v>
      </c>
      <c r="F344" s="36">
        <f t="shared" si="23"/>
        <v>34333.782262268986</v>
      </c>
    </row>
    <row r="345" spans="2:6" ht="15.75" thickBot="1" x14ac:dyDescent="0.3">
      <c r="B345" s="40">
        <v>281</v>
      </c>
      <c r="C345" s="35">
        <f t="shared" si="20"/>
        <v>1270.4208477638147</v>
      </c>
      <c r="D345" s="35">
        <f t="shared" si="21"/>
        <v>292.60285980138747</v>
      </c>
      <c r="E345" s="35">
        <f t="shared" si="22"/>
        <v>1563.0237075652021</v>
      </c>
      <c r="F345" s="36">
        <f t="shared" si="23"/>
        <v>33063.361414505169</v>
      </c>
    </row>
    <row r="346" spans="2:6" ht="15.75" thickBot="1" x14ac:dyDescent="0.3">
      <c r="B346" s="40">
        <v>282</v>
      </c>
      <c r="C346" s="35">
        <f t="shared" si="20"/>
        <v>2844.247757842274</v>
      </c>
      <c r="D346" s="35">
        <f t="shared" si="21"/>
        <v>281.77594972292792</v>
      </c>
      <c r="E346" s="35">
        <f t="shared" si="22"/>
        <v>3126.0237075652021</v>
      </c>
      <c r="F346" s="36">
        <f t="shared" si="23"/>
        <v>30219.113656662896</v>
      </c>
    </row>
    <row r="347" spans="2:6" ht="15.75" thickBot="1" x14ac:dyDescent="0.3">
      <c r="B347" s="40">
        <v>283</v>
      </c>
      <c r="C347" s="35">
        <f t="shared" si="20"/>
        <v>1305.4872960781449</v>
      </c>
      <c r="D347" s="35">
        <f t="shared" si="21"/>
        <v>257.53641148705708</v>
      </c>
      <c r="E347" s="35">
        <f t="shared" si="22"/>
        <v>1563.0237075652021</v>
      </c>
      <c r="F347" s="36">
        <f t="shared" si="23"/>
        <v>28913.626360584749</v>
      </c>
    </row>
    <row r="348" spans="2:6" ht="15.75" thickBot="1" x14ac:dyDescent="0.3">
      <c r="B348" s="40">
        <v>284</v>
      </c>
      <c r="C348" s="35">
        <f t="shared" si="20"/>
        <v>1316.6130530177361</v>
      </c>
      <c r="D348" s="35">
        <f t="shared" si="21"/>
        <v>246.41065454746604</v>
      </c>
      <c r="E348" s="35">
        <f t="shared" si="22"/>
        <v>1563.0237075652021</v>
      </c>
      <c r="F348" s="36">
        <f t="shared" si="23"/>
        <v>27597.013307567013</v>
      </c>
    </row>
    <row r="349" spans="2:6" ht="15.75" thickBot="1" x14ac:dyDescent="0.3">
      <c r="B349" s="40">
        <v>285</v>
      </c>
      <c r="C349" s="35">
        <f t="shared" si="20"/>
        <v>1327.8336270174782</v>
      </c>
      <c r="D349" s="35">
        <f t="shared" si="21"/>
        <v>235.19008054772382</v>
      </c>
      <c r="E349" s="35">
        <f t="shared" si="22"/>
        <v>1563.0237075652021</v>
      </c>
      <c r="F349" s="36">
        <f t="shared" si="23"/>
        <v>26269.179680549536</v>
      </c>
    </row>
    <row r="350" spans="2:6" ht="15.75" thickBot="1" x14ac:dyDescent="0.3">
      <c r="B350" s="40">
        <v>286</v>
      </c>
      <c r="C350" s="35">
        <f t="shared" si="20"/>
        <v>1339.1498261369891</v>
      </c>
      <c r="D350" s="35">
        <f t="shared" si="21"/>
        <v>223.87388142821305</v>
      </c>
      <c r="E350" s="35">
        <f t="shared" si="22"/>
        <v>1563.0237075652021</v>
      </c>
      <c r="F350" s="36">
        <f t="shared" si="23"/>
        <v>24930.029854412547</v>
      </c>
    </row>
    <row r="351" spans="2:6" ht="15.75" thickBot="1" x14ac:dyDescent="0.3">
      <c r="B351" s="40">
        <v>287</v>
      </c>
      <c r="C351" s="35">
        <f t="shared" si="20"/>
        <v>1350.5624653224138</v>
      </c>
      <c r="D351" s="35">
        <f t="shared" si="21"/>
        <v>212.46124224278827</v>
      </c>
      <c r="E351" s="35">
        <f t="shared" si="22"/>
        <v>1563.0237075652021</v>
      </c>
      <c r="F351" s="36">
        <f t="shared" si="23"/>
        <v>23579.467389090132</v>
      </c>
    </row>
    <row r="352" spans="2:6" ht="15.75" thickBot="1" x14ac:dyDescent="0.3">
      <c r="B352" s="40">
        <v>288</v>
      </c>
      <c r="C352" s="35">
        <f t="shared" si="20"/>
        <v>2925.0723664651155</v>
      </c>
      <c r="D352" s="35">
        <f t="shared" si="21"/>
        <v>200.95134110008686</v>
      </c>
      <c r="E352" s="35">
        <f t="shared" si="22"/>
        <v>3126.0237075652021</v>
      </c>
      <c r="F352" s="36">
        <f t="shared" si="23"/>
        <v>20654.395022625016</v>
      </c>
    </row>
    <row r="353" spans="2:6" ht="15.75" thickBot="1" x14ac:dyDescent="0.3">
      <c r="B353" s="40">
        <v>289</v>
      </c>
      <c r="C353" s="35">
        <f t="shared" si="20"/>
        <v>1387.0007164213121</v>
      </c>
      <c r="D353" s="35">
        <f t="shared" si="21"/>
        <v>176.02299114389004</v>
      </c>
      <c r="E353" s="35">
        <f t="shared" si="22"/>
        <v>1563.0237075652021</v>
      </c>
      <c r="F353" s="36">
        <f t="shared" si="23"/>
        <v>19267.394306203703</v>
      </c>
    </row>
    <row r="354" spans="2:6" ht="15.75" thickBot="1" x14ac:dyDescent="0.3">
      <c r="B354" s="40">
        <v>290</v>
      </c>
      <c r="C354" s="35">
        <f t="shared" si="20"/>
        <v>1398.821155342702</v>
      </c>
      <c r="D354" s="35">
        <f t="shared" si="21"/>
        <v>164.20255222250017</v>
      </c>
      <c r="E354" s="35">
        <f t="shared" si="22"/>
        <v>1563.0237075652021</v>
      </c>
      <c r="F354" s="36">
        <f t="shared" si="23"/>
        <v>17868.573150861001</v>
      </c>
    </row>
    <row r="355" spans="2:6" ht="15.75" thickBot="1" x14ac:dyDescent="0.3">
      <c r="B355" s="40">
        <v>291</v>
      </c>
      <c r="C355" s="35">
        <f t="shared" si="20"/>
        <v>1410.7423316138568</v>
      </c>
      <c r="D355" s="35">
        <f t="shared" si="21"/>
        <v>152.28137595134538</v>
      </c>
      <c r="E355" s="35">
        <f t="shared" si="22"/>
        <v>1563.0237075652021</v>
      </c>
      <c r="F355" s="36">
        <f t="shared" si="23"/>
        <v>16457.830819247145</v>
      </c>
    </row>
    <row r="356" spans="2:6" ht="15.75" thickBot="1" x14ac:dyDescent="0.3">
      <c r="B356" s="40">
        <v>292</v>
      </c>
      <c r="C356" s="35">
        <f t="shared" si="20"/>
        <v>1422.7651037488895</v>
      </c>
      <c r="D356" s="35">
        <f t="shared" si="21"/>
        <v>140.25860381631259</v>
      </c>
      <c r="E356" s="35">
        <f t="shared" si="22"/>
        <v>1563.0237075652021</v>
      </c>
      <c r="F356" s="36">
        <f t="shared" si="23"/>
        <v>15035.065715498255</v>
      </c>
    </row>
    <row r="357" spans="2:6" ht="15.75" thickBot="1" x14ac:dyDescent="0.3">
      <c r="B357" s="40">
        <v>293</v>
      </c>
      <c r="C357" s="35">
        <f t="shared" si="20"/>
        <v>1434.89033757843</v>
      </c>
      <c r="D357" s="35">
        <f t="shared" si="21"/>
        <v>128.13336998677204</v>
      </c>
      <c r="E357" s="35">
        <f t="shared" si="22"/>
        <v>1563.0237075652021</v>
      </c>
      <c r="F357" s="36">
        <f t="shared" si="23"/>
        <v>13600.175377919824</v>
      </c>
    </row>
    <row r="358" spans="2:6" ht="15.75" thickBot="1" x14ac:dyDescent="0.3">
      <c r="B358" s="40">
        <v>294</v>
      </c>
      <c r="C358" s="35">
        <f t="shared" si="20"/>
        <v>3010.1189063119782</v>
      </c>
      <c r="D358" s="35">
        <f t="shared" si="21"/>
        <v>115.90480125322405</v>
      </c>
      <c r="E358" s="35">
        <f t="shared" si="22"/>
        <v>3126.0237075652021</v>
      </c>
      <c r="F358" s="36">
        <f t="shared" si="23"/>
        <v>10590.056471607846</v>
      </c>
    </row>
    <row r="359" spans="2:6" ht="15.75" thickBot="1" x14ac:dyDescent="0.3">
      <c r="B359" s="40">
        <v>295</v>
      </c>
      <c r="C359" s="35">
        <f t="shared" si="20"/>
        <v>1472.7720485612381</v>
      </c>
      <c r="D359" s="35">
        <f t="shared" si="21"/>
        <v>90.251659003963951</v>
      </c>
      <c r="E359" s="35">
        <f t="shared" si="22"/>
        <v>1563.0237075652021</v>
      </c>
      <c r="F359" s="36">
        <f t="shared" si="23"/>
        <v>9117.2844230466071</v>
      </c>
    </row>
    <row r="360" spans="2:6" ht="15.75" thickBot="1" x14ac:dyDescent="0.3">
      <c r="B360" s="40">
        <v>296</v>
      </c>
      <c r="C360" s="35">
        <f t="shared" si="20"/>
        <v>1485.3234566744698</v>
      </c>
      <c r="D360" s="35">
        <f t="shared" si="21"/>
        <v>77.700250890732462</v>
      </c>
      <c r="E360" s="35">
        <f t="shared" si="22"/>
        <v>1563.0237075652021</v>
      </c>
      <c r="F360" s="36">
        <f t="shared" si="23"/>
        <v>7631.9609663721376</v>
      </c>
    </row>
    <row r="361" spans="2:6" ht="15.75" thickBot="1" x14ac:dyDescent="0.3">
      <c r="B361" s="40">
        <v>297</v>
      </c>
      <c r="C361" s="35">
        <f t="shared" si="20"/>
        <v>1497.9818316776409</v>
      </c>
      <c r="D361" s="35">
        <f>+F360*$C$59</f>
        <v>65.041875887561162</v>
      </c>
      <c r="E361" s="35">
        <f t="shared" si="22"/>
        <v>1563.0237075652021</v>
      </c>
      <c r="F361" s="36">
        <f t="shared" si="23"/>
        <v>6133.9791346944967</v>
      </c>
    </row>
    <row r="362" spans="2:6" ht="15.75" thickBot="1" x14ac:dyDescent="0.3">
      <c r="B362" s="40">
        <v>298</v>
      </c>
      <c r="C362" s="35">
        <f t="shared" si="20"/>
        <v>1510.7480851748876</v>
      </c>
      <c r="D362" s="35">
        <f>+F361*$C$59</f>
        <v>52.275622390314453</v>
      </c>
      <c r="E362" s="35">
        <f t="shared" si="22"/>
        <v>1563.0237075652021</v>
      </c>
      <c r="F362" s="36">
        <f t="shared" si="23"/>
        <v>4623.2310495196089</v>
      </c>
    </row>
    <row r="363" spans="2:6" ht="15.75" thickBot="1" x14ac:dyDescent="0.3">
      <c r="B363" s="40">
        <v>299</v>
      </c>
      <c r="C363" s="35">
        <f t="shared" si="20"/>
        <v>1523.6231365393112</v>
      </c>
      <c r="D363" s="35">
        <f>+F362*$C$59</f>
        <v>39.400571025891047</v>
      </c>
      <c r="E363" s="35">
        <f t="shared" si="22"/>
        <v>1563.0237075652021</v>
      </c>
      <c r="F363" s="36">
        <f t="shared" si="23"/>
        <v>3099.6079129802974</v>
      </c>
    </row>
    <row r="364" spans="2:6" ht="15.75" thickBot="1" x14ac:dyDescent="0.3">
      <c r="B364" s="40">
        <v>300</v>
      </c>
      <c r="C364" s="35">
        <f t="shared" si="20"/>
        <v>3099.6079129791879</v>
      </c>
      <c r="D364" s="35">
        <f>+F363*$C$59</f>
        <v>26.415794586014481</v>
      </c>
      <c r="E364" s="35">
        <f t="shared" si="22"/>
        <v>3126.0237075652021</v>
      </c>
      <c r="F364" s="36">
        <f t="shared" si="23"/>
        <v>1.1095835361629725E-9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workbookViewId="0">
      <selection activeCell="G4" sqref="G4"/>
    </sheetView>
  </sheetViews>
  <sheetFormatPr defaultRowHeight="15" x14ac:dyDescent="0.25"/>
  <sheetData>
    <row r="3" spans="1:8" x14ac:dyDescent="0.25">
      <c r="A3">
        <f>1617-1548</f>
        <v>69</v>
      </c>
      <c r="C3">
        <f>A3</f>
        <v>69</v>
      </c>
      <c r="E3">
        <f>20*14*C3</f>
        <v>19320</v>
      </c>
    </row>
    <row r="4" spans="1:8" x14ac:dyDescent="0.25">
      <c r="G4">
        <f>E5-E3</f>
        <v>89040</v>
      </c>
      <c r="H4">
        <f>G4/(5*12)</f>
        <v>1484</v>
      </c>
    </row>
    <row r="5" spans="1:8" x14ac:dyDescent="0.25">
      <c r="E5">
        <f>14*5*1548</f>
        <v>108360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BIF</vt:lpstr>
      <vt:lpstr>GNB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HéctorH</dc:creator>
  <cp:lastModifiedBy>Hernandez Alvarado, Hector Guillermo [ICG-IT NE]</cp:lastModifiedBy>
  <dcterms:created xsi:type="dcterms:W3CDTF">2016-07-08T14:32:31Z</dcterms:created>
  <dcterms:modified xsi:type="dcterms:W3CDTF">2016-07-08T17:12:00Z</dcterms:modified>
</cp:coreProperties>
</file>