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projetos\"/>
    </mc:Choice>
  </mc:AlternateContent>
  <xr:revisionPtr revIDLastSave="0" documentId="13_ncr:1_{03D3B310-1867-4D34-8859-75253747B490}" xr6:coauthVersionLast="47" xr6:coauthVersionMax="47" xr10:uidLastSave="{00000000-0000-0000-0000-000000000000}"/>
  <bookViews>
    <workbookView xWindow="810" yWindow="-120" windowWidth="28110" windowHeight="16440" activeTab="1" xr2:uid="{93315246-C7BD-48C6-97D5-F32F8FB24C81}"/>
  </bookViews>
  <sheets>
    <sheet name="Início" sheetId="1" r:id="rId1"/>
    <sheet name="Cadastro" sheetId="2" r:id="rId2"/>
    <sheet name="Lançamentos" sheetId="3" r:id="rId3"/>
  </sheets>
  <definedNames>
    <definedName name="ColunaProdutos">tbCadastro[PRODUTO]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E4" i="2"/>
  <c r="F4" i="2" s="1"/>
  <c r="E8" i="3"/>
  <c r="E4" i="3"/>
  <c r="E5" i="3"/>
  <c r="E6" i="3"/>
  <c r="E7" i="3"/>
  <c r="E5" i="2"/>
  <c r="F5" i="2" s="1"/>
  <c r="E6" i="2"/>
  <c r="F6" i="2" s="1"/>
  <c r="D10" i="3"/>
  <c r="C10" i="3"/>
  <c r="B10" i="3"/>
  <c r="E10" i="3" l="1"/>
</calcChain>
</file>

<file path=xl/sharedStrings.xml><?xml version="1.0" encoding="utf-8"?>
<sst xmlns="http://schemas.openxmlformats.org/spreadsheetml/2006/main" count="24" uniqueCount="14">
  <si>
    <t>MEDIDA</t>
  </si>
  <si>
    <t>ESTOQUE 
MÍNIMO</t>
  </si>
  <si>
    <t>ESTOQUE 
MÁXIMO</t>
  </si>
  <si>
    <t>AVISOS</t>
  </si>
  <si>
    <t>SALDO</t>
  </si>
  <si>
    <t>PRODUTO</t>
  </si>
  <si>
    <t>Caneta esferográfica azul</t>
  </si>
  <si>
    <t>Unidade</t>
  </si>
  <si>
    <t>Caneta esferográfica preta</t>
  </si>
  <si>
    <t>ENTRADA</t>
  </si>
  <si>
    <t>SAÍDA</t>
  </si>
  <si>
    <t>Total</t>
  </si>
  <si>
    <t>Caneta esferográfica vermelha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</si>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</sst>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/>
    <xf numFmtId="0" fontId="1" fillId="3" borderId="0" xfId="0" applyFont="1" applyFill="1" applyAlignment="1">
      <alignment vertical="top"/>
    </xf>
    <xf numFmtId="14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4" fontId="2" fillId="3" borderId="0" xfId="0" applyNumberFormat="1" applyFont="1" applyFill="1"/>
    <xf numFmtId="1" fontId="0" fillId="2" borderId="0" xfId="0" applyNumberFormat="1" applyFill="1"/>
    <xf numFmtId="1" fontId="0" fillId="0" borderId="0" xfId="0" applyNumberFormat="1"/>
    <xf numFmtId="1" fontId="4" fillId="3" borderId="0" xfId="0" applyNumberFormat="1" applyFont="1" applyFill="1"/>
    <xf numFmtId="1" fontId="3" fillId="3" borderId="0" xfId="0" applyNumberFormat="1" applyFont="1" applyFill="1"/>
    <xf numFmtId="1" fontId="2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 applyAlignment="1">
      <alignment vertical="top" wrapText="1"/>
    </xf>
    <xf numFmtId="1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18">
    <dxf>
      <fill>
        <patternFill patternType="solid">
          <fgColor indexed="64"/>
          <bgColor theme="0" tint="-0.34998626667073579"/>
        </patternFill>
      </fill>
    </dxf>
    <dxf>
      <numFmt numFmtId="1" formatCode="0"/>
    </dxf>
    <dxf>
      <numFmt numFmtId="1" formatCode="0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1" formatCode="0"/>
      <fill>
        <patternFill patternType="solid">
          <fgColor indexed="64"/>
          <bgColor theme="0" tint="-0.34998626667073579"/>
        </patternFill>
      </fill>
    </dxf>
    <dxf>
      <numFmt numFmtId="1" formatCode="0"/>
    </dxf>
    <dxf>
      <numFmt numFmtId="1" formatCode="0"/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>
          <fgColor indexed="64"/>
          <bgColor theme="0" tint="-0.34998626667073579"/>
        </patternFill>
      </fill>
    </dxf>
    <dxf>
      <numFmt numFmtId="1" formatCode="0"/>
      <fill>
        <patternFill patternType="solid">
          <fgColor indexed="64"/>
          <bgColor theme="0" tint="-0.34998626667073579"/>
        </patternFill>
      </fill>
    </dxf>
    <dxf>
      <numFmt numFmtId="1" formatCode="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>
          <fgColor indexed="64"/>
          <bgColor theme="0" tint="-0.34998626667073579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Cadastro!$E$3</c:f>
              <c:strCache>
                <c:ptCount val="1"/>
                <c:pt idx="0">
                  <c:v>SALDO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Cadastro!$A$4:$A$6</c:f>
              <c:strCache>
                <c:ptCount val="2"/>
                <c:pt idx="0">
                  <c:v>Caneta esferográfica azul</c:v>
                </c:pt>
                <c:pt idx="1">
                  <c:v>Caneta esferográfica preta</c:v>
                </c:pt>
              </c:strCache>
            </c:strRef>
          </c:cat>
          <c:val>
            <c:numRef>
              <c:f>Cadastro!$E$4:$E$6</c:f>
              <c:numCache>
                <c:formatCode>0</c:formatCode>
                <c:ptCount val="2"/>
                <c:pt idx="0">
                  <c:v>-115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4E-4F09-81DE-E5A0B700DE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Lan&#231;amentos!G1"/><Relationship Id="rId1" Type="http://schemas.openxmlformats.org/officeDocument/2006/relationships/hyperlink" Target="#Cadastro!G1"/><Relationship Id="rId4" Type="http://schemas.openxmlformats.org/officeDocument/2006/relationships/hyperlink" Target="https://pngimg.com/download/73420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Lan&#231;amentos!G1"/><Relationship Id="rId1" Type="http://schemas.openxmlformats.org/officeDocument/2006/relationships/hyperlink" Target="#In&#237;cio!G1"/><Relationship Id="rId5" Type="http://schemas.openxmlformats.org/officeDocument/2006/relationships/chart" Target="../charts/chart1.xml"/><Relationship Id="rId4" Type="http://schemas.openxmlformats.org/officeDocument/2006/relationships/hyperlink" Target="https://pngimg.com/download/73420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Relationship Id="rId5" Type="http://schemas.openxmlformats.org/officeDocument/2006/relationships/hyperlink" Target="https://pngimg.com/download/73420" TargetMode="Externa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0</xdr:row>
      <xdr:rowOff>171451</xdr:rowOff>
    </xdr:from>
    <xdr:to>
      <xdr:col>0</xdr:col>
      <xdr:colOff>2190751</xdr:colOff>
      <xdr:row>1</xdr:row>
      <xdr:rowOff>9526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69BBAE27-8687-4945-888C-C3B58ABD3D43}"/>
            </a:ext>
          </a:extLst>
        </xdr:cNvPr>
        <xdr:cNvSpPr/>
      </xdr:nvSpPr>
      <xdr:spPr>
        <a:xfrm>
          <a:off x="342901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Início</a:t>
          </a:r>
        </a:p>
      </xdr:txBody>
    </xdr:sp>
    <xdr:clientData/>
  </xdr:twoCellAnchor>
  <xdr:twoCellAnchor>
    <xdr:from>
      <xdr:col>0</xdr:col>
      <xdr:colOff>2633664</xdr:colOff>
      <xdr:row>0</xdr:row>
      <xdr:rowOff>171451</xdr:rowOff>
    </xdr:from>
    <xdr:to>
      <xdr:col>2</xdr:col>
      <xdr:colOff>719139</xdr:colOff>
      <xdr:row>1</xdr:row>
      <xdr:rowOff>9526</xdr:rowOff>
    </xdr:to>
    <xdr:sp macro="" textlink="">
      <xdr:nvSpPr>
        <xdr:cNvPr id="3" name="Retângulo: Cantos Superiores Recort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BFE9A-D2CC-44CA-9116-5AE7A5EF70D9}"/>
            </a:ext>
          </a:extLst>
        </xdr:cNvPr>
        <xdr:cNvSpPr/>
      </xdr:nvSpPr>
      <xdr:spPr>
        <a:xfrm>
          <a:off x="2633664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3</xdr:col>
      <xdr:colOff>114301</xdr:colOff>
      <xdr:row>0</xdr:row>
      <xdr:rowOff>171451</xdr:rowOff>
    </xdr:from>
    <xdr:to>
      <xdr:col>4</xdr:col>
      <xdr:colOff>914401</xdr:colOff>
      <xdr:row>1</xdr:row>
      <xdr:rowOff>9526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771A5E-A4C2-4131-B306-97E89FDB8E4E}"/>
            </a:ext>
          </a:extLst>
        </xdr:cNvPr>
        <xdr:cNvSpPr/>
      </xdr:nvSpPr>
      <xdr:spPr>
        <a:xfrm>
          <a:off x="4924426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oneCellAnchor>
    <xdr:from>
      <xdr:col>3</xdr:col>
      <xdr:colOff>502917</xdr:colOff>
      <xdr:row>11</xdr:row>
      <xdr:rowOff>142875</xdr:rowOff>
    </xdr:from>
    <xdr:ext cx="3432817" cy="71853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FB0FCB6-F8BA-43F6-8230-AC94AF07E670}"/>
            </a:ext>
          </a:extLst>
        </xdr:cNvPr>
        <xdr:cNvSpPr txBox="1"/>
      </xdr:nvSpPr>
      <xdr:spPr>
        <a:xfrm>
          <a:off x="5313042" y="2552700"/>
          <a:ext cx="3432817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000" b="1"/>
            <a:t>CONTROLE DE ESTOQUES SIMPLIFICADO</a:t>
          </a:r>
        </a:p>
      </xdr:txBody>
    </xdr:sp>
    <xdr:clientData/>
  </xdr:oneCellAnchor>
  <xdr:twoCellAnchor>
    <xdr:from>
      <xdr:col>2</xdr:col>
      <xdr:colOff>200025</xdr:colOff>
      <xdr:row>19</xdr:row>
      <xdr:rowOff>46823</xdr:rowOff>
    </xdr:from>
    <xdr:to>
      <xdr:col>6</xdr:col>
      <xdr:colOff>2143125</xdr:colOff>
      <xdr:row>25</xdr:row>
      <xdr:rowOff>142073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B1637FE5-8DFE-48C8-9AC1-615D5E099D04}"/>
            </a:ext>
          </a:extLst>
        </xdr:cNvPr>
        <xdr:cNvSpPr txBox="1"/>
      </xdr:nvSpPr>
      <xdr:spPr>
        <a:xfrm>
          <a:off x="3962400" y="3980648"/>
          <a:ext cx="6134100" cy="1238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ORIENTAÇÕES</a:t>
          </a:r>
        </a:p>
        <a:p>
          <a:pPr algn="ctr"/>
          <a:endParaRPr lang="pt-BR" sz="1200"/>
        </a:p>
        <a:p>
          <a:pPr algn="ctr"/>
          <a:r>
            <a:rPr lang="pt-BR" sz="1200"/>
            <a:t>1. Cadasstrar o produto na aba "Cadastro".</a:t>
          </a:r>
        </a:p>
        <a:p>
          <a:pPr algn="ctr"/>
          <a:r>
            <a:rPr lang="pt-BR" sz="1200"/>
            <a:t>2.</a:t>
          </a:r>
          <a:r>
            <a:rPr lang="pt-BR" sz="1200" baseline="0"/>
            <a:t> Registrar as entradas e saídas na aba "Lançamentos".</a:t>
          </a:r>
        </a:p>
        <a:p>
          <a:pPr algn="ctr"/>
          <a:r>
            <a:rPr lang="pt-BR" sz="1200" baseline="0"/>
            <a:t>3. Relatórios e consultas usar os filtros nas abas "Cadastro" e "Lançamentos".</a:t>
          </a:r>
          <a:endParaRPr lang="pt-BR" sz="1200"/>
        </a:p>
      </xdr:txBody>
    </xdr:sp>
    <xdr:clientData/>
  </xdr:twoCellAnchor>
  <xdr:twoCellAnchor editAs="oneCell">
    <xdr:from>
      <xdr:col>6</xdr:col>
      <xdr:colOff>4675725</xdr:colOff>
      <xdr:row>0</xdr:row>
      <xdr:rowOff>0</xdr:rowOff>
    </xdr:from>
    <xdr:to>
      <xdr:col>7</xdr:col>
      <xdr:colOff>0</xdr:colOff>
      <xdr:row>1</xdr:row>
      <xdr:rowOff>16500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93A48BE-78F4-44FF-B5C5-CD166AF1F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2629100" y="0"/>
          <a:ext cx="486825" cy="521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0</xdr:row>
      <xdr:rowOff>171451</xdr:rowOff>
    </xdr:from>
    <xdr:to>
      <xdr:col>0</xdr:col>
      <xdr:colOff>2190751</xdr:colOff>
      <xdr:row>1</xdr:row>
      <xdr:rowOff>9526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721DB-0439-4746-BD0D-E02018DA3C8F}"/>
            </a:ext>
          </a:extLst>
        </xdr:cNvPr>
        <xdr:cNvSpPr/>
      </xdr:nvSpPr>
      <xdr:spPr>
        <a:xfrm>
          <a:off x="342901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Início</a:t>
          </a:r>
        </a:p>
      </xdr:txBody>
    </xdr:sp>
    <xdr:clientData/>
  </xdr:twoCellAnchor>
  <xdr:twoCellAnchor>
    <xdr:from>
      <xdr:col>0</xdr:col>
      <xdr:colOff>2633664</xdr:colOff>
      <xdr:row>0</xdr:row>
      <xdr:rowOff>171451</xdr:rowOff>
    </xdr:from>
    <xdr:to>
      <xdr:col>2</xdr:col>
      <xdr:colOff>719139</xdr:colOff>
      <xdr:row>1</xdr:row>
      <xdr:rowOff>9526</xdr:rowOff>
    </xdr:to>
    <xdr:sp macro="" textlink="">
      <xdr:nvSpPr>
        <xdr:cNvPr id="3" name="Retângulo: Cantos Superiores Recortados 2">
          <a:extLst>
            <a:ext uri="{FF2B5EF4-FFF2-40B4-BE49-F238E27FC236}">
              <a16:creationId xmlns:a16="http://schemas.microsoft.com/office/drawing/2014/main" id="{2DEC63F6-1EA2-431E-9E88-1FAAD079207C}"/>
            </a:ext>
          </a:extLst>
        </xdr:cNvPr>
        <xdr:cNvSpPr/>
      </xdr:nvSpPr>
      <xdr:spPr>
        <a:xfrm>
          <a:off x="2633664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3</xdr:col>
      <xdr:colOff>114301</xdr:colOff>
      <xdr:row>0</xdr:row>
      <xdr:rowOff>171451</xdr:rowOff>
    </xdr:from>
    <xdr:to>
      <xdr:col>4</xdr:col>
      <xdr:colOff>914401</xdr:colOff>
      <xdr:row>1</xdr:row>
      <xdr:rowOff>9526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FFF9A8-23D1-4114-89F5-B36ECEC083BC}"/>
            </a:ext>
          </a:extLst>
        </xdr:cNvPr>
        <xdr:cNvSpPr/>
      </xdr:nvSpPr>
      <xdr:spPr>
        <a:xfrm>
          <a:off x="4924426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 editAs="oneCell">
    <xdr:from>
      <xdr:col>6</xdr:col>
      <xdr:colOff>4675725</xdr:colOff>
      <xdr:row>0</xdr:row>
      <xdr:rowOff>0</xdr:rowOff>
    </xdr:from>
    <xdr:to>
      <xdr:col>7</xdr:col>
      <xdr:colOff>0</xdr:colOff>
      <xdr:row>1</xdr:row>
      <xdr:rowOff>16500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C3E223F-FD8C-47F1-B47B-8ED450AC0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2629100" y="0"/>
          <a:ext cx="486825" cy="521325"/>
        </a:xfrm>
        <a:prstGeom prst="rect">
          <a:avLst/>
        </a:prstGeom>
      </xdr:spPr>
    </xdr:pic>
    <xdr:clientData/>
  </xdr:twoCellAnchor>
  <xdr:twoCellAnchor editAs="absolute">
    <xdr:from>
      <xdr:col>6</xdr:col>
      <xdr:colOff>180974</xdr:colOff>
      <xdr:row>3</xdr:row>
      <xdr:rowOff>9525</xdr:rowOff>
    </xdr:from>
    <xdr:to>
      <xdr:col>6</xdr:col>
      <xdr:colOff>5143499</xdr:colOff>
      <xdr:row>21</xdr:row>
      <xdr:rowOff>161925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82EB41D-13B5-49D3-904B-9634394B6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914400</xdr:colOff>
      <xdr:row>1</xdr:row>
      <xdr:rowOff>180976</xdr:rowOff>
    </xdr:from>
    <xdr:to>
      <xdr:col>6</xdr:col>
      <xdr:colOff>4581525</xdr:colOff>
      <xdr:row>2</xdr:row>
      <xdr:rowOff>238125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BBDE68CF-7575-4629-99B8-0DE9FE980D78}"/>
            </a:ext>
          </a:extLst>
        </xdr:cNvPr>
        <xdr:cNvSpPr txBox="1"/>
      </xdr:nvSpPr>
      <xdr:spPr>
        <a:xfrm>
          <a:off x="9201150" y="685801"/>
          <a:ext cx="3667125" cy="247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COMPOSIÇÃO DO SALDO ATUAL DO ESTOQUE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0</xdr:row>
      <xdr:rowOff>171451</xdr:rowOff>
    </xdr:from>
    <xdr:to>
      <xdr:col>0</xdr:col>
      <xdr:colOff>2190751</xdr:colOff>
      <xdr:row>1</xdr:row>
      <xdr:rowOff>9526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6F3D7-0F5E-4D2A-952A-3A0B408498D2}"/>
            </a:ext>
          </a:extLst>
        </xdr:cNvPr>
        <xdr:cNvSpPr/>
      </xdr:nvSpPr>
      <xdr:spPr>
        <a:xfrm>
          <a:off x="342901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Início</a:t>
          </a:r>
        </a:p>
      </xdr:txBody>
    </xdr:sp>
    <xdr:clientData/>
  </xdr:twoCellAnchor>
  <xdr:twoCellAnchor>
    <xdr:from>
      <xdr:col>0</xdr:col>
      <xdr:colOff>2633664</xdr:colOff>
      <xdr:row>0</xdr:row>
      <xdr:rowOff>171451</xdr:rowOff>
    </xdr:from>
    <xdr:to>
      <xdr:col>2</xdr:col>
      <xdr:colOff>719139</xdr:colOff>
      <xdr:row>1</xdr:row>
      <xdr:rowOff>9526</xdr:rowOff>
    </xdr:to>
    <xdr:sp macro="" textlink="">
      <xdr:nvSpPr>
        <xdr:cNvPr id="3" name="Retângulo: Cantos Superiores Recort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9F81D9-E768-4A63-B8E6-C1AC83E67749}"/>
            </a:ext>
          </a:extLst>
        </xdr:cNvPr>
        <xdr:cNvSpPr/>
      </xdr:nvSpPr>
      <xdr:spPr>
        <a:xfrm>
          <a:off x="2633664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3</xdr:col>
      <xdr:colOff>114301</xdr:colOff>
      <xdr:row>0</xdr:row>
      <xdr:rowOff>171451</xdr:rowOff>
    </xdr:from>
    <xdr:to>
      <xdr:col>4</xdr:col>
      <xdr:colOff>914401</xdr:colOff>
      <xdr:row>1</xdr:row>
      <xdr:rowOff>9526</xdr:rowOff>
    </xdr:to>
    <xdr:sp macro="" textlink="">
      <xdr:nvSpPr>
        <xdr:cNvPr id="4" name="Retângulo: Cantos Superiores Recort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602D3B-CB5B-4012-88B7-F3F3283A6E86}"/>
            </a:ext>
          </a:extLst>
        </xdr:cNvPr>
        <xdr:cNvSpPr/>
      </xdr:nvSpPr>
      <xdr:spPr>
        <a:xfrm>
          <a:off x="4924426" y="171451"/>
          <a:ext cx="1847850" cy="342900"/>
        </a:xfrm>
        <a:prstGeom prst="snip2SameRect">
          <a:avLst>
            <a:gd name="adj1" fmla="val 44574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 editAs="oneCell">
    <xdr:from>
      <xdr:col>6</xdr:col>
      <xdr:colOff>4675725</xdr:colOff>
      <xdr:row>0</xdr:row>
      <xdr:rowOff>0</xdr:rowOff>
    </xdr:from>
    <xdr:to>
      <xdr:col>7</xdr:col>
      <xdr:colOff>0</xdr:colOff>
      <xdr:row>1</xdr:row>
      <xdr:rowOff>16500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18B4BDB-8C1B-421C-84AA-6EC1EF1E1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12629100" y="0"/>
          <a:ext cx="486825" cy="521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29379-3173-411A-9CE3-80D80C84CCA6}" name="tbCadastro" displayName="tbCadastro" ref="A3:F6" totalsRowShown="0" headerRowDxfId="17">
  <autoFilter ref="A3:F6" xr:uid="{0C929379-3173-411A-9CE3-80D80C84CCA6}">
    <filterColumn colId="0">
      <filters>
        <filter val="Caneta esferográfica azul"/>
        <filter val="Caneta esferográfica preta"/>
      </filters>
    </filterColumn>
  </autoFilter>
  <tableColumns count="6">
    <tableColumn id="1" xr3:uid="{EC7846AC-D3C9-45A5-A2F1-0689F237223E}" name="PRODUTO"/>
    <tableColumn id="2" xr3:uid="{C0546EC9-7F30-4B8D-9A60-20771267CF1D}" name="MEDIDA"/>
    <tableColumn id="3" xr3:uid="{F0B10CC5-A057-4B53-9B84-B9B38C45072B}" name="ESTOQUE _x000a_MÍNIMO" dataDxfId="16"/>
    <tableColumn id="4" xr3:uid="{604F550A-C50B-4F47-A869-22F4C55F933D}" name="ESTOQUE _x000a_MÁXIMO" dataDxfId="15"/>
    <tableColumn id="5" xr3:uid="{EFEF78F8-C204-4196-B1A0-4CEAE94073E2}" name="SALDO" dataDxfId="14">
      <calculatedColumnFormula>SUMIF(tbLancamentos[PRODUTO], tbCadastro[[#This Row],[PRODUTO]], tbLancamentos[ENTRADA]) - SUMIF(tbLancamentos[PRODUTO], tbCadastro[[#This Row],[PRODUTO]], tbLancamentos[SAÍDA])</calculatedColumnFormula>
    </tableColumn>
    <tableColumn id="6" xr3:uid="{45E2D869-FD05-4928-BFAC-D11F19A4744F}" name="AVISOS" dataDxfId="8">
      <calculatedColumnFormula>IF(tbCadastro[[#This Row],[SALDO]] &lt; tbCadastro[[#This Row],[ESTOQUE 
MÍNIMO]], "Solicitar nova compra!",
IF(tbCadastro[[#This Row],[SALDO]] &gt; tbCadastro[[#This Row],[ESTOQUE 
MÁXIMO]], "Priorizar venda!", ""))</calculatedColumnFormula>
    </tableColumn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FD532-CBD5-45F3-8BC0-9E54938FD308}" name="tbLancamentos" displayName="tbLancamentos" ref="A3:E10" totalsRowCount="1" headerRowDxfId="13">
  <autoFilter ref="A3:E9" xr:uid="{BA9FD532-CBD5-45F3-8BC0-9E54938FD308}"/>
  <tableColumns count="5">
    <tableColumn id="1" xr3:uid="{1162D7BA-600F-47D9-95EF-E2EC1B85A7F4}" name="PRODUTO" totalsRowLabel="Total"/>
    <tableColumn id="2" xr3:uid="{579A4E3B-87A0-4CC9-8BE8-4EE408C194ED}" name="DATA" totalsRowFunction="count" dataDxfId="12"/>
    <tableColumn id="3" xr3:uid="{EF5DDA2B-E40A-483B-A31C-98F966222FB6}" name="ENTRADA" totalsRowFunction="sum" dataDxfId="11" totalsRowDxfId="2"/>
    <tableColumn id="4" xr3:uid="{0DD94BBE-171C-4625-B54B-7E66048F01EA}" name="SAÍDA" totalsRowFunction="sum" dataDxfId="10" totalsRowDxfId="1"/>
    <tableColumn id="5" xr3:uid="{74C36ED9-A562-4800-AFBB-3DF8D1F889D0}" name="SALDO" totalsRowFunction="count" dataDxfId="9" totalsRowDxfId="0">
      <calculatedColumnFormula>SUMIFS(tbLancamentos[ENTRADA], tbLancamentos[PRODUTO], tbLancamentos[[#This Row],[PRODUTO]], tbLancamentos[DATA], "&lt;=" &amp; tbLancamentos[[#This Row],[DATA]]) - SUMIFS(tbLancamentos[SAÍDA], tbLancamentos[PRODUTO], tbLancamentos[[#This Row],[PRODUTO]], tbLancamentos[DATA], "&lt;=" &amp; tbLancamentos[[#This Row],[DATA]])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93EC-3C6D-4C39-BFC9-72219CCCEEE5}">
  <dimension ref="A1:G44"/>
  <sheetViews>
    <sheetView showGridLines="0" workbookViewId="0">
      <selection activeCell="G7" sqref="G7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77.42578125" customWidth="1"/>
    <col min="8" max="16384" width="9.140625" hidden="1"/>
  </cols>
  <sheetData>
    <row r="1" spans="1:7" ht="39.950000000000003" customHeight="1" x14ac:dyDescent="0.25">
      <c r="A1" s="1"/>
      <c r="B1" s="1"/>
      <c r="C1" s="1"/>
      <c r="D1" s="1"/>
      <c r="E1" s="1"/>
      <c r="F1" s="1"/>
      <c r="G1" s="1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7DF2-1B6B-4AFF-B770-790151323FF4}">
  <dimension ref="A1:G6"/>
  <sheetViews>
    <sheetView showGridLines="0" tabSelected="1" workbookViewId="0">
      <selection activeCell="E18" sqref="E18"/>
    </sheetView>
  </sheetViews>
  <sheetFormatPr defaultColWidth="0" defaultRowHeight="15" x14ac:dyDescent="0.25"/>
  <cols>
    <col min="1" max="1" width="40.7109375" customWidth="1"/>
    <col min="2" max="2" width="15.7109375" customWidth="1"/>
    <col min="3" max="5" width="15.7109375" style="10" customWidth="1"/>
    <col min="6" max="6" width="20.7109375" customWidth="1"/>
    <col min="7" max="7" width="77.42578125" customWidth="1"/>
    <col min="8" max="16384" width="9.140625" hidden="1"/>
  </cols>
  <sheetData>
    <row r="1" spans="1:7" ht="39.950000000000003" customHeight="1" x14ac:dyDescent="0.25">
      <c r="A1" s="1"/>
      <c r="B1" s="1"/>
      <c r="C1" s="9"/>
      <c r="D1" s="9"/>
      <c r="E1" s="9"/>
      <c r="F1" s="1"/>
      <c r="G1" s="1"/>
    </row>
    <row r="3" spans="1:7" s="2" customFormat="1" ht="30" x14ac:dyDescent="0.25">
      <c r="A3" s="4" t="s">
        <v>5</v>
      </c>
      <c r="B3" s="4" t="s">
        <v>0</v>
      </c>
      <c r="C3" s="15" t="s">
        <v>1</v>
      </c>
      <c r="D3" s="15" t="s">
        <v>2</v>
      </c>
      <c r="E3" s="16" t="s">
        <v>4</v>
      </c>
      <c r="F3" s="4" t="s">
        <v>3</v>
      </c>
    </row>
    <row r="4" spans="1:7" x14ac:dyDescent="0.25">
      <c r="A4" t="s">
        <v>6</v>
      </c>
      <c r="B4" t="s">
        <v>7</v>
      </c>
      <c r="C4" s="10">
        <v>15</v>
      </c>
      <c r="D4" s="10">
        <v>25</v>
      </c>
      <c r="E4" s="14">
        <f>SUMIF(tbLancamentos[PRODUTO], tbCadastro[[#This Row],[PRODUTO]], tbLancamentos[ENTRADA]) - SUMIF(tbLancamentos[PRODUTO], tbCadastro[[#This Row],[PRODUTO]], tbLancamentos[SAÍDA])</f>
        <v>-115</v>
      </c>
      <c r="F4" s="3" t="str">
        <f>IF(tbCadastro[[#This Row],[SALDO]] &lt; tbCadastro[[#This Row],[ESTOQUE 
MÍNIMO]], "Solicitar nova compra!",
IF(tbCadastro[[#This Row],[SALDO]] &gt; tbCadastro[[#This Row],[ESTOQUE 
MÁXIMO]], "Priorizar venda!", ""))</f>
        <v>Solicitar nova compra!</v>
      </c>
    </row>
    <row r="5" spans="1:7" x14ac:dyDescent="0.25">
      <c r="A5" t="s">
        <v>8</v>
      </c>
      <c r="B5" t="s">
        <v>7</v>
      </c>
      <c r="C5" s="10">
        <v>15</v>
      </c>
      <c r="D5" s="10">
        <v>15</v>
      </c>
      <c r="E5" s="14">
        <f>SUMIF(tbLancamentos[PRODUTO], tbCadastro[[#This Row],[PRODUTO]], tbLancamentos[ENTRADA]) - SUMIF(tbLancamentos[PRODUTO], tbCadastro[[#This Row],[PRODUTO]], tbLancamentos[SAÍDA])</f>
        <v>20</v>
      </c>
      <c r="F5" s="3" t="str">
        <f>IF(tbCadastro[[#This Row],[SALDO]] &lt; tbCadastro[[#This Row],[ESTOQUE 
MÍNIMO]], "Solicitar nova compra!",
IF(tbCadastro[[#This Row],[SALDO]] &gt; tbCadastro[[#This Row],[ESTOQUE 
MÁXIMO]], "Priorizar venda!", ""))</f>
        <v>Priorizar venda!</v>
      </c>
    </row>
    <row r="6" spans="1:7" hidden="1" x14ac:dyDescent="0.25">
      <c r="A6" t="s">
        <v>12</v>
      </c>
      <c r="B6" t="s">
        <v>7</v>
      </c>
      <c r="C6" s="10">
        <v>15</v>
      </c>
      <c r="D6" s="10">
        <v>150</v>
      </c>
      <c r="E6" s="14">
        <f>SUMIF(tbLancamentos[PRODUTO], tbCadastro[[#This Row],[PRODUTO]], tbLancamentos[ENTRADA]) - SUMIF(tbLancamentos[PRODUTO], tbCadastro[[#This Row],[PRODUTO]], tbLancamentos[SAÍDA])</f>
        <v>-5</v>
      </c>
      <c r="F6" s="3" t="str">
        <f>IF(tbCadastro[[#This Row],[SALDO]] &lt; tbCadastro[[#This Row],[ESTOQUE 
MÍNIMO]], "Solicitar nova compra!",
IF(tbCadastro[[#This Row],[SALDO]] &gt; tbCadastro[[#This Row],[ESTOQUE 
MÁXIMO]], "Priorizar venda!", ""))</f>
        <v>Solicitar nova compra!</v>
      </c>
    </row>
  </sheetData>
  <conditionalFormatting sqref="F4:F6">
    <cfRule type="containsText" dxfId="5" priority="1" operator="containsText" text="Solicitar nova compra!">
      <formula>NOT(ISERROR(SEARCH("Solicitar nova compra!",F4)))</formula>
    </cfRule>
    <cfRule type="containsText" dxfId="4" priority="2" operator="containsText" text="Priorizar venda!">
      <formula>NOT(ISERROR(SEARCH("Priorizar venda!",F4)))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DE7A-CCC0-4896-BCDA-6CEF1B9EB980}">
  <dimension ref="A1:G10"/>
  <sheetViews>
    <sheetView showGridLines="0" workbookViewId="0">
      <selection activeCell="F18" sqref="F18"/>
    </sheetView>
  </sheetViews>
  <sheetFormatPr defaultColWidth="0" defaultRowHeight="15" x14ac:dyDescent="0.25"/>
  <cols>
    <col min="1" max="1" width="40.7109375" customWidth="1"/>
    <col min="2" max="2" width="15.7109375" style="5" customWidth="1"/>
    <col min="3" max="5" width="15.7109375" style="10" customWidth="1"/>
    <col min="6" max="6" width="15.7109375" customWidth="1"/>
    <col min="7" max="7" width="77.42578125" customWidth="1"/>
    <col min="8" max="16384" width="9.140625" hidden="1"/>
  </cols>
  <sheetData>
    <row r="1" spans="1:7" ht="39.950000000000003" customHeight="1" x14ac:dyDescent="0.25">
      <c r="A1" s="1"/>
      <c r="B1" s="7"/>
      <c r="C1" s="9"/>
      <c r="D1" s="9"/>
      <c r="E1" s="9"/>
      <c r="F1" s="1"/>
      <c r="G1" s="1"/>
    </row>
    <row r="3" spans="1:7" x14ac:dyDescent="0.25">
      <c r="A3" s="6" t="s">
        <v>5</v>
      </c>
      <c r="B3" s="8" t="s">
        <v>13</v>
      </c>
      <c r="C3" s="11" t="s">
        <v>9</v>
      </c>
      <c r="D3" s="12" t="s">
        <v>10</v>
      </c>
      <c r="E3" s="13" t="s">
        <v>4</v>
      </c>
    </row>
    <row r="4" spans="1:7" x14ac:dyDescent="0.25">
      <c r="A4" t="s">
        <v>6</v>
      </c>
      <c r="B4" s="5">
        <v>43698</v>
      </c>
      <c r="C4" s="10">
        <v>30</v>
      </c>
      <c r="D4" s="10">
        <v>5</v>
      </c>
      <c r="E4" s="14">
        <f>SUMIFS(tbLancamentos[ENTRADA], tbLancamentos[PRODUTO], tbLancamentos[[#This Row],[PRODUTO]], tbLancamentos[DATA], "&lt;=" &amp; tbLancamentos[[#This Row],[DATA]]) - SUMIFS(tbLancamentos[SAÍDA], tbLancamentos[PRODUTO], tbLancamentos[[#This Row],[PRODUTO]], tbLancamentos[DATA], "&lt;=" &amp; tbLancamentos[[#This Row],[DATA]])</f>
        <v>25</v>
      </c>
    </row>
    <row r="5" spans="1:7" x14ac:dyDescent="0.25">
      <c r="A5" t="s">
        <v>6</v>
      </c>
      <c r="B5" s="5">
        <v>43699</v>
      </c>
      <c r="C5" s="10">
        <v>20</v>
      </c>
      <c r="D5" s="10">
        <v>10</v>
      </c>
      <c r="E5" s="14">
        <f>SUMIFS(tbLancamentos[ENTRADA], tbLancamentos[PRODUTO], tbLancamentos[[#This Row],[PRODUTO]], tbLancamentos[DATA], "&lt;=" &amp; tbLancamentos[[#This Row],[DATA]]) - SUMIFS(tbLancamentos[SAÍDA], tbLancamentos[PRODUTO], tbLancamentos[[#This Row],[PRODUTO]], tbLancamentos[DATA], "&lt;=" &amp; tbLancamentos[[#This Row],[DATA]])</f>
        <v>35</v>
      </c>
    </row>
    <row r="6" spans="1:7" x14ac:dyDescent="0.25">
      <c r="A6" t="s">
        <v>8</v>
      </c>
      <c r="B6" s="5">
        <v>43700</v>
      </c>
      <c r="C6" s="10">
        <v>10</v>
      </c>
      <c r="E6" s="14">
        <f>SUMIFS(tbLancamentos[ENTRADA], tbLancamentos[PRODUTO], tbLancamentos[[#This Row],[PRODUTO]], tbLancamentos[DATA], "&lt;=" &amp; tbLancamentos[[#This Row],[DATA]]) - SUMIFS(tbLancamentos[SAÍDA], tbLancamentos[PRODUTO], tbLancamentos[[#This Row],[PRODUTO]], tbLancamentos[DATA], "&lt;=" &amp; tbLancamentos[[#This Row],[DATA]])</f>
        <v>10</v>
      </c>
    </row>
    <row r="7" spans="1:7" x14ac:dyDescent="0.25">
      <c r="A7" t="s">
        <v>12</v>
      </c>
      <c r="B7" s="5">
        <v>43700</v>
      </c>
      <c r="C7" s="10">
        <v>10</v>
      </c>
      <c r="D7" s="10">
        <v>15</v>
      </c>
      <c r="E7" s="14">
        <f>SUMIFS(tbLancamentos[ENTRADA], tbLancamentos[PRODUTO], tbLancamentos[[#This Row],[PRODUTO]], tbLancamentos[DATA], "&lt;=" &amp; tbLancamentos[[#This Row],[DATA]]) - SUMIFS(tbLancamentos[SAÍDA], tbLancamentos[PRODUTO], tbLancamentos[[#This Row],[PRODUTO]], tbLancamentos[DATA], "&lt;=" &amp; tbLancamentos[[#This Row],[DATA]])</f>
        <v>-5</v>
      </c>
    </row>
    <row r="8" spans="1:7" x14ac:dyDescent="0.25">
      <c r="A8" t="s">
        <v>8</v>
      </c>
      <c r="B8" s="5">
        <v>43702</v>
      </c>
      <c r="C8" s="10">
        <v>15</v>
      </c>
      <c r="D8" s="10">
        <v>5</v>
      </c>
      <c r="E8" s="14">
        <f>SUMIFS(tbLancamentos[ENTRADA], tbLancamentos[PRODUTO], tbLancamentos[[#This Row],[PRODUTO]], tbLancamentos[DATA], "&lt;=" &amp; tbLancamentos[[#This Row],[DATA]]) - SUMIFS(tbLancamentos[SAÍDA], tbLancamentos[PRODUTO], tbLancamentos[[#This Row],[PRODUTO]], tbLancamentos[DATA], "&lt;=" &amp; tbLancamentos[[#This Row],[DATA]])</f>
        <v>20</v>
      </c>
    </row>
    <row r="9" spans="1:7" x14ac:dyDescent="0.25">
      <c r="A9" t="s">
        <v>6</v>
      </c>
      <c r="D9" s="10">
        <v>150</v>
      </c>
      <c r="E9" s="14">
        <f>SUMIFS(tbLancamentos[ENTRADA], tbLancamentos[PRODUTO], tbLancamentos[[#This Row],[PRODUTO]], tbLancamentos[DATA], "&lt;=" &amp; tbLancamentos[[#This Row],[DATA]]) - SUMIFS(tbLancamentos[SAÍDA], tbLancamentos[PRODUTO], tbLancamentos[[#This Row],[PRODUTO]], tbLancamentos[DATA], "&lt;=" &amp; tbLancamentos[[#This Row],[DATA]])</f>
        <v>0</v>
      </c>
    </row>
    <row r="10" spans="1:7" x14ac:dyDescent="0.25">
      <c r="A10" t="s">
        <v>11</v>
      </c>
      <c r="B10">
        <f>SUBTOTAL(103,tbLancamentos[DATA])</f>
        <v>5</v>
      </c>
      <c r="C10" s="10">
        <f>SUBTOTAL(109,tbLancamentos[ENTRADA])</f>
        <v>85</v>
      </c>
      <c r="D10" s="10">
        <f>SUBTOTAL(109,tbLancamentos[SAÍDA])</f>
        <v>185</v>
      </c>
      <c r="E10" s="3">
        <f>SUBTOTAL(103,tbLancamentos[SALDO])</f>
        <v>6</v>
      </c>
    </row>
  </sheetData>
  <sheetProtection selectLockedCells="1"/>
  <conditionalFormatting sqref="E4:E9">
    <cfRule type="cellIs" dxfId="3" priority="1" operator="lessThan">
      <formula>0</formula>
    </cfRule>
  </conditionalFormatting>
  <dataValidations count="1">
    <dataValidation type="list" allowBlank="1" showInputMessage="1" showErrorMessage="1" sqref="A4:A10" xr:uid="{F841BEC2-03F5-4CCA-A070-E8B121F1A297}">
      <formula1>ColunaProdutos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Início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2021-07-05T17:50:20Z</dcterms:created>
  <dcterms:modified xsi:type="dcterms:W3CDTF">2021-07-05T21:00:29Z</dcterms:modified>
</cp:coreProperties>
</file>