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hidePivotFieldList="1" defaultThemeVersion="166925"/>
  <mc:AlternateContent xmlns:mc="http://schemas.openxmlformats.org/markup-compatibility/2006">
    <mc:Choice Requires="x15">
      <x15ac:absPath xmlns:x15ac="http://schemas.microsoft.com/office/spreadsheetml/2010/11/ac" url="/Users/harmeetlamba/Documents/GitHub/Personalized-Stock-Market-Portfolio-Manager/Portfolio Workbook/"/>
    </mc:Choice>
  </mc:AlternateContent>
  <xr:revisionPtr revIDLastSave="0" documentId="8_{9B1B609E-41C2-7C47-9FE0-4AA5586DB567}" xr6:coauthVersionLast="45" xr6:coauthVersionMax="45" xr10:uidLastSave="{00000000-0000-0000-0000-000000000000}"/>
  <bookViews>
    <workbookView xWindow="0" yWindow="460" windowWidth="23240" windowHeight="12560" xr2:uid="{CEDD819A-B6E2-43FD-9E17-08CA5AC6FE01}"/>
  </bookViews>
  <sheets>
    <sheet name="Instructions" sheetId="3" r:id="rId1"/>
    <sheet name="Portfolio" sheetId="4" r:id="rId2"/>
    <sheet name="Transactions" sheetId="2" r:id="rId3"/>
    <sheet name="Watchlist" sheetId="1" r:id="rId4"/>
  </sheets>
  <definedNames>
    <definedName name="_xlnm._FilterDatabase" localSheetId="2" hidden="1">Transactions!$A:$A</definedName>
    <definedName name="_xlnm._FilterDatabase" localSheetId="3" hidden="1">Watchlist!$I$2:$I$137</definedName>
    <definedName name="_xlnm.Criteria" localSheetId="2">Transactions!$A:$A</definedName>
    <definedName name="_xlnm.Extract" localSheetId="2">Transactions!$H$2</definedName>
    <definedName name="_xlnm.Extract" localSheetId="3">Watchlist!#REF!</definedName>
    <definedName name="Stocks">Table1[]</definedName>
    <definedName name="Transaction">Table2[]</definedName>
    <definedName name="Transactions">Table2[]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2" l="1"/>
  <c r="C10" i="1"/>
  <c r="D10" i="1"/>
  <c r="E10" i="1"/>
  <c r="D5" i="2"/>
  <c r="D4" i="2"/>
  <c r="D3" i="2"/>
  <c r="B1" i="4"/>
  <c r="E3" i="1"/>
  <c r="E4" i="1"/>
  <c r="E6" i="1"/>
  <c r="E7" i="1"/>
  <c r="E8" i="1"/>
  <c r="E9" i="1"/>
  <c r="D3" i="1"/>
  <c r="D4" i="1"/>
  <c r="D5" i="1"/>
  <c r="D6" i="1"/>
  <c r="D7" i="1"/>
  <c r="D8" i="1"/>
  <c r="D9" i="1"/>
  <c r="G10" i="1" l="1"/>
  <c r="H10" i="1" s="1"/>
  <c r="I10" i="1" s="1"/>
  <c r="F10" i="1"/>
  <c r="F3" i="1"/>
  <c r="F9" i="1"/>
  <c r="F8" i="1"/>
  <c r="F7" i="1"/>
  <c r="F6" i="1"/>
  <c r="F4" i="1"/>
  <c r="C9" i="1"/>
  <c r="G9" i="1" s="1"/>
  <c r="H9" i="1" s="1"/>
  <c r="I9" i="1" s="1"/>
  <c r="C8" i="1"/>
  <c r="G8" i="1" s="1"/>
  <c r="H8" i="1" s="1"/>
  <c r="I8" i="1" s="1"/>
  <c r="C7" i="1"/>
  <c r="G7" i="1" s="1"/>
  <c r="H7" i="1" s="1"/>
  <c r="I7" i="1" s="1"/>
  <c r="C6" i="1"/>
  <c r="G6" i="1" s="1"/>
  <c r="H6" i="1" s="1"/>
  <c r="I6" i="1" s="1"/>
  <c r="E5" i="1"/>
  <c r="B3" i="4" s="1"/>
  <c r="C5" i="1"/>
  <c r="G5" i="1" s="1"/>
  <c r="C4" i="1"/>
  <c r="G4" i="1" s="1"/>
  <c r="H4" i="1" s="1"/>
  <c r="I4" i="1" s="1"/>
  <c r="C3" i="1"/>
  <c r="G3" i="1" s="1"/>
  <c r="B5" i="4" l="1"/>
  <c r="B7" i="4" s="1"/>
  <c r="B9" i="4" s="1"/>
  <c r="H3" i="1"/>
  <c r="I3" i="1" s="1"/>
  <c r="F5" i="1"/>
  <c r="H5" i="1"/>
  <c r="I5"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2"/>
        </ext>
      </extLst>
    </bk>
    <bk>
      <extLst>
        <ext uri="{3e2802c4-a4d2-4d8b-9148-e3be6c30e623}">
          <xlrd:rvb i="9"/>
        </ext>
      </extLst>
    </bk>
    <bk>
      <extLst>
        <ext uri="{3e2802c4-a4d2-4d8b-9148-e3be6c30e623}">
          <xlrd:rvb i="15"/>
        </ext>
      </extLst>
    </bk>
    <bk>
      <extLst>
        <ext uri="{3e2802c4-a4d2-4d8b-9148-e3be6c30e623}">
          <xlrd:rvb i="18"/>
        </ext>
      </extLst>
    </bk>
    <bk>
      <extLst>
        <ext uri="{3e2802c4-a4d2-4d8b-9148-e3be6c30e623}">
          <xlrd:rvb i="24"/>
        </ext>
      </extLst>
    </bk>
    <bk>
      <extLst>
        <ext uri="{3e2802c4-a4d2-4d8b-9148-e3be6c30e623}">
          <xlrd:rvb i="27"/>
        </ext>
      </extLst>
    </bk>
    <bk>
      <extLst>
        <ext uri="{3e2802c4-a4d2-4d8b-9148-e3be6c30e623}">
          <xlrd:rvb i="33"/>
        </ext>
      </extLst>
    </bk>
    <bk>
      <extLst>
        <ext uri="{3e2802c4-a4d2-4d8b-9148-e3be6c30e623}">
          <xlrd:rvb i="39"/>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<sst xmlns="http://schemas.openxmlformats.org/spreadsheetml/2006/main" count="62" uniqueCount="54">
  <si>
    <t>Stocks</t>
  </si>
  <si>
    <t>Price</t>
  </si>
  <si>
    <t>Uber</t>
  </si>
  <si>
    <t>Name</t>
  </si>
  <si>
    <t>Apple</t>
  </si>
  <si>
    <t>Google</t>
  </si>
  <si>
    <t>Athenex</t>
  </si>
  <si>
    <t>Quantity</t>
  </si>
  <si>
    <t>Stock</t>
  </si>
  <si>
    <t>Total</t>
  </si>
  <si>
    <t>Number of Shares</t>
  </si>
  <si>
    <t>Total Investment</t>
  </si>
  <si>
    <t>Facebook</t>
  </si>
  <si>
    <t>GE</t>
  </si>
  <si>
    <t>CRBP</t>
  </si>
  <si>
    <t>Total Investments</t>
  </si>
  <si>
    <t>Averaged Price</t>
  </si>
  <si>
    <t>Current Investment Value</t>
  </si>
  <si>
    <t>Profit/Loss</t>
  </si>
  <si>
    <t>P/L %</t>
  </si>
  <si>
    <t>P/L</t>
  </si>
  <si>
    <t>Current Value</t>
  </si>
  <si>
    <t>INSTRUCTIONS</t>
  </si>
  <si>
    <t>- Know the Worksheets:</t>
  </si>
  <si>
    <t>Enter these Details for every transaction</t>
  </si>
  <si>
    <t>Total: It will auto calculate the Total Investment you made in that transaction</t>
  </si>
  <si>
    <t xml:space="preserve">- Transaction Worksheet </t>
  </si>
  <si>
    <t>To get started :</t>
  </si>
  <si>
    <t>As of Date:</t>
  </si>
  <si>
    <t>- Portfolio Worksheet</t>
  </si>
  <si>
    <r>
      <rPr>
        <sz val="18"/>
        <color rgb="FFFFFF00"/>
        <rFont val="Calibri"/>
        <family val="2"/>
        <scheme val="minor"/>
      </rPr>
      <t>Name:</t>
    </r>
    <r>
      <rPr>
        <sz val="18"/>
        <color theme="0"/>
        <rFont val="Calibri"/>
        <family val="2"/>
        <scheme val="minor"/>
      </rPr>
      <t xml:space="preserve"> Name of the Stock,</t>
    </r>
    <r>
      <rPr>
        <b/>
        <sz val="18"/>
        <color theme="0"/>
        <rFont val="Calibri"/>
        <family val="2"/>
        <scheme val="minor"/>
      </rPr>
      <t xml:space="preserve"> </t>
    </r>
    <r>
      <rPr>
        <sz val="18"/>
        <color theme="0"/>
        <rFont val="Calibri"/>
        <family val="2"/>
        <scheme val="minor"/>
      </rPr>
      <t>Something you can easily remember</t>
    </r>
  </si>
  <si>
    <r>
      <rPr>
        <sz val="18"/>
        <color rgb="FFFFFF00"/>
        <rFont val="Calibri"/>
        <family val="2"/>
        <scheme val="minor"/>
      </rPr>
      <t xml:space="preserve">Quantity: </t>
    </r>
    <r>
      <rPr>
        <sz val="18"/>
        <color theme="0"/>
        <rFont val="Calibri"/>
        <family val="2"/>
        <scheme val="minor"/>
      </rPr>
      <t>Number of Shares you bought</t>
    </r>
  </si>
  <si>
    <r>
      <rPr>
        <sz val="18"/>
        <color rgb="FFFFFF00"/>
        <rFont val="Calibri"/>
        <family val="2"/>
        <scheme val="minor"/>
      </rPr>
      <t xml:space="preserve">Price: </t>
    </r>
    <r>
      <rPr>
        <sz val="18"/>
        <color theme="0"/>
        <rFont val="Calibri"/>
        <family val="2"/>
        <scheme val="minor"/>
      </rPr>
      <t>At What price you bought those shares, Price of a single share</t>
    </r>
  </si>
  <si>
    <r>
      <rPr>
        <sz val="18"/>
        <color rgb="FFFFFF00"/>
        <rFont val="Calibri"/>
        <family val="2"/>
        <scheme val="minor"/>
      </rPr>
      <t>Stocks:</t>
    </r>
    <r>
      <rPr>
        <sz val="18"/>
        <color theme="0"/>
        <rFont val="Calibri"/>
        <family val="2"/>
        <scheme val="minor"/>
      </rPr>
      <t xml:space="preserve"> Just write the same Name from the "Name" Column, it will automatically detect the stock from </t>
    </r>
    <r>
      <rPr>
        <sz val="18"/>
        <color rgb="FFFFFF00"/>
        <rFont val="Calibri"/>
        <family val="2"/>
        <scheme val="minor"/>
      </rPr>
      <t>NASDAQ*</t>
    </r>
  </si>
  <si>
    <t>Auto Populated Details</t>
  </si>
  <si>
    <r>
      <rPr>
        <sz val="18"/>
        <color rgb="FFFFFF00"/>
        <rFont val="Calibri"/>
        <family val="2"/>
        <scheme val="minor"/>
      </rPr>
      <t>Price:</t>
    </r>
    <r>
      <rPr>
        <sz val="18"/>
        <color theme="0"/>
        <rFont val="Calibri"/>
        <family val="2"/>
        <scheme val="minor"/>
      </rPr>
      <t xml:space="preserve"> The Sheet will fetch the current price of that Stock</t>
    </r>
  </si>
  <si>
    <r>
      <t xml:space="preserve">Auto Populated Details: </t>
    </r>
    <r>
      <rPr>
        <b/>
        <sz val="18"/>
        <color rgb="FFC00000"/>
        <rFont val="Calibri"/>
        <family val="2"/>
        <scheme val="minor"/>
      </rPr>
      <t>Will be blank for the stocks you don’t own (No Transaction entered on the Transaction Sheet)</t>
    </r>
  </si>
  <si>
    <r>
      <rPr>
        <sz val="18"/>
        <color rgb="FFFFFF00"/>
        <rFont val="Calibri"/>
        <family val="2"/>
        <scheme val="minor"/>
      </rPr>
      <t xml:space="preserve">Number of Shares: </t>
    </r>
    <r>
      <rPr>
        <sz val="18"/>
        <color theme="0"/>
        <rFont val="Calibri"/>
        <family val="2"/>
        <scheme val="minor"/>
      </rPr>
      <t>It will fetch the total number of shares you own from the Transaction Worksheet</t>
    </r>
  </si>
  <si>
    <r>
      <rPr>
        <sz val="18"/>
        <color rgb="FFFFFF00"/>
        <rFont val="Calibri"/>
        <family val="2"/>
        <scheme val="minor"/>
      </rPr>
      <t>Total Investments:</t>
    </r>
    <r>
      <rPr>
        <sz val="18"/>
        <color theme="0"/>
        <rFont val="Calibri"/>
        <family val="2"/>
        <scheme val="minor"/>
      </rPr>
      <t xml:space="preserve"> It will add up all the money you have invested so far in that stock</t>
    </r>
  </si>
  <si>
    <r>
      <rPr>
        <sz val="18"/>
        <color rgb="FFFFFF00"/>
        <rFont val="Calibri"/>
        <family val="2"/>
        <scheme val="minor"/>
      </rPr>
      <t xml:space="preserve">Averaged Price: </t>
    </r>
    <r>
      <rPr>
        <sz val="18"/>
        <color theme="0"/>
        <rFont val="Calibri"/>
        <family val="2"/>
        <scheme val="minor"/>
      </rPr>
      <t>It will calculate the average price, could be used to minimize the risk of investment</t>
    </r>
  </si>
  <si>
    <r>
      <rPr>
        <sz val="18"/>
        <color rgb="FFFFFF00"/>
        <rFont val="Calibri"/>
        <family val="2"/>
        <scheme val="minor"/>
      </rPr>
      <t>Current Investment Value:</t>
    </r>
    <r>
      <rPr>
        <sz val="18"/>
        <color theme="0"/>
        <rFont val="Calibri"/>
        <family val="2"/>
        <scheme val="minor"/>
      </rPr>
      <t xml:space="preserve"> Will calculate the current value of your investment, i.e. Value as per today's market rate</t>
    </r>
  </si>
  <si>
    <r>
      <rPr>
        <sz val="18"/>
        <color rgb="FFFFFF00"/>
        <rFont val="Calibri"/>
        <family val="2"/>
        <scheme val="minor"/>
      </rPr>
      <t>Profit/Loss:</t>
    </r>
    <r>
      <rPr>
        <sz val="18"/>
        <color theme="0"/>
        <rFont val="Calibri"/>
        <family val="2"/>
        <scheme val="minor"/>
      </rPr>
      <t xml:space="preserve"> It will show if whether you are making $ or loosing $</t>
    </r>
  </si>
  <si>
    <r>
      <rPr>
        <sz val="18"/>
        <color rgb="FFFFFF00"/>
        <rFont val="Calibri"/>
        <family val="2"/>
        <scheme val="minor"/>
      </rPr>
      <t>P/L %:</t>
    </r>
    <r>
      <rPr>
        <sz val="18"/>
        <color theme="0"/>
        <rFont val="Calibri"/>
        <family val="2"/>
        <scheme val="minor"/>
      </rPr>
      <t xml:space="preserve"> Profit/Loss percent</t>
    </r>
  </si>
  <si>
    <t>- Watchlist Worksheet</t>
  </si>
  <si>
    <t>@Harmeet Singh Lamba</t>
  </si>
  <si>
    <r>
      <rPr>
        <sz val="18"/>
        <color rgb="FFFFFF00"/>
        <rFont val="Calibri"/>
        <family val="2"/>
        <scheme val="minor"/>
      </rPr>
      <t>Total Investments:</t>
    </r>
    <r>
      <rPr>
        <sz val="18"/>
        <color theme="0"/>
        <rFont val="Calibri"/>
        <family val="2"/>
        <scheme val="minor"/>
      </rPr>
      <t xml:space="preserve"> It will add up all the money you have invested so far in </t>
    </r>
    <r>
      <rPr>
        <b/>
        <sz val="18"/>
        <color rgb="FFFFFF00"/>
        <rFont val="Calibri"/>
        <family val="2"/>
        <scheme val="minor"/>
      </rPr>
      <t>ALL</t>
    </r>
    <r>
      <rPr>
        <sz val="18"/>
        <color theme="0"/>
        <rFont val="Calibri"/>
        <family val="2"/>
        <scheme val="minor"/>
      </rPr>
      <t xml:space="preserve"> stocks</t>
    </r>
  </si>
  <si>
    <r>
      <t xml:space="preserve">Auto Populated Details: </t>
    </r>
    <r>
      <rPr>
        <b/>
        <sz val="18"/>
        <color rgb="FFC00000"/>
        <rFont val="Calibri"/>
        <family val="2"/>
        <scheme val="minor"/>
      </rPr>
      <t>Will be blank if you don’t own any stocks (No Transaction entered on the Transaction Sheet)</t>
    </r>
  </si>
  <si>
    <r>
      <rPr>
        <sz val="18"/>
        <color rgb="FFFFFF00"/>
        <rFont val="Calibri"/>
        <family val="2"/>
        <scheme val="minor"/>
      </rPr>
      <t>Current Investment Value:</t>
    </r>
    <r>
      <rPr>
        <sz val="18"/>
        <color theme="0"/>
        <rFont val="Calibri"/>
        <family val="2"/>
        <scheme val="minor"/>
      </rPr>
      <t xml:space="preserve"> Will calculate the current value of your </t>
    </r>
    <r>
      <rPr>
        <sz val="18"/>
        <color rgb="FFFFFF00"/>
        <rFont val="Calibri"/>
        <family val="2"/>
        <scheme val="minor"/>
      </rPr>
      <t>entire portfolio</t>
    </r>
    <r>
      <rPr>
        <sz val="18"/>
        <color theme="0"/>
        <rFont val="Calibri"/>
        <family val="2"/>
        <scheme val="minor"/>
      </rPr>
      <t>, 
                                                  i.e. Total Value as per today's market rate</t>
    </r>
  </si>
  <si>
    <r>
      <rPr>
        <sz val="18"/>
        <color rgb="FFFFFF00"/>
        <rFont val="Calibri"/>
        <family val="2"/>
        <scheme val="minor"/>
      </rPr>
      <t>Portfolio Returns:</t>
    </r>
    <r>
      <rPr>
        <sz val="18"/>
        <color theme="0"/>
        <rFont val="Calibri"/>
        <family val="2"/>
        <scheme val="minor"/>
      </rPr>
      <t xml:space="preserve"> Will give you profit/loss %</t>
    </r>
  </si>
  <si>
    <t>Portfolio Returns %</t>
  </si>
  <si>
    <t>To get started, enter the details in Stock, Quantity and Price</t>
  </si>
  <si>
    <t>To get started, enter the details in Name &amp; Stocks</t>
  </si>
  <si>
    <t>Microsoft</t>
  </si>
  <si>
    <r>
      <rPr>
        <b/>
        <sz val="18"/>
        <color rgb="FFFFFF00"/>
        <rFont val="Calibri"/>
        <family val="2"/>
        <scheme val="minor"/>
      </rPr>
      <t>Purpose of this workbook:</t>
    </r>
    <r>
      <rPr>
        <sz val="18"/>
        <color rgb="FFFFFF00"/>
        <rFont val="Calibri"/>
        <family val="2"/>
        <scheme val="minor"/>
      </rPr>
      <t xml:space="preserve"> </t>
    </r>
    <r>
      <rPr>
        <sz val="18"/>
        <color theme="0"/>
        <rFont val="Calibri"/>
        <family val="2"/>
        <scheme val="minor"/>
      </rPr>
      <t>If you are working on the computer and don’t want to reach out for your phone to check the status of you investments,
You can just keep this workbook open minimized window and just hit "</t>
    </r>
    <r>
      <rPr>
        <b/>
        <sz val="18"/>
        <rFont val="Calibri"/>
        <family val="2"/>
        <scheme val="minor"/>
      </rPr>
      <t>ALT + TAB</t>
    </r>
    <r>
      <rPr>
        <sz val="18"/>
        <color theme="0"/>
        <rFont val="Calibri"/>
        <family val="2"/>
        <scheme val="minor"/>
      </rPr>
      <t>" to glance at your $tocks and get back to your work without getting distracted by phone or wasting any time on logining in on the website.</t>
    </r>
    <r>
      <rPr>
        <sz val="18"/>
        <color rgb="FFFFFF00"/>
        <rFont val="Calibri"/>
        <family val="2"/>
        <scheme val="minor"/>
      </rPr>
      <t>*</t>
    </r>
    <r>
      <rPr>
        <sz val="18"/>
        <color theme="0"/>
        <rFont val="Calibri"/>
        <family val="2"/>
        <scheme val="minor"/>
      </rPr>
      <t xml:space="preserve">
</t>
    </r>
    <r>
      <rPr>
        <sz val="18"/>
        <color rgb="FFFFFF00"/>
        <rFont val="Calibri"/>
        <family val="2"/>
        <scheme val="minor"/>
      </rPr>
      <t>*NOTE:</t>
    </r>
    <r>
      <rPr>
        <sz val="18"/>
        <color theme="0"/>
        <rFont val="Calibri"/>
        <family val="2"/>
        <scheme val="minor"/>
      </rPr>
      <t xml:space="preserve"> Just Click Refresh All on Data Tab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</si>
</sst>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5" formatCode="_([$$-409]* #,##0.00_);_([$$-409]* \(#,##0.00\);_([$$-409]* &quot;-&quot;??_);_(@_)"/>
    <numFmt numFmtId="166" formatCode="[$-409]d\-mmm;@"/>
  </numFmts>
  <fonts count="13" x14ac:knownFonts="1">
    <font>
      <sz val="11"/>
      <color theme="1"/>
      <name val="Calibri"/>
      <family val="2"/>
      <scheme val="minor"/>
    </font>
    <font>
      <sz val="11"/>
      <color theme="1"/>
      <name val="Calibri"/>
      <family val="2"/>
      <scheme val="minor"/>
    </font>
    <font>
      <sz val="18"/>
      <color theme="1"/>
      <name val="Calibri"/>
      <family val="2"/>
      <scheme val="minor"/>
    </font>
    <font>
      <b/>
      <sz val="26"/>
      <color theme="0"/>
      <name val="Baskerville Old Face"/>
      <family val="1"/>
    </font>
    <font>
      <sz val="18"/>
      <color theme="0"/>
      <name val="Calibri"/>
      <family val="2"/>
      <scheme val="minor"/>
    </font>
    <font>
      <b/>
      <sz val="18"/>
      <color theme="0"/>
      <name val="Calibri"/>
      <family val="2"/>
      <scheme val="minor"/>
    </font>
    <font>
      <sz val="18"/>
      <color theme="9" tint="-0.249977111117893"/>
      <name val="Calibri"/>
      <family val="2"/>
      <scheme val="minor"/>
    </font>
    <font>
      <b/>
      <sz val="18"/>
      <name val="Calibri"/>
      <family val="2"/>
      <scheme val="minor"/>
    </font>
    <font>
      <b/>
      <sz val="18"/>
      <color rgb="FFFFFF00"/>
      <name val="Calibri"/>
      <family val="2"/>
      <scheme val="minor"/>
    </font>
    <font>
      <sz val="18"/>
      <color rgb="FFFFFF00"/>
      <name val="Calibri"/>
      <family val="2"/>
      <scheme val="minor"/>
    </font>
    <font>
      <b/>
      <sz val="18"/>
      <color rgb="FFC00000"/>
      <name val="Calibri"/>
      <family val="2"/>
      <scheme val="minor"/>
    </font>
    <font>
      <sz val="11"/>
      <color theme="0" tint="-0.34998626667073579"/>
      <name val="Calibri"/>
      <family val="2"/>
      <scheme val="minor"/>
    </font>
    <font>
      <b/>
      <sz val="2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0" xfId="0" applyAlignment="1">
      <alignment horizontal="center"/>
    </xf>
    <xf numFmtId="165" fontId="0" fillId="0" borderId="0" xfId="0" applyNumberFormat="1" applyAlignment="1">
      <alignment horizontal="center"/>
    </xf>
    <xf numFmtId="0" fontId="0" fillId="0" borderId="0" xfId="0" applyNumberFormat="1" applyAlignment="1">
      <alignment horizontal="center"/>
    </xf>
    <xf numFmtId="0" fontId="0" fillId="3" borderId="0" xfId="0" applyFill="1"/>
    <xf numFmtId="10" fontId="0" fillId="0" borderId="0" xfId="2" applyNumberFormat="1" applyFont="1" applyAlignment="1">
      <alignment horizontal="center"/>
    </xf>
    <xf numFmtId="44" fontId="0" fillId="0" borderId="0" xfId="1" applyFont="1" applyAlignment="1">
      <alignment horizontal="left"/>
    </xf>
    <xf numFmtId="165" fontId="0" fillId="0" borderId="0" xfId="0" applyNumberFormat="1" applyAlignment="1">
      <alignment horizontal="left"/>
    </xf>
    <xf numFmtId="0" fontId="0" fillId="4" borderId="0" xfId="0" applyFill="1"/>
    <xf numFmtId="0" fontId="3" fillId="4" borderId="0" xfId="0" applyFont="1" applyFill="1" applyAlignment="1">
      <alignment horizontal="center"/>
    </xf>
    <xf numFmtId="0" fontId="0" fillId="2" borderId="0" xfId="0" applyFill="1"/>
    <xf numFmtId="0" fontId="4" fillId="4" borderId="0" xfId="0" applyFont="1" applyFill="1"/>
    <xf numFmtId="0" fontId="4" fillId="4" borderId="0" xfId="0" quotePrefix="1" applyFont="1" applyFill="1" applyAlignment="1">
      <alignment horizontal="left" indent="4"/>
    </xf>
    <xf numFmtId="0" fontId="4" fillId="4" borderId="0" xfId="0" quotePrefix="1" applyFont="1" applyFill="1" applyAlignment="1">
      <alignment horizontal="left" indent="8"/>
    </xf>
    <xf numFmtId="0" fontId="4" fillId="4" borderId="0" xfId="0" applyFont="1" applyFill="1" applyAlignment="1">
      <alignment horizontal="left" indent="16"/>
    </xf>
    <xf numFmtId="0" fontId="6" fillId="4" borderId="0" xfId="0" quotePrefix="1" applyFont="1" applyFill="1" applyAlignment="1">
      <alignment horizontal="left" indent="12"/>
    </xf>
    <xf numFmtId="0" fontId="4" fillId="4" borderId="0" xfId="0" applyFont="1" applyFill="1" applyAlignment="1">
      <alignment wrapText="1"/>
    </xf>
    <xf numFmtId="0" fontId="4" fillId="4" borderId="0" xfId="0" applyFont="1" applyFill="1" applyAlignment="1">
      <alignment horizontal="left" wrapText="1" indent="16"/>
    </xf>
    <xf numFmtId="0" fontId="11" fillId="4" borderId="0" xfId="0" quotePrefix="1" applyFont="1" applyFill="1"/>
    <xf numFmtId="166" fontId="2" fillId="4" borderId="0" xfId="0" applyNumberFormat="1" applyFont="1" applyFill="1" applyAlignment="1">
      <alignment horizontal="center" vertical="center"/>
    </xf>
    <xf numFmtId="0" fontId="0" fillId="4" borderId="0" xfId="0" applyFill="1" applyAlignment="1">
      <alignment horizontal="center" vertical="center"/>
    </xf>
    <xf numFmtId="44" fontId="2" fillId="4" borderId="0" xfId="1" applyFont="1" applyFill="1" applyAlignment="1">
      <alignment horizontal="center" vertical="center"/>
    </xf>
    <xf numFmtId="44" fontId="2" fillId="4" borderId="0" xfId="1" applyFont="1" applyFill="1" applyAlignment="1">
      <alignment horizontal="left" vertical="center" indent="13"/>
    </xf>
    <xf numFmtId="0" fontId="0" fillId="4" borderId="0" xfId="0" applyFill="1" applyAlignment="1">
      <alignment horizontal="left" vertical="center" indent="13"/>
    </xf>
    <xf numFmtId="44" fontId="2" fillId="4" borderId="0" xfId="1" applyFont="1" applyFill="1" applyAlignment="1">
      <alignment horizontal="left" vertical="center" indent="10"/>
    </xf>
    <xf numFmtId="10" fontId="2" fillId="4" borderId="0" xfId="2" applyNumberFormat="1" applyFont="1" applyFill="1" applyAlignment="1">
      <alignment horizontal="center" vertical="center"/>
    </xf>
    <xf numFmtId="0" fontId="12" fillId="4" borderId="0" xfId="0" applyFont="1" applyFill="1" applyAlignment="1"/>
    <xf numFmtId="0" fontId="4" fillId="3" borderId="0" xfId="0" applyFont="1" applyFill="1"/>
    <xf numFmtId="0" fontId="4" fillId="3" borderId="0" xfId="0" applyFont="1" applyFill="1" applyAlignment="1">
      <alignment wrapText="1"/>
    </xf>
    <xf numFmtId="0" fontId="0" fillId="0" borderId="0" xfId="0" applyAlignment="1">
      <alignment horizontal="center" vertical="center"/>
    </xf>
    <xf numFmtId="0" fontId="12" fillId="2" borderId="0" xfId="0" applyFont="1" applyFill="1" applyAlignment="1"/>
    <xf numFmtId="0" fontId="12" fillId="4" borderId="0" xfId="0" applyFont="1" applyFill="1" applyAlignment="1">
      <alignment horizontal="center"/>
    </xf>
  </cellXfs>
  <cellStyles count="3">
    <cellStyle name="Currency" xfId="1" builtinId="4"/>
    <cellStyle name="Normal" xfId="0" builtinId="0"/>
    <cellStyle name="Percent" xfId="2" builtinId="5"/>
  </cellStyles>
  <dxfs count="29">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center" vertical="bottom" textRotation="0" wrapText="0" indent="0" justifyLastLine="0" shrinkToFit="0" readingOrder="0"/>
    </dxf>
    <dxf>
      <numFmt numFmtId="165" formatCode="_([$$-409]* #,##0.00_);_([$$-409]* \(#,##0.00\);_([$$-409]* &quot;-&quot;??_);_(@_)"/>
      <alignment horizontal="left" vertical="bottom" textRotation="0" wrapText="0" relativeIndent="-1"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ichStyles" Target="richData/richStyles.xml"/><Relationship Id="rId5" Type="http://schemas.openxmlformats.org/officeDocument/2006/relationships/theme" Target="theme/theme1.xml"/><Relationship Id="rId15" Type="http://schemas.openxmlformats.org/officeDocument/2006/relationships/calcChain" Target="calcChain.xml"/><Relationship Id="rId10" Type="http://schemas.microsoft.com/office/2017/06/relationships/rdRichValueStructure" Target="richData/rdrichvaluestructure.xml"/><Relationship Id="rId4" Type="http://schemas.openxmlformats.org/officeDocument/2006/relationships/worksheet" Target="worksheets/sheet4.xml"/><Relationship Id="rId9" Type="http://schemas.microsoft.com/office/2017/06/relationships/rdRichValue" Target="richData/rdrichvalue.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9073002</xdr:colOff>
      <xdr:row>6</xdr:row>
      <xdr:rowOff>60960</xdr:rowOff>
    </xdr:from>
    <xdr:to>
      <xdr:col>0</xdr:col>
      <xdr:colOff>12827000</xdr:colOff>
      <xdr:row>10</xdr:row>
      <xdr:rowOff>189300</xdr:rowOff>
    </xdr:to>
    <xdr:pic>
      <xdr:nvPicPr>
        <xdr:cNvPr id="2" name="Picture 1" descr="Snapshot of the Transactions Worksheet">
          <a:extLst>
            <a:ext uri="{FF2B5EF4-FFF2-40B4-BE49-F238E27FC236}">
              <a16:creationId xmlns:a16="http://schemas.microsoft.com/office/drawing/2014/main" id="{9A96B0D7-93EC-4432-9CB4-C46F2CB52C78}"/>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a:stretch>
          <a:fillRect/>
        </a:stretch>
      </xdr:blipFill>
      <xdr:spPr>
        <a:xfrm>
          <a:off x="9073002" y="2533227"/>
          <a:ext cx="3753998" cy="129674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0</xdr:col>
      <xdr:colOff>7636932</xdr:colOff>
      <xdr:row>18</xdr:row>
      <xdr:rowOff>18030</xdr:rowOff>
    </xdr:from>
    <xdr:to>
      <xdr:col>20</xdr:col>
      <xdr:colOff>385518</xdr:colOff>
      <xdr:row>25</xdr:row>
      <xdr:rowOff>218610</xdr:rowOff>
    </xdr:to>
    <xdr:pic>
      <xdr:nvPicPr>
        <xdr:cNvPr id="3" name="Picture 2" descr="Snapshot of Watchlist Worksheet">
          <a:extLst>
            <a:ext uri="{FF2B5EF4-FFF2-40B4-BE49-F238E27FC236}">
              <a16:creationId xmlns:a16="http://schemas.microsoft.com/office/drawing/2014/main" id="{58209BBC-8FB9-459D-B903-67F892BED05F}"/>
            </a:ext>
          </a:extLst>
        </xdr:cNvPr>
        <xdr:cNvPicPr>
          <a:picLocks noChangeAspect="1"/>
        </xdr:cNvPicPr>
      </xdr:nvPicPr>
      <xdr:blipFill>
        <a:blip xmlns:r="http://schemas.openxmlformats.org/officeDocument/2006/relationships" r:embed="rId2"/>
        <a:stretch>
          <a:fillRect/>
        </a:stretch>
      </xdr:blipFill>
      <xdr:spPr>
        <a:xfrm>
          <a:off x="7636932" y="5995497"/>
          <a:ext cx="19041819" cy="224528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0</xdr:col>
      <xdr:colOff>10333646</xdr:colOff>
      <xdr:row>39</xdr:row>
      <xdr:rowOff>166687</xdr:rowOff>
    </xdr:from>
    <xdr:to>
      <xdr:col>1</xdr:col>
      <xdr:colOff>226886</xdr:colOff>
      <xdr:row>50</xdr:row>
      <xdr:rowOff>3333</xdr:rowOff>
    </xdr:to>
    <xdr:pic>
      <xdr:nvPicPr>
        <xdr:cNvPr id="6" name="Picture 5">
          <a:extLst>
            <a:ext uri="{FF2B5EF4-FFF2-40B4-BE49-F238E27FC236}">
              <a16:creationId xmlns:a16="http://schemas.microsoft.com/office/drawing/2014/main" id="{98868FC0-30D5-4126-8D4E-06FED3289D3D}"/>
            </a:ext>
          </a:extLst>
        </xdr:cNvPr>
        <xdr:cNvPicPr>
          <a:picLocks noChangeAspect="1"/>
        </xdr:cNvPicPr>
      </xdr:nvPicPr>
      <xdr:blipFill>
        <a:blip xmlns:r="http://schemas.openxmlformats.org/officeDocument/2006/relationships" r:embed="rId3"/>
        <a:stretch>
          <a:fillRect/>
        </a:stretch>
      </xdr:blipFill>
      <xdr:spPr>
        <a:xfrm>
          <a:off x="10333646" y="12396787"/>
          <a:ext cx="4037865" cy="3375183"/>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40">
  <rv s="0">
    <v>https://www.bing.com/financeapi/forcetrigger?t=a1mou2&amp;q=XNAS%3aAAPL&amp;form=skydnc</v>
    <v>Learn more on Bing</v>
  </rv>
  <rv s="1">
    <v>0</v>
    <v>Apple Inc (XNAS:AAPL)</v>
    <v>2</v>
    <v>3</v>
    <v>Finance</v>
    <v>4</v>
    <v>en-US</v>
    <v>a1mou2</v>
    <v>268435456</v>
    <v>268435457</v>
    <v>1</v>
    <v>Powered by Refinitiv</v>
    <v>327.85</v>
    <v>170.27</v>
    <v>1.0781000000000001</v>
    <v>-1.89</v>
    <v>-7.6619999999999995E-3</v>
    <v>USD</v>
    <v>Apple Inc. designs, manufactures and markets mobile communication and media devices, personal computers and portable digital music players. The Company sells a range of related software, services, accessories, networking solutions, and third-party digital content and applications. The Company's segments include the Americas, Europe, Greater China, Japan and Rest of Asia Pacific. The Americas segment includes both North and South America. The Europe segment includes European countries, India, the Middle East and Africa. The Greater China segment includes China, Hong Kong and Taiwan. The Rest of Asia Pacific segment includes Australia and the Asian countries not included in the Company's other operating segments. Its products and services include iPhone, iPad, Mac, iPod, Apple Watch, Apple TV, a portfolio of consumer and professional software applications, iPhone OS (iOS), OS X and watchOS operating systems, iCloud, Apple Pay and a range of accessory, service and support offerings.</v>
    <v>137000</v>
    <v>Nasdaq Stock Market</v>
    <v>XNAS</v>
    <v>XNAS</v>
    <v>1 Apple Park Way, CUPERTINO, CA, 95014-0642 US</v>
    <v>252.84</v>
    <v>Computers, Phones &amp; Household Electronics</v>
    <v>Stock</v>
    <v>43909.999990775003</v>
    <v>0</v>
    <v>242.61</v>
    <v>1079300000000</v>
    <v>Apple Inc</v>
    <v>Apple Inc</v>
    <v>247.38499999999999</v>
    <v>19.3325</v>
    <v>246.67</v>
    <v>244.78</v>
    <v>4375480000</v>
    <v>AAPL</v>
    <v>Apple Inc (XNAS:AAPL)</v>
    <v>680134</v>
    <v>61809439</v>
    <v>1977</v>
  </rv>
  <rv s="2">
    <v>1</v>
  </rv>
  <rv s="0">
    <v>http://en.wikipedia.org/wiki/Public_domain</v>
    <v>Public domain</v>
  </rv>
  <rv s="0">
    <v>http://en.wikipedia.org/wiki/Alphabet_Inc.</v>
    <v>Wikipedia</v>
  </rv>
  <rv s="3">
    <v>3</v>
    <v>4</v>
  </rv>
  <rv s="4">
    <v>https://www.bing.com/th?id=AMMS_91f59ff6c9305ce24b1cf0389cd856f8&amp;qlt=95</v>
    <v>5</v>
    <v>https://www.bing.com/images/search?form=xlimg&amp;q=alphabet+inc.</v>
    <v>Image of Alphabet Inc</v>
    <v/>
  </rv>
  <rv s="0">
    <v>https://www.bing.com/financeapi/forcetrigger?t=a1u3rw&amp;q=XNAS%3aGOOGL&amp;form=skydnc</v>
    <v>Learn more on Bing</v>
  </rv>
  <rv s="5">
    <v>5</v>
    <v>Alphabet Inc (XNAS:GOOGL)</v>
    <v>7</v>
    <v>8</v>
    <v>Finance</v>
    <v>4</v>
    <v>en-US</v>
    <v>a1u3rw</v>
    <v>268435456</v>
    <v>268435457</v>
    <v>1</v>
    <v>Powered by Refinitiv</v>
    <v>1530.74</v>
    <v>1027.03</v>
    <v>1.01</v>
    <v>20.48</v>
    <v>1.8769000000000001E-2</v>
    <v>USD</v>
    <v>Alphabet Inc. is a holding company. The Company's businesses include Google Inc. (Google) and its Internet products, such as Access, Calico, CapitalG, GV, Nest, Verily, Waymo and X. The Company's segments include Google and Other Bets. The Google segment includes its Internet products, such as Search, Ads, Commerce, Maps, YouTube, Google Cloud, Android, Chrome and Google Play, as well as its hardware initiatives. The Google segment is engaged in advertising, sales of digital content, applications and cloud offerings, and sales of hardware products. The Other Bets segment is engaged in the sales of Internet and television services through Google Fiber, sales of Nest products and services, and licensing and research and development (R&amp;D) services through Verily. It offers Google Assistant, which allows users to type or talk with Google; Google Maps, which helps users navigate to a store, and Google Photos, which helps users store and organize all of their photos.</v>
    <v>118899</v>
    <v>Nasdaq Stock Market</v>
    <v>XNAS</v>
    <v>XNAS</v>
    <v>1600 Amphitheatre Pkwy, MOUNTAIN VIEW, CA, 94043-1351 US</v>
    <v>1152.6099999999999</v>
    <v>6</v>
    <v>Software &amp; IT Services</v>
    <v>Stock</v>
    <v>43909.999159883591</v>
    <v>7</v>
    <v>1055.55</v>
    <v>751872600000</v>
    <v>Alphabet Inc</v>
    <v>Alphabet Inc</v>
    <v>1088.22</v>
    <v>22.611499999999999</v>
    <v>1091.19</v>
    <v>1111.67</v>
    <v>687286100</v>
    <v>GOOGL</v>
    <v>Alphabet Inc (XNAS:GOOGL)</v>
    <v>14948</v>
    <v>2869305</v>
    <v>2015</v>
  </rv>
  <rv s="2">
    <v>8</v>
  </rv>
  <rv s="0">
    <v>http://en.wikipedia.org/wiki/Uber</v>
    <v>Wikipedia</v>
  </rv>
  <rv s="3">
    <v>3</v>
    <v>10</v>
  </rv>
  <rv s="4">
    <v>https://www.bing.com/th?id=AMMS_1907612a703c1e207c8c6b5b38cf5185&amp;qlt=95</v>
    <v>11</v>
    <v>https://www.bing.com/images/search?form=xlimg&amp;q=uber</v>
    <v>Image of Uber Technologies Inc</v>
    <v/>
  </rv>
  <rv s="0">
    <v>https://www.bing.com/financeapi/forcetrigger?t=bptw77&amp;q=XNYS%3aUBER&amp;form=skydnc</v>
    <v>Learn more on Bing</v>
  </rv>
  <rv s="6">
    <v>9</v>
    <v>Uber Technologies Inc (XNYS:UBER)</v>
    <v>7</v>
    <v>10</v>
    <v>Finance</v>
    <v>4</v>
    <v>en-US</v>
    <v>bptw77</v>
    <v>268435456</v>
    <v>268435457</v>
    <v>1</v>
    <v>Powered by Refinitiv</v>
    <v>47.08</v>
    <v>13.71</v>
    <v>5.67</v>
    <v>0.38259099999999996</v>
    <v>USD</v>
    <v>Uber Technologies, Inc. (Uber) develops and operates technology applications supporting a variety of offerings on its platform. Its operating segments include Rides, Eats, Freight, Other Bets, and Advanced Technologies Group (ATG) and Other Technology Programs. The Rides products connect consumers with drivers who provide rides in a variety of vehicles, such as cars, auto rickshaws, or taxis. The Eats offering allows consumers to search for restaurants, order a meal and have the meal delivered. Freight connects carriers with shippers on its platform and gives the ability to book a shipment. The Other Bets segment consists of multiple investment stage offerings, including new mobility offering that refers to products that provide consumers with access to rides through a variety of modes, including electronic scooters. The ATG and Other Technology Programs segment is responsible for the development and commercialization of autonomous vehicle and ridesharing technologies.</v>
    <v>26900</v>
    <v>New York Stock Exchange</v>
    <v>XNYS</v>
    <v>XNYS</v>
    <v>1455 Market St Fl 4, SAN FRANCISCO, CA, 94103-1355 US</v>
    <v>21.26</v>
    <v>12</v>
    <v>Software &amp; IT Services</v>
    <v>Stock</v>
    <v>43909.999951758597</v>
    <v>13</v>
    <v>15.7</v>
    <v>25546350000</v>
    <v>Uber Technologies Inc</v>
    <v>Uber Technologies Inc</v>
    <v>15.96</v>
    <v>0</v>
    <v>14.82</v>
    <v>20.49</v>
    <v>1723775000</v>
    <v>UBER</v>
    <v>Uber Technologies Inc (XNYS:UBER)</v>
    <v>1024626</v>
    <v>43789392</v>
    <v>2010</v>
  </rv>
  <rv s="2">
    <v>14</v>
  </rv>
  <rv s="0">
    <v>https://www.bing.com/financeapi/forcetrigger?t=a1nwdm&amp;q=XNAS%3aATNX&amp;form=skydnc</v>
    <v>Learn more on Bing</v>
  </rv>
  <rv s="7">
    <v>11</v>
    <v>Athenex Inc (XNAS:ATNX)</v>
    <v>2</v>
    <v>12</v>
    <v>Finance</v>
    <v>13</v>
    <v>en-US</v>
    <v>a1nwdm</v>
    <v>268435456</v>
    <v>268435457</v>
    <v>1</v>
    <v>Powered by Refinitiv</v>
    <v>21.11</v>
    <v>5.63</v>
    <v>1.28</v>
    <v>0.22416799999999998</v>
    <v>USD</v>
    <v xml:space="preserve">Athenex, Inc. is an oncology pharmaceutical company focused on the development and commercialization of therapies for cancer diseases and supportive therapies. The Company's technology platform is organized into three categories, including Oral Absorption Platform, Src Kinase Inhibitors and Symptom Therapeutics. The Company offers Oraxol, an oral formulation of paclitaxel; Orateacan, an oral formulation of Irinotecan; Oradoxel, an oral formulation of Docetaxel, and an oral formulation of Topotecan for the treatment of various types of cancers. Its Src Kinase Inhibitors include KX-01 (KX2-391) and KX-02 (KX2-361) oncology drug candidates. The Company's Symptom Therapeutics include CQ-01, which is used for the treatment of burn pruritus and scars; CQ-R1, which is used for the treatment of an irradiation-induced dermatitis, and an intranasal Granisetron used for the treatment of chemotherapy-induced nausea/vomiting. </v>
    <v>574</v>
    <v>Nasdaq Stock Market</v>
    <v>XNAS</v>
    <v>XNAS</v>
    <v>1001 Main St Ste 600, BUFFALO, NY, 14203-1009 US</v>
    <v>7.3</v>
    <v>Biotechnology &amp; Medical Research</v>
    <v>Stock</v>
    <v>43909.983004745314</v>
    <v>16</v>
    <v>5.7</v>
    <v>466090700</v>
    <v>Athenex Inc</v>
    <v>Athenex Inc</v>
    <v>5.73</v>
    <v>5.71</v>
    <v>6.99</v>
    <v>81627090</v>
    <v>ATNX</v>
    <v>Athenex Inc (XNAS:ATNX)</v>
    <v>906956</v>
    <v>906295</v>
    <v>2003</v>
  </rv>
  <rv s="2">
    <v>17</v>
  </rv>
  <rv s="0">
    <v>http://zh.wikipedia.org/wiki/Facebook</v>
    <v>Wikipedia</v>
  </rv>
  <rv s="3">
    <v>3</v>
    <v>19</v>
  </rv>
  <rv s="4">
    <v>https://www.bing.com/th?id=AMMS_0a26ff9b8b1c616d7a0378f9a1f1d1cc&amp;qlt=95</v>
    <v>20</v>
    <v>https://www.bing.com/images/search?form=xlimg&amp;q=facebook</v>
    <v>Image of Facebook Inc</v>
    <v/>
  </rv>
  <rv s="0">
    <v>https://www.bing.com/financeapi/forcetrigger?t=a1slm7&amp;q=XNAS%3aFB&amp;form=skydnc</v>
    <v>Learn more on Bing</v>
  </rv>
  <rv s="5">
    <v>5</v>
    <v>Facebook Inc (XNAS:FB)</v>
    <v>7</v>
    <v>8</v>
    <v>Finance</v>
    <v>4</v>
    <v>en-US</v>
    <v>a1slm7</v>
    <v>268435456</v>
    <v>268435457</v>
    <v>1</v>
    <v>Powered by Refinitiv</v>
    <v>224.2</v>
    <v>137.10059999999999</v>
    <v>1.0858000000000001</v>
    <v>6.17</v>
    <v>4.1984E-2</v>
    <v>USD</v>
    <v>Facebook, Inc. is focused on building products that enable people to connect and share through mobile devices, personal computers and other surfaces. The Company's products include Facebook, Instagram, Messenger, WhatsApp and Oculus. Facebook enables people to connect, share, discover and communicate with each other on mobile devices and personal computers. Instagram enables people to take photos or videos, customize them with filter effects, and share them with friends and followers in a photo feed or send them directly to friends. Messenger allows communicating with people and businesses alike across a range of platforms and devices. WhatsApp Messenger is a messaging application that is used by people around the world and is available on a range of mobile platforms. Its Oculus virtual reality technology and content platform offers products that allow people to enter an interactive environment to play games, consume content and connect with others.</v>
    <v>44942</v>
    <v>Nasdaq Stock Market</v>
    <v>XNAS</v>
    <v>XNAS</v>
    <v>1601 Willow Rd, MENLO PARK, CA, 94025-1452 US</v>
    <v>159.92939999999999</v>
    <v>21</v>
    <v>Software &amp; IT Services</v>
    <v>Stock</v>
    <v>43909.999810671092</v>
    <v>22</v>
    <v>144.80000000000001</v>
    <v>418902200000</v>
    <v>Facebook Inc</v>
    <v>Facebook Inc</v>
    <v>146.62</v>
    <v>25.140799999999999</v>
    <v>146.96</v>
    <v>153.13</v>
    <v>2850451000</v>
    <v>FB</v>
    <v>Facebook Inc (XNAS:FB)</v>
    <v>182444</v>
    <v>24811400</v>
    <v>2004</v>
  </rv>
  <rv s="2">
    <v>23</v>
  </rv>
  <rv s="0">
    <v>https://www.bing.com/financeapi/forcetrigger?t=a1qapr&amp;q=XNAS%3aCRBP&amp;form=skydnc</v>
    <v>Learn more on Bing</v>
  </rv>
  <rv s="8">
    <v>14</v>
    <v>Corbus Pharmaceuticals Holdings Inc (XNAS:CRBP)</v>
    <v>2</v>
    <v>15</v>
    <v>Finance</v>
    <v>13</v>
    <v>en-US</v>
    <v>a1qapr</v>
    <v>268435456</v>
    <v>268435457</v>
    <v>1</v>
    <v>Powered by Refinitiv</v>
    <v>8.09</v>
    <v>3.29</v>
    <v>1.3940999999999999</v>
    <v>0.2</v>
    <v>4.7961999999999998E-2</v>
    <v>USD</v>
    <v>Corbus Pharmaceuticals Holdings, Inc. is a Phase-III, clinical-stage pharmaceutical company focused on the development and commercialization of novel therapeutics to treat rare, chronic, and serious inflammatory and fibrotic diseases. The Company operates through developing and commercializing therapeutics to treat rare life-threatening inflammatory fibrotic diseases segment. The Company's lead product candidate, lenabasum, is a novel, synthetic oral endocannabinoid-mimetic drug designed to resolve chronic inflammation and halt fibrotic processes. Lenabasum stimulates the production of Specialized Pro-Resolving Lipid Mediators (SPMs) that act to resolve inflammation, and halt fibrosis by activating endogenous pathways. The Company is developing lenabasum to treat four diseases: systemic sclerosis, cystic fibrosis, diffuse cutaneous, skin-predominant dermatomyositis and systemic lupus erythematosus (SLE).</v>
    <v>141</v>
    <v>Nasdaq Stock Market</v>
    <v>XNAS</v>
    <v>XNAS</v>
    <v>100 River Ridge Dr, NORWOOD, MA, 02062-5030 US</v>
    <v>4.5</v>
    <v>Biotechnology &amp; Medical Research</v>
    <v>Stock</v>
    <v>43909.911620543753</v>
    <v>25</v>
    <v>3.82</v>
    <v>302285200</v>
    <v>Corbus Pharmaceuticals Holdings Inc</v>
    <v>Corbus Pharmaceuticals Holdings Inc</v>
    <v>4.0199999999999996</v>
    <v>4.17</v>
    <v>4.37</v>
    <v>72490450</v>
    <v>CRBP</v>
    <v>Corbus Pharmaceuticals Holdings Inc (XNAS:CRBP)</v>
    <v>1178700</v>
    <v>1224054</v>
    <v>2013</v>
  </rv>
  <rv s="2">
    <v>26</v>
  </rv>
  <rv s="0">
    <v>http://en.wikipedia.org/wiki/General_Electric</v>
    <v>Wikipedia</v>
  </rv>
  <rv s="3">
    <v>3</v>
    <v>28</v>
  </rv>
  <rv s="4">
    <v>https://www.bing.com/th?id=AMMS_301c5fbc1963a22028790c2c83b0dc3c&amp;qlt=95</v>
    <v>29</v>
    <v>https://www.bing.com/images/search?form=xlimg&amp;q=general+electric</v>
    <v>Image of General Electric Co</v>
    <v/>
  </rv>
  <rv s="0">
    <v>https://www.bing.com/financeapi/forcetrigger?t=a1tr1h&amp;q=XNYS%3aGE&amp;form=skydnc</v>
    <v>Learn more on Bing</v>
  </rv>
  <rv s="5">
    <v>5</v>
    <v>General Electric Co (XNYS:GE)</v>
    <v>7</v>
    <v>8</v>
    <v>Finance</v>
    <v>4</v>
    <v>en-US</v>
    <v>a1tr1h</v>
    <v>268435456</v>
    <v>268435457</v>
    <v>1</v>
    <v>Powered by Refinitiv</v>
    <v>13.26</v>
    <v>5.9</v>
    <v>1.4471000000000001</v>
    <v>-0.12</v>
    <v>-1.8182E-2</v>
    <v>USD</v>
    <v>General Electric Company is a global digital industrial company. The Company's products and services range from aircraft engines, power generation, and oil and gas production equipment to medical imaging, financing and industrial products. Its segments include Power, which includes products and services related to energy production; Renewable Energy, which offers renewable power sources; Oil &amp; Gas, including liquefied natural gas and pipelines; Aviation, which includes commercial and military aircraft engines, and integrated digital components, among others; Healthcare, which provides healthcare technologies in medical imaging, digital solutions, patient monitoring and diagnostics, and drug discovery, among others; Transportation, which is a supplier to the railroad, mining, marine, stationary power and drilling industries; Energy Connections &amp; Lighting, which includes Energy Connections and Lighting businesses, and Capital, which is a financial services division.</v>
    <v>205000</v>
    <v>New York Stock Exchange</v>
    <v>XNYS</v>
    <v>XNYS</v>
    <v>5 NECCO STREET, BOSTON, MA, 02210 US</v>
    <v>6.91</v>
    <v>30</v>
    <v>Industrial Conglomerates</v>
    <v>Stock</v>
    <v>43909.999700185159</v>
    <v>31</v>
    <v>6.15</v>
    <v>57692700000</v>
    <v>General Electric Co</v>
    <v>General Electric Co</v>
    <v>6.4</v>
    <v>14727.27</v>
    <v>6.6</v>
    <v>6.48</v>
    <v>8741317000</v>
    <v>GE</v>
    <v>General Electric Co (XNYS:GE)</v>
    <v>779139</v>
    <v>96015523</v>
    <v>1892</v>
  </rv>
  <rv s="2">
    <v>32</v>
  </rv>
  <rv s="0">
    <v>http://en.wikipedia.org/wiki/Microsoft</v>
    <v>Wikipedia</v>
  </rv>
  <rv s="3">
    <v>3</v>
    <v>34</v>
  </rv>
  <rv s="4">
    <v>https://www.bing.com/th?id=AMMS_c6939a08cba290c186ef1b935254e91d&amp;qlt=95</v>
    <v>35</v>
    <v>https://www.bing.com/images/search?form=xlimg&amp;q=microsoft+corporation</v>
    <v>Image of Microsoft Corp</v>
    <v/>
  </rv>
  <rv s="0">
    <v>https://www.bing.com/financeapi/forcetrigger?t=a1xzim&amp;q=XNAS%3aMSFT&amp;form=skydnc</v>
    <v>Learn more on Bing</v>
  </rv>
  <rv s="5">
    <v>5</v>
    <v>Microsoft Corp (XNAS:MSFT)</v>
    <v>7</v>
    <v>8</v>
    <v>Finance</v>
    <v>4</v>
    <v>en-US</v>
    <v>a1xzim</v>
    <v>268435456</v>
    <v>268435457</v>
    <v>1</v>
    <v>Powered by Refinitiv</v>
    <v>190.7</v>
    <v>115.5215</v>
    <v>0.98270000000000002</v>
    <v>2.31</v>
    <v>1.6452999999999999E-2</v>
    <v>USD</v>
    <v>Microsoft Corporation is a technology company. The Company develops, licenses, and supports a range of software products, services and devices.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video games, and training and certification of computer system integrators and developers. It also designs, manufactures, and sells devices, including personal computers (PCs), tablets, gaming and entertainment consoles, phones, other intelligent devices, and related accessories, that integrate with its cloud-based offerings. It offers an array of services, including cloud-based solutions that provide customers with software, services, platforms, and content, and it provides solution support and consulting services.</v>
    <v>144000</v>
    <v>Nasdaq Stock Market</v>
    <v>XNAS</v>
    <v>XNAS</v>
    <v>1 Microsoft Way, REDMOND, WA, 98052-6399 US</v>
    <v>150.15</v>
    <v>36</v>
    <v>Software &amp; IT Services</v>
    <v>Stock</v>
    <v>43909.999984582813</v>
    <v>37</v>
    <v>139</v>
    <v>1067889000000</v>
    <v>Microsoft Corp</v>
    <v>Microsoft Corp</v>
    <v>142.77000000000001</v>
    <v>26.3993</v>
    <v>140.4</v>
    <v>142.71</v>
    <v>7606047000</v>
    <v>MSFT</v>
    <v>Microsoft Corp (XNAS:MSFT)</v>
    <v>481551</v>
    <v>64506099</v>
    <v>1993</v>
  </rv>
  <rv s="2">
    <v>38</v>
  </rv>
</rvData>
</file>

<file path=xl/richData/rdrichvaluestructure.xml><?xml version="1.0" encoding="utf-8"?>
<rvStructures xmlns="http://schemas.microsoft.com/office/spreadsheetml/2017/richdata" count="9">
  <s t="_hyperlink">
    <k n="Address" t="s"/>
    <k n="Text" t="s"/>
  </s>
  <s t="_linkedentitycore">
    <k n="_Display" t="spb"/>
    <k n="_DisplayString" t="s"/>
    <k n="_Flags" t="spb"/>
    <k n="_Format" t="spb"/>
    <k n="_Icon" t="s"/>
    <k n="_SubLabel" t="spb"/>
    <k n="%EntityCulture" t="s"/>
    <k n="%EntityId" t="s"/>
    <k n="%EntityServiceId"/>
    <k n="%EntitySubDomainId"/>
    <k n="%IsRefreshable" t="b"/>
    <k n="%ProviderInfo" t="s"/>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s t="_sourceattribution">
    <k n="License" t="r"/>
    <k n="Source" t="r"/>
  </s>
  <s t="_imageurl">
    <k n="Address" t="s"/>
    <k n="Attribution" t="r"/>
    <k n="More Images Address" t="s"/>
    <k n="Text" t="s"/>
    <k n="Blip Identifier" t="s"/>
  </s>
  <s t="_linkedentitycore">
    <k n="_Display" t="spb"/>
    <k n="_DisplayString" t="s"/>
    <k n="_Flags" t="spb"/>
    <k n="_Format" t="spb"/>
    <k n="_Icon" t="s"/>
    <k n="_SubLabel" t="spb"/>
    <k n="%EntityCulture" t="s"/>
    <k n="%EntityId" t="s"/>
    <k n="%EntityServiceId"/>
    <k n="%EntitySubDomainId"/>
    <k n="%IsRefreshable" t="b"/>
    <k n="%ProviderInfo" t="s"/>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EntitySubDomainId"/>
    <k n="%IsRefreshable" t="b"/>
    <k n="%ProviderInfo" t="s"/>
    <k n="52 week high"/>
    <k n="52 week low"/>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EntitySubDomainId"/>
    <k n="%IsRefreshable" t="b"/>
    <k n="%ProviderInfo" t="s"/>
    <k n="52 week high"/>
    <k n="52 week low"/>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EntitySubDomainId"/>
    <k n="%IsRefreshable" t="b"/>
    <k n="%ProviderInfo" t="s"/>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5">
    <a count="43">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v t="s">_Display</v>
    </a>
    <a count="44">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v t="s">_Display</v>
    </a>
    <a count="43">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LearnMoreOnLink</v>
      <v t="s">Image</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LearnMoreOnLink</v>
      <v t="s">ExchangeID</v>
      <v t="s">%ProviderInfo</v>
      <v t="s">_Display</v>
    </a>
    <a count="42">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v t="s">_Display</v>
    </a>
  </spbArrays>
  <spbData count="16">
    <spb s="0">
      <v>0</v>
    </spb>
    <spb s="1">
      <v>0</v>
      <v>0</v>
      <v>0</v>
    </spb>
    <spb s="2">
      <v>1</v>
      <v>1</v>
      <v>1</v>
    </spb>
    <spb s="3">
      <v>1</v>
      <v>2</v>
      <v>2</v>
      <v>1</v>
      <v>3</v>
      <v>1</v>
      <v>1</v>
      <v>1</v>
      <v>4</v>
      <v>4</v>
      <v>5</v>
      <v>6</v>
      <v>1</v>
      <v>1</v>
      <v>1</v>
      <v>4</v>
      <v>7</v>
      <v>8</v>
      <v>9</v>
      <v>10</v>
      <v>9</v>
      <v>4</v>
    </spb>
    <spb s="4">
      <v>Real-Time Nasdaq Last Sale</v>
      <v>from previous close</v>
      <v>from previous close</v>
      <v>Source: Nasdaq Last Sale</v>
      <v>GMT</v>
    </spb>
    <spb s="0">
      <v>1</v>
    </spb>
    <spb s="5">
      <v>0</v>
      <v>0</v>
    </spb>
    <spb s="6">
      <v>6</v>
      <v>1</v>
      <v>1</v>
      <v>1</v>
    </spb>
    <spb s="7">
      <v>1</v>
      <v>2</v>
      <v>2</v>
      <v>1</v>
      <v>3</v>
      <v>1</v>
      <v>11</v>
      <v>1</v>
      <v>1</v>
      <v>4</v>
      <v>4</v>
      <v>5</v>
      <v>6</v>
      <v>1</v>
      <v>1</v>
      <v>1</v>
      <v>4</v>
      <v>7</v>
      <v>8</v>
      <v>9</v>
      <v>10</v>
      <v>9</v>
      <v>4</v>
    </spb>
    <spb s="0">
      <v>2</v>
    </spb>
    <spb s="8">
      <v>1</v>
      <v>2</v>
      <v>1</v>
      <v>3</v>
      <v>1</v>
      <v>11</v>
      <v>1</v>
      <v>1</v>
      <v>4</v>
      <v>4</v>
      <v>5</v>
      <v>6</v>
      <v>1</v>
      <v>1</v>
      <v>1</v>
      <v>4</v>
      <v>7</v>
      <v>8</v>
      <v>9</v>
      <v>10</v>
      <v>9</v>
      <v>4</v>
    </spb>
    <spb s="0">
      <v>3</v>
    </spb>
    <spb s="9">
      <v>1</v>
      <v>1</v>
      <v>3</v>
      <v>1</v>
      <v>1</v>
      <v>1</v>
      <v>4</v>
      <v>4</v>
      <v>5</v>
      <v>6</v>
      <v>1</v>
      <v>1</v>
      <v>1</v>
      <v>4</v>
      <v>7</v>
      <v>8</v>
      <v>9</v>
      <v>10</v>
      <v>9</v>
      <v>4</v>
    </spb>
    <spb s="4">
      <v>Delayed 15 minutes</v>
      <v>from previous close</v>
      <v>from previous close</v>
      <v>Source: Nasdaq</v>
      <v>GMT</v>
    </spb>
    <spb s="0">
      <v>4</v>
    </spb>
    <spb s="10">
      <v>1</v>
      <v>2</v>
      <v>1</v>
      <v>3</v>
      <v>1</v>
      <v>1</v>
      <v>1</v>
      <v>4</v>
      <v>4</v>
      <v>5</v>
      <v>6</v>
      <v>1</v>
      <v>1</v>
      <v>1</v>
      <v>4</v>
      <v>7</v>
      <v>8</v>
      <v>9</v>
      <v>10</v>
      <v>9</v>
      <v>4</v>
    </spb>
  </spbData>
</supportingPropertyBags>
</file>

<file path=xl/richData/rdsupportingpropertybagstructure.xml><?xml version="1.0" encoding="utf-8"?>
<spbStructures xmlns="http://schemas.microsoft.com/office/spreadsheetml/2017/richdata2" count="11">
  <s>
    <k n="^Order" t="spba"/>
  </s>
  <s>
    <k n="ShowInCardView" t="b"/>
    <k n="ShowInDotNotation" t="b"/>
    <k n="ShowInAutoComplete" t="b"/>
  </s>
  <s>
    <k n="ExchangeID" t="spb"/>
    <k n="UniqueName" t="spb"/>
    <k n="%ProviderInfo" t="spb"/>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Price" t="s"/>
    <k n="Change" t="s"/>
    <k n="Change (%)" t="s"/>
    <k n="ExchangeID" t="s"/>
    <k n="Last trade time" t="s"/>
  </s>
  <s>
    <k n="ShowInDotNotation" t="b"/>
    <k n="ShowInAutoComplete" t="b"/>
  </s>
  <s>
    <k n="Image" t="spb"/>
    <k n="ExchangeID" t="spb"/>
    <k n="UniqueName" t="spb"/>
    <k n="%ProviderInfo" t="spb"/>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P/E"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165" formatCode="_([$$-409]* #,##0.00_);_([$$-409]* \(#,##0.00\);_([$$-409]* &quot;-&quot;??_);_(@_)"/>
    </x:dxf>
    <x:dxf>
      <x:numFmt numFmtId="4" formatCode="#,##0.00"/>
    </x:dxf>
    <x:dxf>
      <x:numFmt numFmtId="3" formatCode="#,##0"/>
    </x:dxf>
    <x:dxf>
      <x:numFmt numFmtId="14" formatCode="0.00%"/>
    </x:dxf>
    <x:dxf>
      <x:numFmt numFmtId="164" formatCode="_([$$-409]* #,##0_);_([$$-409]* \(#,##0\);_([$$-409]* &quot;-&quot;_);_(@_)"/>
    </x:dxf>
    <x:dxf>
      <x:numFmt numFmtId="27" formatCode="m/d/yy\ h:mm"/>
    </x:dxf>
    <x:dxf>
      <x:numFmt numFmtId="2" formatCode="0.00"/>
    </x:dxf>
    <x:dxf>
      <x:numFmt numFmtId="1" formatCode="0"/>
    </x:dxf>
  </dxfs>
  <richProperties>
    <rPr n="IsTitleField" t="b"/>
    <rPr n="ShouldShowInCell" t="b"/>
    <rPr n="IsHeroField" t="b"/>
  </richProperties>
  <richStyles>
    <rSty dxfid="0"/>
    <rSty dxfid="1"/>
    <rSty>
      <rpv i="0">1</rpv>
    </rSty>
    <rSty dxfid="2"/>
    <rSty dxfid="3"/>
    <rSty dxfid="4"/>
    <rSty>
      <rpv i="1">1</rpv>
    </rSty>
    <rSty dxfid="5"/>
    <rSty dxfid="6"/>
    <rSty dxfid="7"/>
    <rSty>
      <rpv i="2">1</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6D6524-F672-45AE-9950-0BABE490040F}" name="Table2" displayName="Table2" ref="A2:D6" totalsRowShown="0" headerRowDxfId="22" dataDxfId="21">
  <tableColumns count="4">
    <tableColumn id="1" xr3:uid="{9E0358AA-0873-4CB0-A1DB-C87A952186A3}" name="Stock" dataDxfId="20"/>
    <tableColumn id="2" xr3:uid="{37BB1892-7D54-42F7-AD63-19DD5B018278}" name="Quantity" dataDxfId="19"/>
    <tableColumn id="3" xr3:uid="{6A67792E-31ED-493A-B0F0-8E84062DE3EA}" name="Price" dataDxfId="18"/>
    <tableColumn id="4" xr3:uid="{13AC5BA3-5235-47D9-843F-320A895E116A}" name="Total" dataDxfId="17">
      <calculatedColumnFormula>C3*B3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61A7A-80BD-48FD-A396-6BFE5DF6EDE9}" name="Table1" displayName="Table1" ref="A2:I10" totalsRowShown="0" headerRowDxfId="10" dataDxfId="9">
  <autoFilter ref="A2:I10" xr:uid="{B7E732F3-893A-4E28-BB7F-F5FA0BB30B55}"/>
  <tableColumns count="9">
    <tableColumn id="3" xr3:uid="{C74E8F90-1474-4EF6-AD83-DD8E4FFF587F}" name="Name" dataDxfId="8"/>
    <tableColumn id="1" xr3:uid="{EE51B637-1631-43AA-9F28-FEB0D6935F0A}" name="Stocks" dataDxfId="7"/>
    <tableColumn id="2" xr3:uid="{8A870501-F014-4EF7-9751-B88CE22BDF23}" name="Price" dataDxfId="6">
      <calculatedColumnFormula>_FV(B3,"Price")</calculatedColumnFormula>
    </tableColumn>
    <tableColumn id="4" xr3:uid="{90B1A18B-0954-4890-9AF9-2DA50941BEC0}" name="Number of Shares" dataDxfId="5">
      <calculatedColumnFormula>IF(SUMIF(Table2[Stock],Table1[[#This Row],[Name]],Table2[Quantity])=0," ",SUMIF(Table2[Stock],Table1[[#This Row],[Name]],Table2[Quantity]))</calculatedColumnFormula>
    </tableColumn>
    <tableColumn id="5" xr3:uid="{05E76D41-A2B0-4C2C-A1D4-7E954258E3FA}" name="Total Investments" dataDxfId="4" dataCellStyle="Currency">
      <calculatedColumnFormula>IF(SUMIF(Table2[Stock],Table1[[#This Row],[Name]],Table2[Total])=0," ",SUMIF(Table2[Stock],Table1[[#This Row],[Name]],Table2[Total]))</calculatedColumnFormula>
    </tableColumn>
    <tableColumn id="6" xr3:uid="{9525B9E2-1AC4-42D7-BCFD-57AAD32BA133}" name="Averaged Price" dataDxfId="3" dataCellStyle="Currency">
      <calculatedColumnFormula>IFERROR(Table1[[#This Row],[Total Investments]]/Table1[[#This Row],[Number of Shares]]," ")</calculatedColumnFormula>
    </tableColumn>
    <tableColumn id="7" xr3:uid="{674A053C-8616-4974-8673-311D8159F47D}" name="Current Investment Value" dataDxfId="2" dataCellStyle="Currency">
      <calculatedColumnFormula>IFERROR(Table1[[#This Row],[Price]]*Table1[[#This Row],[Number of Shares]]," ")</calculatedColumnFormula>
    </tableColumn>
    <tableColumn id="8" xr3:uid="{06110BA2-AB72-4B77-A38A-31C3465118B9}" name="Profit/Loss" dataDxfId="1">
      <calculatedColumnFormula>IFERROR(Table1[[#This Row],[Current Investment Value]]-Table1[[#This Row],[Total Investments]]," ")</calculatedColumnFormula>
    </tableColumn>
    <tableColumn id="9" xr3:uid="{769E316C-2379-4FE3-92A6-5A397B558B2B}" name="P/L %" dataDxfId="0" dataCellStyle="Percent">
      <calculatedColumnFormula>IFERROR(Table1[[#This Row],[Profit/Loss]]/Table1[[#This Row],[Total Investments]],"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AF893-1EDE-4D76-9C1E-2655BB2DC96A}">
  <dimension ref="A1:XFD1048575"/>
  <sheetViews>
    <sheetView tabSelected="1" zoomScale="80" zoomScaleNormal="80" workbookViewId="0"/>
  </sheetViews>
  <sheetFormatPr baseColWidth="10" defaultColWidth="8.83203125" defaultRowHeight="24" x14ac:dyDescent="0.3"/>
  <cols>
    <col min="1" max="1" width="195.5" style="11" customWidth="1"/>
    <col min="2" max="16384" width="8.83203125" style="8"/>
  </cols>
  <sheetData>
    <row r="1" spans="1:1" ht="125" x14ac:dyDescent="0.3">
      <c r="A1" s="16" t="s">
        <v>53</v>
      </c>
    </row>
    <row r="2" spans="1:1" s="4" customFormat="1" x14ac:dyDescent="0.3">
      <c r="A2" s="28"/>
    </row>
    <row r="3" spans="1:1" ht="34" x14ac:dyDescent="0.4">
      <c r="A3" s="9" t="s">
        <v>22</v>
      </c>
    </row>
    <row r="4" spans="1:1" x14ac:dyDescent="0.3">
      <c r="A4" s="11" t="s">
        <v>27</v>
      </c>
    </row>
    <row r="5" spans="1:1" x14ac:dyDescent="0.3">
      <c r="A5" s="12" t="s">
        <v>23</v>
      </c>
    </row>
    <row r="6" spans="1:1" x14ac:dyDescent="0.3">
      <c r="A6" s="13" t="s">
        <v>26</v>
      </c>
    </row>
    <row r="7" spans="1:1" x14ac:dyDescent="0.3">
      <c r="A7" s="15" t="s">
        <v>24</v>
      </c>
    </row>
    <row r="8" spans="1:1" x14ac:dyDescent="0.3">
      <c r="A8" s="14" t="s">
        <v>30</v>
      </c>
    </row>
    <row r="9" spans="1:1" x14ac:dyDescent="0.3">
      <c r="A9" s="14" t="s">
        <v>31</v>
      </c>
    </row>
    <row r="10" spans="1:1" x14ac:dyDescent="0.3">
      <c r="A10" s="14" t="s">
        <v>32</v>
      </c>
    </row>
    <row r="11" spans="1:1" x14ac:dyDescent="0.3">
      <c r="A11" s="15" t="s">
        <v>34</v>
      </c>
    </row>
    <row r="12" spans="1:1" x14ac:dyDescent="0.3">
      <c r="A12" s="14" t="s">
        <v>25</v>
      </c>
    </row>
    <row r="13" spans="1:1" s="4" customFormat="1" x14ac:dyDescent="0.3">
      <c r="A13" s="27"/>
    </row>
    <row r="14" spans="1:1" x14ac:dyDescent="0.3">
      <c r="A14" s="13" t="s">
        <v>43</v>
      </c>
    </row>
    <row r="15" spans="1:1" x14ac:dyDescent="0.3">
      <c r="A15" s="15" t="s">
        <v>24</v>
      </c>
    </row>
    <row r="16" spans="1:1" x14ac:dyDescent="0.3">
      <c r="A16" s="14" t="s">
        <v>30</v>
      </c>
    </row>
    <row r="17" spans="1:1" x14ac:dyDescent="0.3">
      <c r="A17" s="14" t="s">
        <v>33</v>
      </c>
    </row>
    <row r="18" spans="1:1" x14ac:dyDescent="0.3">
      <c r="A18" s="14"/>
    </row>
    <row r="19" spans="1:1" x14ac:dyDescent="0.3">
      <c r="A19" s="14"/>
    </row>
    <row r="20" spans="1:1" x14ac:dyDescent="0.3">
      <c r="A20" s="14"/>
    </row>
    <row r="21" spans="1:1" x14ac:dyDescent="0.3">
      <c r="A21" s="14"/>
    </row>
    <row r="22" spans="1:1" x14ac:dyDescent="0.3">
      <c r="A22" s="14"/>
    </row>
    <row r="23" spans="1:1" x14ac:dyDescent="0.3">
      <c r="A23" s="14"/>
    </row>
    <row r="24" spans="1:1" x14ac:dyDescent="0.3">
      <c r="A24" s="14"/>
    </row>
    <row r="25" spans="1:1" x14ac:dyDescent="0.3">
      <c r="A25" s="14"/>
    </row>
    <row r="26" spans="1:1" x14ac:dyDescent="0.3">
      <c r="A26" s="14"/>
    </row>
    <row r="27" spans="1:1" x14ac:dyDescent="0.3">
      <c r="A27" s="14"/>
    </row>
    <row r="28" spans="1:1" x14ac:dyDescent="0.3">
      <c r="A28" s="15" t="s">
        <v>36</v>
      </c>
    </row>
    <row r="29" spans="1:1" x14ac:dyDescent="0.3">
      <c r="A29" s="14" t="s">
        <v>35</v>
      </c>
    </row>
    <row r="30" spans="1:1" ht="25" x14ac:dyDescent="0.3">
      <c r="A30" s="17" t="s">
        <v>37</v>
      </c>
    </row>
    <row r="31" spans="1:1" ht="25" x14ac:dyDescent="0.3">
      <c r="A31" s="17" t="s">
        <v>38</v>
      </c>
    </row>
    <row r="32" spans="1:1" ht="25" x14ac:dyDescent="0.3">
      <c r="A32" s="17" t="s">
        <v>39</v>
      </c>
    </row>
    <row r="33" spans="1:1" ht="25" x14ac:dyDescent="0.3">
      <c r="A33" s="17" t="s">
        <v>40</v>
      </c>
    </row>
    <row r="34" spans="1:1" ht="25" x14ac:dyDescent="0.3">
      <c r="A34" s="17" t="s">
        <v>41</v>
      </c>
    </row>
    <row r="35" spans="1:1" ht="25" x14ac:dyDescent="0.3">
      <c r="A35" s="17" t="s">
        <v>42</v>
      </c>
    </row>
    <row r="36" spans="1:1" s="4" customFormat="1" x14ac:dyDescent="0.3">
      <c r="A36" s="27"/>
    </row>
    <row r="37" spans="1:1" x14ac:dyDescent="0.3">
      <c r="A37" s="13" t="s">
        <v>29</v>
      </c>
    </row>
    <row r="38" spans="1:1" x14ac:dyDescent="0.3">
      <c r="A38" s="15" t="s">
        <v>46</v>
      </c>
    </row>
    <row r="39" spans="1:1" ht="25" x14ac:dyDescent="0.3">
      <c r="A39" s="17" t="s">
        <v>45</v>
      </c>
    </row>
    <row r="40" spans="1:1" ht="50" x14ac:dyDescent="0.3">
      <c r="A40" s="17" t="s">
        <v>47</v>
      </c>
    </row>
    <row r="41" spans="1:1" ht="25" x14ac:dyDescent="0.3">
      <c r="A41" s="17" t="s">
        <v>41</v>
      </c>
    </row>
    <row r="42" spans="1:1" ht="25" x14ac:dyDescent="0.3">
      <c r="A42" s="17" t="s">
        <v>48</v>
      </c>
    </row>
    <row r="1048575" spans="16384:16384" x14ac:dyDescent="0.3">
      <c r="XFD1048575" s="18" t="s">
        <v>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45CCB-267A-4A51-BE02-0EAC76B8A587}">
  <dimension ref="A1:B9"/>
  <sheetViews>
    <sheetView zoomScaleNormal="100" workbookViewId="0">
      <selection activeCell="B9" sqref="B9"/>
    </sheetView>
  </sheetViews>
  <sheetFormatPr baseColWidth="10" defaultColWidth="8.83203125" defaultRowHeight="35" customHeight="1" x14ac:dyDescent="0.2"/>
  <cols>
    <col min="1" max="1" width="37.5" style="20" customWidth="1"/>
    <col min="2" max="2" width="33.33203125" style="20" customWidth="1"/>
    <col min="3" max="16384" width="8.83203125" style="20"/>
  </cols>
  <sheetData>
    <row r="1" spans="1:2" ht="35" customHeight="1" x14ac:dyDescent="0.2">
      <c r="A1" s="19" t="s">
        <v>28</v>
      </c>
      <c r="B1" s="19">
        <f ca="1">TODAY()</f>
        <v>44192</v>
      </c>
    </row>
    <row r="2" spans="1:2" ht="35" customHeight="1" x14ac:dyDescent="0.2">
      <c r="A2" s="19"/>
      <c r="B2" s="21"/>
    </row>
    <row r="3" spans="1:2" ht="35" customHeight="1" x14ac:dyDescent="0.2">
      <c r="A3" s="19" t="s">
        <v>11</v>
      </c>
      <c r="B3" s="22">
        <f>SUM(Table1[Total Investments])</f>
        <v>180.01999999999998</v>
      </c>
    </row>
    <row r="4" spans="1:2" ht="35" customHeight="1" x14ac:dyDescent="0.2">
      <c r="B4" s="23"/>
    </row>
    <row r="5" spans="1:2" ht="35" customHeight="1" x14ac:dyDescent="0.2">
      <c r="A5" s="19" t="s">
        <v>21</v>
      </c>
      <c r="B5" s="22">
        <f>SUM(Table1[Current Investment Value])</f>
        <v>190.17000000000002</v>
      </c>
    </row>
    <row r="7" spans="1:2" ht="35" customHeight="1" x14ac:dyDescent="0.2">
      <c r="A7" s="19" t="s">
        <v>20</v>
      </c>
      <c r="B7" s="24">
        <f>B5-B3</f>
        <v>10.150000000000034</v>
      </c>
    </row>
    <row r="9" spans="1:2" ht="35" customHeight="1" x14ac:dyDescent="0.2">
      <c r="A9" s="19" t="s">
        <v>49</v>
      </c>
      <c r="B9" s="25">
        <f>IFERROR(B7/B3," ")</f>
        <v>5.6382624152872096E-2</v>
      </c>
    </row>
  </sheetData>
  <conditionalFormatting sqref="B7 B9">
    <cfRule type="cellIs" dxfId="28" priority="7" operator="greaterThan">
      <formula>0</formula>
    </cfRule>
    <cfRule type="cellIs" dxfId="27" priority="8" operator="lessThan">
      <formula>0</formula>
    </cfRule>
  </conditionalFormatting>
  <conditionalFormatting sqref="B7">
    <cfRule type="cellIs" dxfId="26" priority="6" operator="equal">
      <formula>0</formula>
    </cfRule>
  </conditionalFormatting>
  <conditionalFormatting sqref="B9">
    <cfRule type="cellIs" dxfId="25" priority="1" operator="equal">
      <formula>" "</formula>
    </cfRule>
    <cfRule type="cellIs" dxfId="24" priority="5" operator="equal">
      <formula>0</formula>
    </cfRule>
  </conditionalFormatting>
  <conditionalFormatting sqref="B9">
    <cfRule type="cellIs" dxfId="23" priority="3" operator="equal">
      <formula>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BFE5128D-DD16-48BA-BE7A-E56995879020}">
            <x14:iconSet iconSet="3Triangles">
              <x14:cfvo type="percent">
                <xm:f>0</xm:f>
              </x14:cfvo>
              <x14:cfvo type="num">
                <xm:f>0</xm:f>
              </x14:cfvo>
              <x14:cfvo type="num" gte="0">
                <xm:f>0</xm:f>
              </x14:cfvo>
            </x14:iconSet>
          </x14:cfRule>
          <xm:sqref>B7</xm:sqref>
        </x14:conditionalFormatting>
        <x14:conditionalFormatting xmlns:xm="http://schemas.microsoft.com/office/excel/2006/main">
          <x14:cfRule type="iconSet" priority="2" id="{7935FC73-7600-49FE-8E6A-D23950030701}">
            <x14:iconSet iconSet="3Triangles">
              <x14:cfvo type="percent">
                <xm:f>0</xm:f>
              </x14:cfvo>
              <x14:cfvo type="num">
                <xm:f>0</xm:f>
              </x14:cfvo>
              <x14:cfvo type="num" gte="0">
                <xm:f>0</xm:f>
              </x14:cfvo>
            </x14:iconSet>
          </x14:cfRule>
          <xm:sqref>B9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6F83D-F477-4106-BE42-28BFA15BEA66}">
  <dimension ref="A1:V6"/>
  <sheetViews>
    <sheetView workbookViewId="0">
      <selection activeCell="B12" sqref="B12"/>
    </sheetView>
  </sheetViews>
  <sheetFormatPr baseColWidth="10" defaultColWidth="8.83203125" defaultRowHeight="15" x14ac:dyDescent="0.2"/>
  <cols>
    <col min="1" max="4" width="24.6640625" style="29" customWidth="1"/>
  </cols>
  <sheetData>
    <row r="1" spans="1:22" s="10" customFormat="1" ht="31" x14ac:dyDescent="0.35">
      <c r="A1" s="31" t="s">
        <v>50</v>
      </c>
      <c r="B1" s="31"/>
      <c r="C1" s="31"/>
      <c r="D1" s="31"/>
      <c r="E1" s="31"/>
      <c r="F1" s="30"/>
      <c r="G1" s="30"/>
      <c r="H1" s="30"/>
      <c r="I1" s="30"/>
      <c r="J1" s="30"/>
      <c r="K1" s="30"/>
      <c r="L1" s="30"/>
      <c r="M1" s="30"/>
      <c r="N1" s="30"/>
      <c r="O1" s="30"/>
      <c r="P1" s="30"/>
      <c r="Q1" s="30"/>
      <c r="R1" s="30"/>
      <c r="S1" s="30"/>
      <c r="T1" s="30"/>
      <c r="U1" s="30"/>
      <c r="V1" s="30"/>
    </row>
    <row r="2" spans="1:22" x14ac:dyDescent="0.2">
      <c r="A2" s="29" t="s">
        <v>8</v>
      </c>
      <c r="B2" s="29" t="s">
        <v>7</v>
      </c>
      <c r="C2" s="29" t="s">
        <v>1</v>
      </c>
      <c r="D2" s="29" t="s">
        <v>9</v>
      </c>
    </row>
    <row r="3" spans="1:22" x14ac:dyDescent="0.2">
      <c r="A3" s="29" t="s">
        <v>2</v>
      </c>
      <c r="B3" s="29">
        <v>1</v>
      </c>
      <c r="C3" s="29">
        <v>23</v>
      </c>
      <c r="D3" s="29">
        <f>C3*B3</f>
        <v>23</v>
      </c>
    </row>
    <row r="4" spans="1:22" x14ac:dyDescent="0.2">
      <c r="A4" s="29" t="s">
        <v>13</v>
      </c>
      <c r="B4" s="29">
        <v>1</v>
      </c>
      <c r="C4" s="29">
        <v>6</v>
      </c>
      <c r="D4" s="29">
        <f>C4*B4</f>
        <v>6</v>
      </c>
    </row>
    <row r="5" spans="1:22" x14ac:dyDescent="0.2">
      <c r="A5" s="29" t="s">
        <v>2</v>
      </c>
      <c r="B5" s="29">
        <v>1</v>
      </c>
      <c r="C5" s="29">
        <v>19.02</v>
      </c>
      <c r="D5" s="29">
        <f>C5*B5</f>
        <v>19.02</v>
      </c>
    </row>
    <row r="6" spans="1:22" x14ac:dyDescent="0.2">
      <c r="A6" s="29" t="s">
        <v>52</v>
      </c>
      <c r="B6" s="29">
        <v>1</v>
      </c>
      <c r="C6" s="29">
        <v>132</v>
      </c>
      <c r="D6" s="29">
        <f>C6*B6</f>
        <v>132</v>
      </c>
    </row>
  </sheetData>
  <mergeCells count="1">
    <mergeCell ref="A1:E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7662-ADEB-483B-89F9-C0B3E3D97FF9}">
  <dimension ref="A1:V137"/>
  <sheetViews>
    <sheetView workbookViewId="0">
      <selection activeCell="E16" sqref="E16"/>
    </sheetView>
  </sheetViews>
  <sheetFormatPr baseColWidth="10" defaultColWidth="8.83203125" defaultRowHeight="15" x14ac:dyDescent="0.2"/>
  <cols>
    <col min="1" max="1" width="13.33203125" style="1" customWidth="1"/>
    <col min="2" max="2" width="42.33203125" style="1" bestFit="1" customWidth="1"/>
    <col min="3" max="3" width="11.5" style="1" bestFit="1" customWidth="1"/>
    <col min="4" max="4" width="19.6640625" style="1" bestFit="1" customWidth="1"/>
    <col min="5" max="5" width="19.83203125" style="1" bestFit="1" customWidth="1"/>
    <col min="6" max="6" width="17.33203125" style="1" bestFit="1" customWidth="1"/>
    <col min="7" max="7" width="26.33203125" style="1" bestFit="1" customWidth="1"/>
    <col min="8" max="8" width="14" style="1" bestFit="1" customWidth="1"/>
    <col min="9" max="9" width="9.6640625" style="1" bestFit="1" customWidth="1"/>
  </cols>
  <sheetData>
    <row r="1" spans="1:22" ht="31" x14ac:dyDescent="0.35">
      <c r="A1" s="31" t="s">
        <v>51</v>
      </c>
      <c r="B1" s="31"/>
      <c r="C1" s="31"/>
      <c r="D1" s="31"/>
      <c r="E1" s="31"/>
      <c r="F1" s="31"/>
      <c r="G1" s="31"/>
      <c r="H1" s="31"/>
      <c r="I1" s="31"/>
      <c r="J1" s="31"/>
      <c r="K1" s="31"/>
      <c r="L1" s="26"/>
      <c r="M1" s="26"/>
      <c r="N1" s="26"/>
      <c r="O1" s="26"/>
      <c r="P1" s="26"/>
      <c r="Q1" s="26"/>
      <c r="R1" s="26"/>
      <c r="S1" s="26"/>
      <c r="T1" s="26"/>
      <c r="U1" s="26"/>
      <c r="V1" s="26"/>
    </row>
    <row r="2" spans="1:22" x14ac:dyDescent="0.2">
      <c r="A2" s="1" t="s">
        <v>3</v>
      </c>
      <c r="B2" s="1" t="s">
        <v>0</v>
      </c>
      <c r="C2" s="1" t="s">
        <v>1</v>
      </c>
      <c r="D2" s="1" t="s">
        <v>10</v>
      </c>
      <c r="E2" s="1" t="s">
        <v>15</v>
      </c>
      <c r="F2" s="1" t="s">
        <v>16</v>
      </c>
      <c r="G2" s="1" t="s">
        <v>17</v>
      </c>
      <c r="H2" s="1" t="s">
        <v>18</v>
      </c>
      <c r="I2" s="1" t="s">
        <v>19</v>
      </c>
    </row>
    <row r="3" spans="1:22" x14ac:dyDescent="0.2">
      <c r="A3" s="1" t="s">
        <v>4</v>
      </c>
      <c r="B3" s="1" t="e" vm="1">
        <v>#VALUE!</v>
      </c>
      <c r="C3" s="7">
        <f t="shared" ref="C3:C9" si="0">_FV(B3,"Price")</f>
        <v>244.78</v>
      </c>
      <c r="D3" s="1" t="str">
        <f>IF(SUMIF(Table2[Stock],Table1[[#This Row],[Name]],Table2[Quantity])=0," ",SUMIF(Table2[Stock],Table1[[#This Row],[Name]],Table2[Quantity]))</f>
        <v xml:space="preserve"> </v>
      </c>
      <c r="E3" s="6" t="str">
        <f>IF(SUMIF(Table2[Stock],Table1[[#This Row],[Name]],Table2[Total])=0," ",SUMIF(Table2[Stock],Table1[[#This Row],[Name]],Table2[Total]))</f>
        <v xml:space="preserve"> </v>
      </c>
      <c r="F3" s="6" t="str">
        <f>IFERROR(Table1[[#This Row],[Total Investments]]/Table1[[#This Row],[Number of Shares]]," ")</f>
        <v xml:space="preserve"> </v>
      </c>
      <c r="G3" s="6" t="str">
        <f>IFERROR(Table1[[#This Row],[Price]]*Table1[[#This Row],[Number of Shares]]," ")</f>
        <v xml:space="preserve"> </v>
      </c>
      <c r="H3" s="3" t="str">
        <f>IFERROR(Table1[[#This Row],[Current Investment Value]]-Table1[[#This Row],[Total Investments]]," ")</f>
        <v xml:space="preserve"> </v>
      </c>
      <c r="I3" s="5" t="str">
        <f>IFERROR(Table1[[#This Row],[Profit/Loss]]/Table1[[#This Row],[Total Investments]]," ")</f>
        <v xml:space="preserve"> </v>
      </c>
    </row>
    <row r="4" spans="1:22" x14ac:dyDescent="0.2">
      <c r="A4" s="1" t="s">
        <v>5</v>
      </c>
      <c r="B4" s="1" t="e" vm="2">
        <v>#VALUE!</v>
      </c>
      <c r="C4" s="7">
        <f t="shared" si="0"/>
        <v>1111.67</v>
      </c>
      <c r="D4" s="1" t="str">
        <f>IF(SUMIF(Table2[Stock],Table1[[#This Row],[Name]],Table2[Quantity])=0," ",SUMIF(Table2[Stock],Table1[[#This Row],[Name]],Table2[Quantity]))</f>
        <v xml:space="preserve"> </v>
      </c>
      <c r="E4" s="6" t="str">
        <f>IF(SUMIF(Table2[Stock],Table1[[#This Row],[Name]],Table2[Total])=0," ",SUMIF(Table2[Stock],Table1[[#This Row],[Name]],Table2[Total]))</f>
        <v xml:space="preserve"> </v>
      </c>
      <c r="F4" s="6" t="str">
        <f>IFERROR(Table1[[#This Row],[Total Investments]]/Table1[[#This Row],[Number of Shares]]," ")</f>
        <v xml:space="preserve"> </v>
      </c>
      <c r="G4" s="6" t="str">
        <f>IFERROR(Table1[[#This Row],[Price]]*Table1[[#This Row],[Number of Shares]]," ")</f>
        <v xml:space="preserve"> </v>
      </c>
      <c r="H4" s="3" t="str">
        <f>IFERROR(Table1[[#This Row],[Current Investment Value]]-Table1[[#This Row],[Total Investments]]," ")</f>
        <v xml:space="preserve"> </v>
      </c>
      <c r="I4" s="5" t="str">
        <f>IFERROR(Table1[[#This Row],[Profit/Loss]]/Table1[[#This Row],[Total Investments]]," ")</f>
        <v xml:space="preserve"> </v>
      </c>
    </row>
    <row r="5" spans="1:22" x14ac:dyDescent="0.2">
      <c r="A5" s="1" t="s">
        <v>2</v>
      </c>
      <c r="B5" s="1" t="e" vm="3">
        <v>#VALUE!</v>
      </c>
      <c r="C5" s="7">
        <f t="shared" si="0"/>
        <v>20.49</v>
      </c>
      <c r="D5" s="1">
        <f>IF(SUMIF(Table2[Stock],Table1[[#This Row],[Name]],Table2[Quantity])=0," ",SUMIF(Table2[Stock],Table1[[#This Row],[Name]],Table2[Quantity]))</f>
        <v>2</v>
      </c>
      <c r="E5" s="6">
        <f>IF(SUMIF(Table2[Stock],Table1[[#This Row],[Name]],Table2[Total])=0," ",SUMIF(Table2[Stock],Table1[[#This Row],[Name]],Table2[Total]))</f>
        <v>42.019999999999996</v>
      </c>
      <c r="F5" s="6">
        <f>IFERROR(Table1[[#This Row],[Total Investments]]/Table1[[#This Row],[Number of Shares]]," ")</f>
        <v>21.009999999999998</v>
      </c>
      <c r="G5" s="6">
        <f>IFERROR(Table1[[#This Row],[Price]]*Table1[[#This Row],[Number of Shares]]," ")</f>
        <v>40.98</v>
      </c>
      <c r="H5" s="3">
        <f>IFERROR(Table1[[#This Row],[Current Investment Value]]-Table1[[#This Row],[Total Investments]]," ")</f>
        <v>-1.0399999999999991</v>
      </c>
      <c r="I5" s="5">
        <f>IFERROR(Table1[[#This Row],[Profit/Loss]]/Table1[[#This Row],[Total Investments]]," ")</f>
        <v>-2.4750118990956669E-2</v>
      </c>
    </row>
    <row r="6" spans="1:22" x14ac:dyDescent="0.2">
      <c r="A6" s="1" t="s">
        <v>6</v>
      </c>
      <c r="B6" s="1" t="e" vm="4">
        <v>#VALUE!</v>
      </c>
      <c r="C6" s="7">
        <f t="shared" si="0"/>
        <v>6.99</v>
      </c>
      <c r="D6" s="1" t="str">
        <f>IF(SUMIF(Table2[Stock],Table1[[#This Row],[Name]],Table2[Quantity])=0," ",SUMIF(Table2[Stock],Table1[[#This Row],[Name]],Table2[Quantity]))</f>
        <v xml:space="preserve"> </v>
      </c>
      <c r="E6" s="6" t="str">
        <f>IF(SUMIF(Table2[Stock],Table1[[#This Row],[Name]],Table2[Total])=0," ",SUMIF(Table2[Stock],Table1[[#This Row],[Name]],Table2[Total]))</f>
        <v xml:space="preserve"> </v>
      </c>
      <c r="F6" s="6" t="str">
        <f>IFERROR(Table1[[#This Row],[Total Investments]]/Table1[[#This Row],[Number of Shares]]," ")</f>
        <v xml:space="preserve"> </v>
      </c>
      <c r="G6" s="6" t="str">
        <f>IFERROR(Table1[[#This Row],[Price]]*Table1[[#This Row],[Number of Shares]]," ")</f>
        <v xml:space="preserve"> </v>
      </c>
      <c r="H6" s="3" t="str">
        <f>IFERROR(Table1[[#This Row],[Current Investment Value]]-Table1[[#This Row],[Total Investments]]," ")</f>
        <v xml:space="preserve"> </v>
      </c>
      <c r="I6" s="5" t="str">
        <f>IFERROR(Table1[[#This Row],[Profit/Loss]]/Table1[[#This Row],[Total Investments]]," ")</f>
        <v xml:space="preserve"> </v>
      </c>
    </row>
    <row r="7" spans="1:22" x14ac:dyDescent="0.2">
      <c r="A7" s="1" t="s">
        <v>12</v>
      </c>
      <c r="B7" s="1" t="e" vm="5">
        <v>#VALUE!</v>
      </c>
      <c r="C7" s="7">
        <f t="shared" si="0"/>
        <v>153.13</v>
      </c>
      <c r="D7" s="1" t="str">
        <f>IF(SUMIF(Table2[Stock],Table1[[#This Row],[Name]],Table2[Quantity])=0," ",SUMIF(Table2[Stock],Table1[[#This Row],[Name]],Table2[Quantity]))</f>
        <v xml:space="preserve"> </v>
      </c>
      <c r="E7" s="6" t="str">
        <f>IF(SUMIF(Table2[Stock],Table1[[#This Row],[Name]],Table2[Total])=0," ",SUMIF(Table2[Stock],Table1[[#This Row],[Name]],Table2[Total]))</f>
        <v xml:space="preserve"> </v>
      </c>
      <c r="F7" s="6" t="str">
        <f>IFERROR(Table1[[#This Row],[Total Investments]]/Table1[[#This Row],[Number of Shares]]," ")</f>
        <v xml:space="preserve"> </v>
      </c>
      <c r="G7" s="6" t="str">
        <f>IFERROR(Table1[[#This Row],[Price]]*Table1[[#This Row],[Number of Shares]]," ")</f>
        <v xml:space="preserve"> </v>
      </c>
      <c r="H7" s="3" t="str">
        <f>IFERROR(Table1[[#This Row],[Current Investment Value]]-Table1[[#This Row],[Total Investments]]," ")</f>
        <v xml:space="preserve"> </v>
      </c>
      <c r="I7" s="5" t="str">
        <f>IFERROR(Table1[[#This Row],[Profit/Loss]]/Table1[[#This Row],[Total Investments]]," ")</f>
        <v xml:space="preserve"> </v>
      </c>
    </row>
    <row r="8" spans="1:22" x14ac:dyDescent="0.2">
      <c r="A8" s="1" t="s">
        <v>14</v>
      </c>
      <c r="B8" s="1" t="e" vm="6">
        <v>#VALUE!</v>
      </c>
      <c r="C8" s="7">
        <f t="shared" si="0"/>
        <v>4.37</v>
      </c>
      <c r="D8" s="1" t="str">
        <f>IF(SUMIF(Table2[Stock],Table1[[#This Row],[Name]],Table2[Quantity])=0," ",SUMIF(Table2[Stock],Table1[[#This Row],[Name]],Table2[Quantity]))</f>
        <v xml:space="preserve"> </v>
      </c>
      <c r="E8" s="6" t="str">
        <f>IF(SUMIF(Table2[Stock],Table1[[#This Row],[Name]],Table2[Total])=0," ",SUMIF(Table2[Stock],Table1[[#This Row],[Name]],Table2[Total]))</f>
        <v xml:space="preserve"> </v>
      </c>
      <c r="F8" s="6" t="str">
        <f>IFERROR(Table1[[#This Row],[Total Investments]]/Table1[[#This Row],[Number of Shares]]," ")</f>
        <v xml:space="preserve"> </v>
      </c>
      <c r="G8" s="6" t="str">
        <f>IFERROR(Table1[[#This Row],[Price]]*Table1[[#This Row],[Number of Shares]]," ")</f>
        <v xml:space="preserve"> </v>
      </c>
      <c r="H8" s="3" t="str">
        <f>IFERROR(Table1[[#This Row],[Current Investment Value]]-Table1[[#This Row],[Total Investments]]," ")</f>
        <v xml:space="preserve"> </v>
      </c>
      <c r="I8" s="5" t="str">
        <f>IFERROR(Table1[[#This Row],[Profit/Loss]]/Table1[[#This Row],[Total Investments]]," ")</f>
        <v xml:space="preserve"> </v>
      </c>
    </row>
    <row r="9" spans="1:22" x14ac:dyDescent="0.2">
      <c r="A9" s="1" t="s">
        <v>13</v>
      </c>
      <c r="B9" s="1" t="e" vm="7">
        <v>#VALUE!</v>
      </c>
      <c r="C9" s="7">
        <f t="shared" si="0"/>
        <v>6.48</v>
      </c>
      <c r="D9" s="1">
        <f>IF(SUMIF(Table2[Stock],Table1[[#This Row],[Name]],Table2[Quantity])=0," ",SUMIF(Table2[Stock],Table1[[#This Row],[Name]],Table2[Quantity]))</f>
        <v>1</v>
      </c>
      <c r="E9" s="6">
        <f>IF(SUMIF(Table2[Stock],Table1[[#This Row],[Name]],Table2[Total])=0," ",SUMIF(Table2[Stock],Table1[[#This Row],[Name]],Table2[Total]))</f>
        <v>6</v>
      </c>
      <c r="F9" s="6">
        <f>IFERROR(Table1[[#This Row],[Total Investments]]/Table1[[#This Row],[Number of Shares]]," ")</f>
        <v>6</v>
      </c>
      <c r="G9" s="6">
        <f>IFERROR(Table1[[#This Row],[Price]]*Table1[[#This Row],[Number of Shares]]," ")</f>
        <v>6.48</v>
      </c>
      <c r="H9" s="3">
        <f>IFERROR(Table1[[#This Row],[Current Investment Value]]-Table1[[#This Row],[Total Investments]]," ")</f>
        <v>0.48000000000000043</v>
      </c>
      <c r="I9" s="5">
        <f>IFERROR(Table1[[#This Row],[Profit/Loss]]/Table1[[#This Row],[Total Investments]]," ")</f>
        <v>8.0000000000000071E-2</v>
      </c>
    </row>
    <row r="10" spans="1:22" x14ac:dyDescent="0.2">
      <c r="A10" s="1" t="s">
        <v>52</v>
      </c>
      <c r="B10" s="1" t="e" vm="8">
        <v>#VALUE!</v>
      </c>
      <c r="C10" s="7">
        <f>_FV(B10,"Price")</f>
        <v>142.71</v>
      </c>
      <c r="D10" s="3">
        <f>IF(SUMIF(Table2[Stock],Table1[[#This Row],[Name]],Table2[Quantity])=0," ",SUMIF(Table2[Stock],Table1[[#This Row],[Name]],Table2[Quantity]))</f>
        <v>1</v>
      </c>
      <c r="E10" s="6">
        <f>IF(SUMIF(Table2[Stock],Table1[[#This Row],[Name]],Table2[Total])=0," ",SUMIF(Table2[Stock],Table1[[#This Row],[Name]],Table2[Total]))</f>
        <v>132</v>
      </c>
      <c r="F10" s="6">
        <f>IFERROR(Table1[[#This Row],[Total Investments]]/Table1[[#This Row],[Number of Shares]]," ")</f>
        <v>132</v>
      </c>
      <c r="G10" s="6">
        <f>IFERROR(Table1[[#This Row],[Price]]*Table1[[#This Row],[Number of Shares]]," ")</f>
        <v>142.71</v>
      </c>
      <c r="H10" s="3">
        <f>IFERROR(Table1[[#This Row],[Current Investment Value]]-Table1[[#This Row],[Total Investments]]," ")</f>
        <v>10.710000000000008</v>
      </c>
      <c r="I10" s="5">
        <f>IFERROR(Table1[[#This Row],[Profit/Loss]]/Table1[[#This Row],[Total Investments]]," ")</f>
        <v>8.1136363636363701E-2</v>
      </c>
    </row>
    <row r="11" spans="1:22" x14ac:dyDescent="0.2">
      <c r="I11"/>
    </row>
    <row r="12" spans="1:22" x14ac:dyDescent="0.2">
      <c r="I12"/>
    </row>
    <row r="13" spans="1:22" x14ac:dyDescent="0.2">
      <c r="I13"/>
    </row>
    <row r="14" spans="1:22" x14ac:dyDescent="0.2">
      <c r="I14"/>
    </row>
    <row r="15" spans="1:22" x14ac:dyDescent="0.2">
      <c r="I15"/>
    </row>
    <row r="16" spans="1:22" x14ac:dyDescent="0.2">
      <c r="I16"/>
    </row>
    <row r="17" spans="3:9" x14ac:dyDescent="0.2">
      <c r="I17"/>
    </row>
    <row r="18" spans="3:9" x14ac:dyDescent="0.2">
      <c r="C18" s="2"/>
      <c r="I18"/>
    </row>
    <row r="19" spans="3:9" x14ac:dyDescent="0.2">
      <c r="I19"/>
    </row>
    <row r="20" spans="3:9" x14ac:dyDescent="0.2">
      <c r="I20"/>
    </row>
    <row r="21" spans="3:9" x14ac:dyDescent="0.2">
      <c r="I21"/>
    </row>
    <row r="22" spans="3:9" x14ac:dyDescent="0.2">
      <c r="I22"/>
    </row>
    <row r="23" spans="3:9" x14ac:dyDescent="0.2">
      <c r="I23"/>
    </row>
    <row r="24" spans="3:9" x14ac:dyDescent="0.2">
      <c r="I24"/>
    </row>
    <row r="25" spans="3:9" x14ac:dyDescent="0.2">
      <c r="I25"/>
    </row>
    <row r="26" spans="3:9" x14ac:dyDescent="0.2">
      <c r="I26"/>
    </row>
    <row r="27" spans="3:9" x14ac:dyDescent="0.2">
      <c r="I27"/>
    </row>
    <row r="28" spans="3:9" x14ac:dyDescent="0.2">
      <c r="I28"/>
    </row>
    <row r="29" spans="3:9" x14ac:dyDescent="0.2">
      <c r="I29"/>
    </row>
    <row r="30" spans="3:9" x14ac:dyDescent="0.2">
      <c r="I30"/>
    </row>
    <row r="31" spans="3:9" x14ac:dyDescent="0.2">
      <c r="I31"/>
    </row>
    <row r="32" spans="3:9" x14ac:dyDescent="0.2">
      <c r="I32"/>
    </row>
    <row r="33" spans="9:9" x14ac:dyDescent="0.2">
      <c r="I33"/>
    </row>
    <row r="34" spans="9:9" x14ac:dyDescent="0.2">
      <c r="I34"/>
    </row>
    <row r="35" spans="9:9" x14ac:dyDescent="0.2">
      <c r="I35"/>
    </row>
    <row r="36" spans="9:9" x14ac:dyDescent="0.2">
      <c r="I36"/>
    </row>
    <row r="37" spans="9:9" x14ac:dyDescent="0.2">
      <c r="I37"/>
    </row>
    <row r="38" spans="9:9" x14ac:dyDescent="0.2">
      <c r="I38"/>
    </row>
    <row r="39" spans="9:9" x14ac:dyDescent="0.2">
      <c r="I39"/>
    </row>
    <row r="40" spans="9:9" x14ac:dyDescent="0.2">
      <c r="I40"/>
    </row>
    <row r="41" spans="9:9" x14ac:dyDescent="0.2">
      <c r="I41"/>
    </row>
    <row r="42" spans="9:9" x14ac:dyDescent="0.2">
      <c r="I42"/>
    </row>
    <row r="43" spans="9:9" x14ac:dyDescent="0.2">
      <c r="I43"/>
    </row>
    <row r="44" spans="9:9" x14ac:dyDescent="0.2">
      <c r="I44"/>
    </row>
    <row r="45" spans="9:9" x14ac:dyDescent="0.2">
      <c r="I45"/>
    </row>
    <row r="46" spans="9:9" x14ac:dyDescent="0.2">
      <c r="I46"/>
    </row>
    <row r="47" spans="9:9" x14ac:dyDescent="0.2">
      <c r="I47"/>
    </row>
    <row r="48" spans="9:9" x14ac:dyDescent="0.2">
      <c r="I48"/>
    </row>
    <row r="49" spans="9:9" x14ac:dyDescent="0.2">
      <c r="I49"/>
    </row>
    <row r="50" spans="9:9" x14ac:dyDescent="0.2">
      <c r="I50"/>
    </row>
    <row r="51" spans="9:9" x14ac:dyDescent="0.2">
      <c r="I51"/>
    </row>
    <row r="52" spans="9:9" x14ac:dyDescent="0.2">
      <c r="I52"/>
    </row>
    <row r="53" spans="9:9" x14ac:dyDescent="0.2">
      <c r="I53"/>
    </row>
    <row r="54" spans="9:9" x14ac:dyDescent="0.2">
      <c r="I54"/>
    </row>
    <row r="55" spans="9:9" x14ac:dyDescent="0.2">
      <c r="I55"/>
    </row>
    <row r="56" spans="9:9" x14ac:dyDescent="0.2">
      <c r="I56"/>
    </row>
    <row r="57" spans="9:9" x14ac:dyDescent="0.2">
      <c r="I57"/>
    </row>
    <row r="58" spans="9:9" x14ac:dyDescent="0.2">
      <c r="I58"/>
    </row>
    <row r="59" spans="9:9" x14ac:dyDescent="0.2">
      <c r="I59"/>
    </row>
    <row r="60" spans="9:9" x14ac:dyDescent="0.2">
      <c r="I60"/>
    </row>
    <row r="61" spans="9:9" x14ac:dyDescent="0.2">
      <c r="I61"/>
    </row>
    <row r="62" spans="9:9" x14ac:dyDescent="0.2">
      <c r="I62"/>
    </row>
    <row r="63" spans="9:9" x14ac:dyDescent="0.2">
      <c r="I63"/>
    </row>
    <row r="64" spans="9:9" x14ac:dyDescent="0.2">
      <c r="I64"/>
    </row>
    <row r="65" spans="9:9" x14ac:dyDescent="0.2">
      <c r="I65"/>
    </row>
    <row r="66" spans="9:9" x14ac:dyDescent="0.2">
      <c r="I66"/>
    </row>
    <row r="67" spans="9:9" x14ac:dyDescent="0.2">
      <c r="I67"/>
    </row>
    <row r="68" spans="9:9" x14ac:dyDescent="0.2">
      <c r="I68"/>
    </row>
    <row r="69" spans="9:9" x14ac:dyDescent="0.2">
      <c r="I69"/>
    </row>
    <row r="70" spans="9:9" x14ac:dyDescent="0.2">
      <c r="I70"/>
    </row>
    <row r="71" spans="9:9" x14ac:dyDescent="0.2">
      <c r="I71"/>
    </row>
    <row r="72" spans="9:9" x14ac:dyDescent="0.2">
      <c r="I72"/>
    </row>
    <row r="73" spans="9:9" x14ac:dyDescent="0.2">
      <c r="I73"/>
    </row>
    <row r="74" spans="9:9" x14ac:dyDescent="0.2">
      <c r="I74"/>
    </row>
    <row r="75" spans="9:9" x14ac:dyDescent="0.2">
      <c r="I75"/>
    </row>
    <row r="76" spans="9:9" x14ac:dyDescent="0.2">
      <c r="I76"/>
    </row>
    <row r="77" spans="9:9" x14ac:dyDescent="0.2">
      <c r="I77"/>
    </row>
    <row r="78" spans="9:9" x14ac:dyDescent="0.2">
      <c r="I78"/>
    </row>
    <row r="79" spans="9:9" x14ac:dyDescent="0.2">
      <c r="I79"/>
    </row>
    <row r="80" spans="9:9" x14ac:dyDescent="0.2">
      <c r="I80"/>
    </row>
    <row r="81" spans="9:9" x14ac:dyDescent="0.2">
      <c r="I81"/>
    </row>
    <row r="82" spans="9:9" x14ac:dyDescent="0.2">
      <c r="I82"/>
    </row>
    <row r="83" spans="9:9" x14ac:dyDescent="0.2">
      <c r="I83"/>
    </row>
    <row r="84" spans="9:9" x14ac:dyDescent="0.2">
      <c r="I84"/>
    </row>
    <row r="85" spans="9:9" x14ac:dyDescent="0.2">
      <c r="I85"/>
    </row>
    <row r="86" spans="9:9" x14ac:dyDescent="0.2">
      <c r="I86"/>
    </row>
    <row r="87" spans="9:9" x14ac:dyDescent="0.2">
      <c r="I87"/>
    </row>
    <row r="88" spans="9:9" x14ac:dyDescent="0.2">
      <c r="I88"/>
    </row>
    <row r="89" spans="9:9" x14ac:dyDescent="0.2">
      <c r="I89"/>
    </row>
    <row r="90" spans="9:9" x14ac:dyDescent="0.2">
      <c r="I90"/>
    </row>
    <row r="91" spans="9:9" x14ac:dyDescent="0.2">
      <c r="I91"/>
    </row>
    <row r="92" spans="9:9" x14ac:dyDescent="0.2">
      <c r="I92"/>
    </row>
    <row r="93" spans="9:9" x14ac:dyDescent="0.2">
      <c r="I93"/>
    </row>
    <row r="94" spans="9:9" x14ac:dyDescent="0.2">
      <c r="I94"/>
    </row>
    <row r="95" spans="9:9" x14ac:dyDescent="0.2">
      <c r="I95"/>
    </row>
    <row r="96" spans="9:9" x14ac:dyDescent="0.2">
      <c r="I96"/>
    </row>
    <row r="97" spans="9:9" x14ac:dyDescent="0.2">
      <c r="I97"/>
    </row>
    <row r="98" spans="9:9" x14ac:dyDescent="0.2">
      <c r="I98"/>
    </row>
    <row r="99" spans="9:9" x14ac:dyDescent="0.2">
      <c r="I99"/>
    </row>
    <row r="100" spans="9:9" x14ac:dyDescent="0.2">
      <c r="I100"/>
    </row>
    <row r="101" spans="9:9" x14ac:dyDescent="0.2">
      <c r="I101"/>
    </row>
    <row r="102" spans="9:9" x14ac:dyDescent="0.2">
      <c r="I102"/>
    </row>
    <row r="103" spans="9:9" x14ac:dyDescent="0.2">
      <c r="I103"/>
    </row>
    <row r="104" spans="9:9" x14ac:dyDescent="0.2">
      <c r="I104"/>
    </row>
    <row r="105" spans="9:9" x14ac:dyDescent="0.2">
      <c r="I105"/>
    </row>
    <row r="106" spans="9:9" x14ac:dyDescent="0.2">
      <c r="I106"/>
    </row>
    <row r="107" spans="9:9" x14ac:dyDescent="0.2">
      <c r="I107"/>
    </row>
    <row r="108" spans="9:9" x14ac:dyDescent="0.2">
      <c r="I108"/>
    </row>
    <row r="109" spans="9:9" x14ac:dyDescent="0.2">
      <c r="I109"/>
    </row>
    <row r="110" spans="9:9" x14ac:dyDescent="0.2">
      <c r="I110"/>
    </row>
    <row r="111" spans="9:9" x14ac:dyDescent="0.2">
      <c r="I111"/>
    </row>
    <row r="112" spans="9:9" x14ac:dyDescent="0.2">
      <c r="I112"/>
    </row>
    <row r="113" spans="9:9" x14ac:dyDescent="0.2">
      <c r="I113"/>
    </row>
    <row r="114" spans="9:9" x14ac:dyDescent="0.2">
      <c r="I114"/>
    </row>
    <row r="115" spans="9:9" x14ac:dyDescent="0.2">
      <c r="I115"/>
    </row>
    <row r="116" spans="9:9" x14ac:dyDescent="0.2">
      <c r="I116"/>
    </row>
    <row r="117" spans="9:9" x14ac:dyDescent="0.2">
      <c r="I117"/>
    </row>
    <row r="118" spans="9:9" x14ac:dyDescent="0.2">
      <c r="I118"/>
    </row>
    <row r="119" spans="9:9" x14ac:dyDescent="0.2">
      <c r="I119"/>
    </row>
    <row r="120" spans="9:9" x14ac:dyDescent="0.2">
      <c r="I120"/>
    </row>
    <row r="121" spans="9:9" x14ac:dyDescent="0.2">
      <c r="I121"/>
    </row>
    <row r="122" spans="9:9" x14ac:dyDescent="0.2">
      <c r="I122"/>
    </row>
    <row r="123" spans="9:9" x14ac:dyDescent="0.2">
      <c r="I123"/>
    </row>
    <row r="124" spans="9:9" x14ac:dyDescent="0.2">
      <c r="I124"/>
    </row>
    <row r="125" spans="9:9" x14ac:dyDescent="0.2">
      <c r="I125"/>
    </row>
    <row r="126" spans="9:9" x14ac:dyDescent="0.2">
      <c r="I126"/>
    </row>
    <row r="127" spans="9:9" x14ac:dyDescent="0.2">
      <c r="I127"/>
    </row>
    <row r="128" spans="9:9" x14ac:dyDescent="0.2">
      <c r="I128"/>
    </row>
    <row r="129" spans="9:9" x14ac:dyDescent="0.2">
      <c r="I129"/>
    </row>
    <row r="130" spans="9:9" x14ac:dyDescent="0.2">
      <c r="I130"/>
    </row>
    <row r="131" spans="9:9" x14ac:dyDescent="0.2">
      <c r="I131"/>
    </row>
    <row r="132" spans="9:9" x14ac:dyDescent="0.2">
      <c r="I132"/>
    </row>
    <row r="133" spans="9:9" x14ac:dyDescent="0.2">
      <c r="I133"/>
    </row>
    <row r="134" spans="9:9" x14ac:dyDescent="0.2">
      <c r="I134"/>
    </row>
    <row r="135" spans="9:9" x14ac:dyDescent="0.2">
      <c r="I135"/>
    </row>
    <row r="136" spans="9:9" x14ac:dyDescent="0.2">
      <c r="I136"/>
    </row>
    <row r="137" spans="9:9" x14ac:dyDescent="0.2">
      <c r="I137"/>
    </row>
  </sheetData>
  <mergeCells count="1">
    <mergeCell ref="A1:K1"/>
  </mergeCells>
  <conditionalFormatting sqref="H3:H10">
    <cfRule type="cellIs" dxfId="16" priority="11" operator="equal">
      <formula>0</formula>
    </cfRule>
    <cfRule type="cellIs" dxfId="15" priority="12" operator="lessThan">
      <formula>0</formula>
    </cfRule>
    <cfRule type="cellIs" dxfId="14" priority="13" operator="greaterThan">
      <formula>0</formula>
    </cfRule>
  </conditionalFormatting>
  <conditionalFormatting sqref="I3:I10">
    <cfRule type="cellIs" dxfId="13" priority="7" operator="equal">
      <formula>0</formula>
    </cfRule>
    <cfRule type="cellIs" dxfId="12" priority="8" operator="lessThan">
      <formula>0</formula>
    </cfRule>
    <cfRule type="cellIs" dxfId="11" priority="9" operator="greaterThan">
      <formula>0</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43912A77-4529-4DC4-8CC2-D79BBC48CAC7}">
            <x14:iconSet iconSet="3Triangles">
              <x14:cfvo type="percent">
                <xm:f>0</xm:f>
              </x14:cfvo>
              <x14:cfvo type="num">
                <xm:f>0</xm:f>
              </x14:cfvo>
              <x14:cfvo type="num" gte="0">
                <xm:f>0</xm:f>
              </x14:cfvo>
            </x14:iconSet>
          </x14:cfRule>
          <xm:sqref>I3:I10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G q h z U E 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G q h z 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q o c 1 A o i k e 4 D g A A A B E A A A A T A B w A R m 9 y b X V s Y X M v U 2 V j d G l v b j E u b S C i G A A o o B Q A A A A A A A A A A A A A A A A A A A A A A A A A A A A r T k 0 u y c z P U w i G 0 I b W A F B L A Q I t A B Q A A g A I A B q o c 1 B D s f b j p w A A A P g A A A A S A A A A A A A A A A A A A A A A A A A A A A B D b 2 5 m a W c v U G F j a 2 F n Z S 5 4 b W x Q S w E C L Q A U A A I A C A A a q H N Q D 8 r p q 6 Q A A A D p A A A A E w A A A A A A A A A A A A A A A A D z A A A A W 0 N v b n R l b n R f V H l w Z X N d L n h t b F B L A Q I t A B Q A A g A I A B q o c 1 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a P M K + q P X C S 6 V j y a t 5 L C 2 H A A A A A A I A A A A A A B B m A A A A A Q A A I A A A A J c i N 6 h a o X 1 L J b Z M 8 6 8 4 O a b J A 5 O p P Q p I O 8 R v w S P 9 6 q o c A A A A A A 6 A A A A A A g A A I A A A A C D h 4 9 4 C 7 R n Z 8 I s 1 3 c W J Y 8 O i u k c x a x V a P J a o z a Y g F Q G I U A A A A D U 0 z y b J C J l J s T z q x S s X l L Q o n b / n y A s v E 9 5 g g s I V B z t H I V p Z h 9 6 3 C q C + n T t f e P F b H m O d U / w b X T s 8 K f t k f T x D c 6 y R G u 9 K R k h 8 V D c t L M c Y / q a 4 Q A A A A A 4 z Q s X t K q s S g r J Q H s B K 5 d h s u M Y 5 2 5 h r M H W V H h M V W X z N g A y x b i c P 1 E + t w r o T X M W P 1 4 h G 8 L G W K R Y f j Z A M q m L v d O c = < / D a t a M a s h u p > 
</file>

<file path=customXml/itemProps1.xml><?xml version="1.0" encoding="utf-8"?>
<ds:datastoreItem xmlns:ds="http://schemas.openxmlformats.org/officeDocument/2006/customXml" ds:itemID="{66841B6F-1C50-4785-8D4B-2D4CEFFCC3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Instructions</vt:lpstr>
      <vt:lpstr>Portfolio</vt:lpstr>
      <vt:lpstr>Transactions</vt:lpstr>
      <vt:lpstr>Watchlist</vt:lpstr>
      <vt:lpstr>Transactions!Criteria</vt:lpstr>
      <vt:lpstr>Transactions!Extract</vt:lpstr>
      <vt:lpstr>Stocks</vt:lpstr>
      <vt:lpstr>Transaction</vt:lpstr>
      <vt:lpstr>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Trina Ghosh</dc:creator>
  <cp:lastModifiedBy>Harmeet Singh Hs Lamba</cp:lastModifiedBy>
  <dcterms:created xsi:type="dcterms:W3CDTF">2020-03-19T20:06:50Z</dcterms:created>
  <dcterms:modified xsi:type="dcterms:W3CDTF">2020-12-27T15:30:42Z</dcterms:modified>
</cp:coreProperties>
</file>