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/>
  </bookViews>
  <sheets>
    <sheet name="Modelo Wall-E original" sheetId="1" r:id="rId1"/>
    <sheet name="Modelo DC Motor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7" i="1"/>
  <c r="C29"/>
  <c r="C30" s="1"/>
  <c r="C40" s="1"/>
  <c r="C30" i="2" l="1"/>
  <c r="C40"/>
  <c r="C32"/>
  <c r="C38" s="1"/>
  <c r="C24"/>
  <c r="C22"/>
  <c r="E35"/>
  <c r="C21"/>
  <c r="D15"/>
  <c r="D17" s="1"/>
  <c r="D12"/>
  <c r="A12" s="1"/>
  <c r="D11"/>
  <c r="A11" s="1"/>
  <c r="D10"/>
  <c r="D9"/>
  <c r="D7"/>
  <c r="D6"/>
  <c r="B3"/>
  <c r="B4" s="1"/>
  <c r="B5" s="1"/>
  <c r="B6" s="1"/>
  <c r="B8" s="1"/>
  <c r="B7" s="1"/>
  <c r="B12" s="1"/>
  <c r="B10" s="1"/>
  <c r="B9" s="1"/>
  <c r="B11" s="1"/>
  <c r="B13" s="1"/>
  <c r="B14" s="1"/>
  <c r="C19" i="1"/>
  <c r="D7"/>
  <c r="E35"/>
  <c r="C38"/>
  <c r="C21"/>
  <c r="D11"/>
  <c r="D9"/>
  <c r="D10"/>
  <c r="D12"/>
  <c r="D6"/>
  <c r="B3"/>
  <c r="B4" s="1"/>
  <c r="B5" s="1"/>
  <c r="B6" s="1"/>
  <c r="B8" s="1"/>
  <c r="B7" s="1"/>
  <c r="B12" s="1"/>
  <c r="B10" s="1"/>
  <c r="B9" s="1"/>
  <c r="B11" s="1"/>
  <c r="B13" s="1"/>
  <c r="B14" s="1"/>
  <c r="C41" i="2" l="1"/>
  <c r="A8"/>
  <c r="A9"/>
  <c r="A6"/>
  <c r="A5"/>
  <c r="A14"/>
  <c r="A4"/>
  <c r="A13"/>
  <c r="A7"/>
  <c r="A3"/>
  <c r="A10"/>
  <c r="A2"/>
  <c r="C41" i="1"/>
  <c r="D15"/>
  <c r="A6" s="1"/>
  <c r="A7" l="1"/>
  <c r="A10"/>
  <c r="A12"/>
  <c r="A2"/>
  <c r="A14"/>
  <c r="A13"/>
  <c r="A11"/>
  <c r="A3"/>
  <c r="A9"/>
  <c r="A8"/>
  <c r="A5"/>
  <c r="A4"/>
  <c r="D17" l="1"/>
</calcChain>
</file>

<file path=xl/sharedStrings.xml><?xml version="1.0" encoding="utf-8"?>
<sst xmlns="http://schemas.openxmlformats.org/spreadsheetml/2006/main" count="108" uniqueCount="45">
  <si>
    <t>Tasa</t>
  </si>
  <si>
    <t>Power Supply</t>
  </si>
  <si>
    <t>Camara</t>
  </si>
  <si>
    <t>https://www.amazon.com/dp/B0748MPQT4?psc=1&amp;ref=ppx_yo2_dt_b_product_details</t>
  </si>
  <si>
    <t>Motores</t>
  </si>
  <si>
    <t>Ruedas</t>
  </si>
  <si>
    <t>Baterias</t>
  </si>
  <si>
    <t>https://www.amazon.com/gp/product/B06XWN9Q99/ref=ox_sc_saved_image_1?smid=ATVPDKIKX0DER&amp;psc=1</t>
  </si>
  <si>
    <t>Maneja Motores</t>
  </si>
  <si>
    <t>Cargador MicroUSB</t>
  </si>
  <si>
    <t>Componente</t>
  </si>
  <si>
    <t>Costo</t>
  </si>
  <si>
    <t>URL</t>
  </si>
  <si>
    <t>TOTAL</t>
  </si>
  <si>
    <t>Item</t>
  </si>
  <si>
    <t>https://www.amazon.com/dp/B08BZJSNZQ?psc=1&amp;ref=ppx_yo2_dt_b_product_details</t>
  </si>
  <si>
    <t>Incluido en 5</t>
  </si>
  <si>
    <t>Incluido con el CPU</t>
  </si>
  <si>
    <t>Portapilas</t>
  </si>
  <si>
    <t>3 Baterias AA Ni-MH</t>
  </si>
  <si>
    <t>Regulador Voltaje 5v</t>
  </si>
  <si>
    <t>https://www.amazon.com/gp/product/B00LTQU2RK/ref=ppx_yo_dt_b_asin_title_o01_s00?ie=UTF8&amp;psc=1</t>
  </si>
  <si>
    <t>https://www.amazon.com/gp/product/B07T7ZCTNK/ref=ppx_yo_dt_b_asin_title_o01_s00?ie=UTF8&amp;psc=1</t>
  </si>
  <si>
    <t>https://www.amazon.com/-/es/HiLetgo-controlador-H-Bridge-Arduino-Mega2560/dp/B07BK1QL5T/ref=sr_1_3?__mk_es_US=%C3%85M%C3%85%C5%BD%C3%95%C3%91&amp;dchild=1&amp;keywords=L298n&amp;qid=1632714410&amp;sr=8-3</t>
  </si>
  <si>
    <t>Chassis Acrilico</t>
  </si>
  <si>
    <t>Tornillos / Otros</t>
  </si>
  <si>
    <t>https://www.amazon.com/gp/product/B07M9Q43MX/ref=ppx_yo_dt_b_asin_title_o02_s01?ie=UTF8&amp;psc=1</t>
  </si>
  <si>
    <t>https://www.amazon.com/-/es/Soporte-bater%C3%ADa-titular-resorte-pl%C3%A1stico/dp/B08LVZYGVD/ref=sr_1_16?__mk_es_US=%C3%85M%C3%85%C5%BD%C3%95%C3%91&amp;dchild=1&amp;keywords=aa+battery+holder+3&amp;qid=1632714861&amp;sr=8-16</t>
  </si>
  <si>
    <t>mAH</t>
  </si>
  <si>
    <t>Vols</t>
  </si>
  <si>
    <t>mA consumo</t>
  </si>
  <si>
    <t>Tiempo</t>
  </si>
  <si>
    <t>mA</t>
  </si>
  <si>
    <t>Horas</t>
  </si>
  <si>
    <t>Consumo Motores</t>
  </si>
  <si>
    <t>Consumo CPU</t>
  </si>
  <si>
    <t>Total Consumo</t>
  </si>
  <si>
    <t>Voltaje IN</t>
  </si>
  <si>
    <t>Eficiencia</t>
  </si>
  <si>
    <t>Volts salida</t>
  </si>
  <si>
    <t>CPU</t>
  </si>
  <si>
    <t>https://www.amazon.com/gp/product/B091564PPK/ref=ox_sc_saved_title_1?smid=A3IAN4VN1Q26HU&amp;psc=1</t>
  </si>
  <si>
    <t>Raspeberry zero w CPU (circuito, cargador, regletax40pines)</t>
  </si>
  <si>
    <t>MicroSD  32GB</t>
  </si>
  <si>
    <t>2 Motores DC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</si>
</sst>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1" applyBorder="1" applyAlignment="1" applyProtection="1"/>
    <xf numFmtId="3" fontId="3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0" xfId="0" applyFont="1" applyFill="1"/>
    <xf numFmtId="4" fontId="0" fillId="0" borderId="1" xfId="0" applyNumberFormat="1" applyBorder="1"/>
    <xf numFmtId="4" fontId="2" fillId="2" borderId="1" xfId="0" applyNumberFormat="1" applyFont="1" applyFill="1" applyBorder="1"/>
    <xf numFmtId="9" fontId="0" fillId="0" borderId="1" xfId="0" applyNumberFormat="1" applyBorder="1"/>
    <xf numFmtId="1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/>
    <xf numFmtId="0" fontId="0" fillId="0" borderId="0" xfId="0" applyAlignment="1">
      <alignment horizontal="left"/>
    </xf>
    <xf numFmtId="10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-/es/Soporte-bater%C3%ADa-titular-resorte-pl%C3%A1stico/dp/B08LVZYGVD/ref=sr_1_16?__mk_es_US=%C3%85M%C3%85%C5%BD%C3%95%C3%91&amp;dchild=1&amp;keywords=aa+battery+holder+3&amp;qid=1632714861&amp;sr=8-16" TargetMode="External"/><Relationship Id="rId3" Type="http://schemas.openxmlformats.org/officeDocument/2006/relationships/hyperlink" Target="https://www.amazon.com/dp/B08BZJSNZQ?psc=1&amp;ref=ppx_yo2_dt_b_product_details" TargetMode="External"/><Relationship Id="rId7" Type="http://schemas.openxmlformats.org/officeDocument/2006/relationships/hyperlink" Target="https://www.amazon.com/gp/product/B07M9Q43MX/ref=ppx_yo_dt_b_asin_title_o02_s01?ie=UTF8&amp;psc=1" TargetMode="External"/><Relationship Id="rId2" Type="http://schemas.openxmlformats.org/officeDocument/2006/relationships/hyperlink" Target="https://www.amazon.com/gp/product/B06XWN9Q99/ref=ox_sc_saved_image_1?smid=ATVPDKIKX0DER&amp;psc=1" TargetMode="External"/><Relationship Id="rId1" Type="http://schemas.openxmlformats.org/officeDocument/2006/relationships/hyperlink" Target="https://www.amazon.com/dp/B0748MPQT4?psc=1&amp;ref=ppx_yo2_dt_b_product_details" TargetMode="External"/><Relationship Id="rId6" Type="http://schemas.openxmlformats.org/officeDocument/2006/relationships/hyperlink" Target="https://www.amazon.com/-/es/HiLetgo-controlador-H-Bridge-Arduino-Mega2560/dp/B07BK1QL5T/ref=sr_1_3?__mk_es_US=%C3%85M%C3%85%C5%BD%C3%95%C3%91&amp;dchild=1&amp;keywords=L298n&amp;qid=1632714410&amp;sr=8-3" TargetMode="External"/><Relationship Id="rId5" Type="http://schemas.openxmlformats.org/officeDocument/2006/relationships/hyperlink" Target="https://www.amazon.com/gp/product/B07T7ZCTNK/ref=ppx_yo_dt_b_asin_title_o01_s00?ie=UTF8&amp;psc=1" TargetMode="External"/><Relationship Id="rId4" Type="http://schemas.openxmlformats.org/officeDocument/2006/relationships/hyperlink" Target="https://www.amazon.com/gp/product/B00LTQU2RK/ref=ppx_yo_dt_b_asin_title_o01_s00?ie=UTF8&amp;psc=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-/es/Soporte-bater%C3%ADa-titular-resorte-pl%C3%A1stico/dp/B08LVZYGVD/ref=sr_1_16?__mk_es_US=%C3%85M%C3%85%C5%BD%C3%95%C3%91&amp;dchild=1&amp;keywords=aa+battery+holder+3&amp;qid=1632714861&amp;sr=8-16" TargetMode="External"/><Relationship Id="rId3" Type="http://schemas.openxmlformats.org/officeDocument/2006/relationships/hyperlink" Target="https://www.amazon.com/dp/B08BZJSNZQ?psc=1&amp;ref=ppx_yo2_dt_b_product_details" TargetMode="External"/><Relationship Id="rId7" Type="http://schemas.openxmlformats.org/officeDocument/2006/relationships/hyperlink" Target="https://www.amazon.com/gp/product/B07M9Q43MX/ref=ppx_yo_dt_b_asin_title_o02_s01?ie=UTF8&amp;psc=1" TargetMode="External"/><Relationship Id="rId2" Type="http://schemas.openxmlformats.org/officeDocument/2006/relationships/hyperlink" Target="https://www.amazon.com/gp/product/B06XWN9Q99/ref=ox_sc_saved_image_1?smid=ATVPDKIKX0DER&amp;psc=1" TargetMode="External"/><Relationship Id="rId1" Type="http://schemas.openxmlformats.org/officeDocument/2006/relationships/hyperlink" Target="https://www.amazon.com/dp/B0748MPQT4?psc=1&amp;ref=ppx_yo2_dt_b_product_details" TargetMode="External"/><Relationship Id="rId6" Type="http://schemas.openxmlformats.org/officeDocument/2006/relationships/hyperlink" Target="https://www.amazon.com/-/es/HiLetgo-controlador-H-Bridge-Arduino-Mega2560/dp/B07BK1QL5T/ref=sr_1_3?__mk_es_US=%C3%85M%C3%85%C5%BD%C3%95%C3%91&amp;dchild=1&amp;keywords=L298n&amp;qid=1632714410&amp;sr=8-3" TargetMode="External"/><Relationship Id="rId5" Type="http://schemas.openxmlformats.org/officeDocument/2006/relationships/hyperlink" Target="https://www.amazon.com/gp/product/B07T7ZCTNK/ref=ppx_yo_dt_b_asin_title_o01_s00?ie=UTF8&amp;psc=1" TargetMode="External"/><Relationship Id="rId4" Type="http://schemas.openxmlformats.org/officeDocument/2006/relationships/hyperlink" Target="https://www.amazon.com/gp/product/B00LTQU2RK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1" sqref="E1"/>
    </sheetView>
  </sheetViews>
  <sheetFormatPr baseColWidth="10" defaultRowHeight="15"/>
  <cols>
    <col min="2" max="2" width="11.42578125" customWidth="1"/>
    <col min="3" max="3" width="55.28515625" customWidth="1"/>
    <col min="4" max="4" width="14.140625" bestFit="1" customWidth="1"/>
    <col min="5" max="5" width="223" bestFit="1" customWidth="1"/>
  </cols>
  <sheetData>
    <row r="1" spans="1:5">
      <c r="B1" s="4" t="s">
        <v>14</v>
      </c>
      <c r="C1" s="21" t="s">
        <v>10</v>
      </c>
      <c r="D1" s="21" t="s">
        <v>11</v>
      </c>
      <c r="E1" s="22" t="s">
        <v>12</v>
      </c>
    </row>
    <row r="2" spans="1:5">
      <c r="A2" s="20">
        <f>D2/$D$15</f>
        <v>0.45672031317964329</v>
      </c>
      <c r="B2" s="5">
        <v>1</v>
      </c>
      <c r="C2" s="6" t="s">
        <v>42</v>
      </c>
      <c r="D2" s="11">
        <v>35</v>
      </c>
      <c r="E2" s="7" t="s">
        <v>3</v>
      </c>
    </row>
    <row r="3" spans="1:5">
      <c r="A3" s="20">
        <f>D3/$D$15</f>
        <v>0</v>
      </c>
      <c r="B3" s="5">
        <f>B2+1</f>
        <v>2</v>
      </c>
      <c r="C3" s="6" t="s">
        <v>1</v>
      </c>
      <c r="D3" s="11">
        <v>0</v>
      </c>
      <c r="E3" s="6" t="s">
        <v>17</v>
      </c>
    </row>
    <row r="4" spans="1:5">
      <c r="A4" s="20">
        <f>D4/$D$15</f>
        <v>0.10439321444106132</v>
      </c>
      <c r="B4" s="5">
        <f>B3+1</f>
        <v>3</v>
      </c>
      <c r="C4" s="6" t="s">
        <v>43</v>
      </c>
      <c r="D4" s="11">
        <v>8</v>
      </c>
      <c r="E4" s="7" t="s">
        <v>7</v>
      </c>
    </row>
    <row r="5" spans="1:5">
      <c r="A5" s="20">
        <f>D5/$D$15</f>
        <v>0.16963897346672466</v>
      </c>
      <c r="B5" s="5">
        <f>B4+1</f>
        <v>4</v>
      </c>
      <c r="C5" s="6" t="s">
        <v>2</v>
      </c>
      <c r="D5" s="11">
        <v>13</v>
      </c>
      <c r="E5" s="7" t="s">
        <v>26</v>
      </c>
    </row>
    <row r="6" spans="1:5">
      <c r="A6" s="20">
        <f>D6/$D$15</f>
        <v>5.8721183123096994E-2</v>
      </c>
      <c r="B6" s="5">
        <f>B5+1</f>
        <v>5</v>
      </c>
      <c r="C6" s="6" t="s">
        <v>44</v>
      </c>
      <c r="D6" s="11">
        <f>9/2</f>
        <v>4.5</v>
      </c>
      <c r="E6" s="7" t="s">
        <v>15</v>
      </c>
    </row>
    <row r="7" spans="1:5">
      <c r="A7" s="20">
        <f>D7/$D$15</f>
        <v>5.8721183123096994E-2</v>
      </c>
      <c r="B7" s="5">
        <f>B8+1</f>
        <v>7</v>
      </c>
      <c r="C7" s="6" t="s">
        <v>19</v>
      </c>
      <c r="D7" s="11">
        <f>3*(30/20)</f>
        <v>4.5</v>
      </c>
      <c r="E7" s="7" t="s">
        <v>41</v>
      </c>
    </row>
    <row r="8" spans="1:5">
      <c r="A8" s="20">
        <f>D8/$D$15</f>
        <v>0</v>
      </c>
      <c r="B8" s="5">
        <f>B6+1</f>
        <v>6</v>
      </c>
      <c r="C8" s="6" t="s">
        <v>5</v>
      </c>
      <c r="D8" s="11">
        <v>0</v>
      </c>
      <c r="E8" s="6" t="s">
        <v>16</v>
      </c>
    </row>
    <row r="9" spans="1:5">
      <c r="A9" s="20">
        <f>D9/$D$15</f>
        <v>2.8708133971291867E-2</v>
      </c>
      <c r="B9" s="5">
        <f>B10+1</f>
        <v>10</v>
      </c>
      <c r="C9" s="6" t="s">
        <v>8</v>
      </c>
      <c r="D9" s="11">
        <f>11/5</f>
        <v>2.2000000000000002</v>
      </c>
      <c r="E9" s="7" t="s">
        <v>23</v>
      </c>
    </row>
    <row r="10" spans="1:5">
      <c r="A10" s="20">
        <f>D10/$D$15</f>
        <v>1.8268812527185731E-2</v>
      </c>
      <c r="B10" s="5">
        <f>B12+1</f>
        <v>9</v>
      </c>
      <c r="C10" s="6" t="s">
        <v>20</v>
      </c>
      <c r="D10" s="11">
        <f>7/5</f>
        <v>1.4</v>
      </c>
      <c r="E10" s="7" t="s">
        <v>22</v>
      </c>
    </row>
    <row r="11" spans="1:5">
      <c r="A11" s="20">
        <f>D11/$D$15</f>
        <v>1.739886907351022E-2</v>
      </c>
      <c r="B11" s="5">
        <f>B9+1</f>
        <v>11</v>
      </c>
      <c r="C11" s="6" t="s">
        <v>18</v>
      </c>
      <c r="D11" s="11">
        <f>8/6</f>
        <v>1.3333333333333333</v>
      </c>
      <c r="E11" s="7" t="s">
        <v>27</v>
      </c>
    </row>
    <row r="12" spans="1:5">
      <c r="A12" s="20">
        <f>D12/$D$15</f>
        <v>9.1344062635928657E-3</v>
      </c>
      <c r="B12" s="5">
        <f>B7+1</f>
        <v>8</v>
      </c>
      <c r="C12" s="6" t="s">
        <v>9</v>
      </c>
      <c r="D12" s="11">
        <f>7/10</f>
        <v>0.7</v>
      </c>
      <c r="E12" s="7" t="s">
        <v>21</v>
      </c>
    </row>
    <row r="13" spans="1:5">
      <c r="A13" s="20">
        <f>D13/$D$15</f>
        <v>3.9147455415397998E-2</v>
      </c>
      <c r="B13" s="5">
        <f>B11+1</f>
        <v>12</v>
      </c>
      <c r="C13" s="6" t="s">
        <v>24</v>
      </c>
      <c r="D13" s="11">
        <v>3</v>
      </c>
      <c r="E13" s="6"/>
    </row>
    <row r="14" spans="1:5">
      <c r="A14" s="20">
        <f>D14/$D$15</f>
        <v>3.9147455415397998E-2</v>
      </c>
      <c r="B14" s="5">
        <f t="shared" ref="B14" si="0">B13+1</f>
        <v>13</v>
      </c>
      <c r="C14" s="6" t="s">
        <v>25</v>
      </c>
      <c r="D14" s="11">
        <v>3</v>
      </c>
      <c r="E14" s="6"/>
    </row>
    <row r="15" spans="1:5">
      <c r="C15" s="3" t="s">
        <v>13</v>
      </c>
      <c r="D15" s="12">
        <f>SUM(D2:D14)</f>
        <v>76.63333333333334</v>
      </c>
    </row>
    <row r="16" spans="1:5">
      <c r="C16" s="2" t="s">
        <v>0</v>
      </c>
      <c r="D16" s="8">
        <v>3900</v>
      </c>
    </row>
    <row r="17" spans="1:4">
      <c r="D17" s="9">
        <f>D15*D16</f>
        <v>298870</v>
      </c>
    </row>
    <row r="18" spans="1:4">
      <c r="C18" s="2" t="s">
        <v>6</v>
      </c>
    </row>
    <row r="19" spans="1:4">
      <c r="B19" s="15" t="s">
        <v>6</v>
      </c>
      <c r="C19" s="6">
        <f>4700</f>
        <v>4700</v>
      </c>
      <c r="D19" s="6" t="s">
        <v>28</v>
      </c>
    </row>
    <row r="20" spans="1:4">
      <c r="B20" s="16"/>
      <c r="C20" s="6">
        <v>2</v>
      </c>
      <c r="D20" s="6" t="s">
        <v>6</v>
      </c>
    </row>
    <row r="21" spans="1:4">
      <c r="B21" s="16"/>
      <c r="C21" s="6">
        <f>C19*C20</f>
        <v>9400</v>
      </c>
      <c r="D21" s="6" t="s">
        <v>28</v>
      </c>
    </row>
    <row r="22" spans="1:4">
      <c r="B22" s="17"/>
      <c r="C22" s="6">
        <v>3.7</v>
      </c>
      <c r="D22" s="6" t="s">
        <v>29</v>
      </c>
    </row>
    <row r="23" spans="1:4" ht="5.25" customHeight="1"/>
    <row r="24" spans="1:4">
      <c r="A24" s="1">
        <v>0.5</v>
      </c>
      <c r="B24" s="15" t="s">
        <v>34</v>
      </c>
      <c r="C24" s="6">
        <v>3.7</v>
      </c>
      <c r="D24" s="6" t="s">
        <v>37</v>
      </c>
    </row>
    <row r="25" spans="1:4">
      <c r="B25" s="16"/>
      <c r="C25" s="13">
        <v>0.94</v>
      </c>
      <c r="D25" s="6" t="s">
        <v>38</v>
      </c>
    </row>
    <row r="26" spans="1:4">
      <c r="B26" s="16"/>
      <c r="C26" s="6">
        <v>12</v>
      </c>
      <c r="D26" s="6" t="s">
        <v>39</v>
      </c>
    </row>
    <row r="27" spans="1:4">
      <c r="B27" s="16"/>
      <c r="C27" s="6">
        <v>500</v>
      </c>
      <c r="D27" s="6" t="s">
        <v>30</v>
      </c>
    </row>
    <row r="28" spans="1:4">
      <c r="B28" s="16"/>
      <c r="C28" s="6">
        <v>2</v>
      </c>
      <c r="D28" s="6" t="s">
        <v>4</v>
      </c>
    </row>
    <row r="29" spans="1:4">
      <c r="B29" s="16"/>
      <c r="C29" s="13">
        <f>A24</f>
        <v>0.5</v>
      </c>
      <c r="D29" s="6" t="s">
        <v>31</v>
      </c>
    </row>
    <row r="30" spans="1:4">
      <c r="B30" s="17"/>
      <c r="C30" s="14">
        <f>C29*C28*C27*(C26/C24)/C25</f>
        <v>1725.1293847038528</v>
      </c>
      <c r="D30" s="6" t="s">
        <v>32</v>
      </c>
    </row>
    <row r="31" spans="1:4" ht="4.5" customHeight="1"/>
    <row r="32" spans="1:4">
      <c r="A32" s="1">
        <v>1</v>
      </c>
      <c r="B32" s="15" t="s">
        <v>35</v>
      </c>
      <c r="C32" s="6">
        <v>3.7</v>
      </c>
      <c r="D32" s="6" t="s">
        <v>37</v>
      </c>
    </row>
    <row r="33" spans="2:5">
      <c r="B33" s="16"/>
      <c r="C33" s="13">
        <v>0.94</v>
      </c>
      <c r="D33" s="6" t="s">
        <v>38</v>
      </c>
    </row>
    <row r="34" spans="2:5">
      <c r="B34" s="16"/>
      <c r="C34" s="6">
        <v>5</v>
      </c>
      <c r="D34" s="6" t="s">
        <v>39</v>
      </c>
    </row>
    <row r="35" spans="2:5">
      <c r="B35" s="16"/>
      <c r="C35" s="6">
        <v>120</v>
      </c>
      <c r="D35" s="6" t="s">
        <v>30</v>
      </c>
      <c r="E35" s="19">
        <f>C34*C35/1000</f>
        <v>0.6</v>
      </c>
    </row>
    <row r="36" spans="2:5">
      <c r="B36" s="16"/>
      <c r="C36" s="6">
        <v>1</v>
      </c>
      <c r="D36" s="6" t="s">
        <v>40</v>
      </c>
    </row>
    <row r="37" spans="2:5">
      <c r="B37" s="16"/>
      <c r="C37" s="13">
        <f>A32</f>
        <v>1</v>
      </c>
      <c r="D37" s="6" t="s">
        <v>31</v>
      </c>
    </row>
    <row r="38" spans="2:5">
      <c r="B38" s="17"/>
      <c r="C38" s="14">
        <f>C37*C36*C35*(C34/C32)/C33</f>
        <v>172.51293847038528</v>
      </c>
      <c r="D38" s="6" t="s">
        <v>32</v>
      </c>
    </row>
    <row r="39" spans="2:5" ht="4.5" customHeight="1"/>
    <row r="40" spans="2:5">
      <c r="C40" s="18">
        <f>C30+C38</f>
        <v>1897.6423231742381</v>
      </c>
      <c r="D40" s="3" t="s">
        <v>36</v>
      </c>
    </row>
    <row r="41" spans="2:5">
      <c r="C41" s="12">
        <f>C21/C40</f>
        <v>4.9535151515151519</v>
      </c>
      <c r="D41" s="3" t="s">
        <v>33</v>
      </c>
    </row>
  </sheetData>
  <mergeCells count="3">
    <mergeCell ref="B24:B30"/>
    <mergeCell ref="B32:B38"/>
    <mergeCell ref="B19:B22"/>
  </mergeCells>
  <hyperlinks>
    <hyperlink ref="E2" r:id="rId1"/>
    <hyperlink ref="E4" r:id="rId2"/>
    <hyperlink ref="E6" r:id="rId3"/>
    <hyperlink ref="E12" r:id="rId4"/>
    <hyperlink ref="E10" r:id="rId5"/>
    <hyperlink ref="E9" r:id="rId6"/>
    <hyperlink ref="E5" r:id="rId7"/>
    <hyperlink ref="E11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E28" sqref="E28"/>
    </sheetView>
  </sheetViews>
  <sheetFormatPr baseColWidth="10" defaultRowHeight="15"/>
  <cols>
    <col min="2" max="2" width="11.140625" customWidth="1"/>
    <col min="3" max="3" width="54.5703125" bestFit="1" customWidth="1"/>
    <col min="4" max="4" width="14.140625" bestFit="1" customWidth="1"/>
    <col min="5" max="5" width="223" bestFit="1" customWidth="1"/>
  </cols>
  <sheetData>
    <row r="1" spans="1:5">
      <c r="B1" s="4" t="s">
        <v>14</v>
      </c>
      <c r="C1" s="4" t="s">
        <v>10</v>
      </c>
      <c r="D1" s="4" t="s">
        <v>11</v>
      </c>
      <c r="E1" s="10" t="s">
        <v>12</v>
      </c>
    </row>
    <row r="2" spans="1:5">
      <c r="A2" s="20">
        <f>D2/$D$15</f>
        <v>0.45672031317964329</v>
      </c>
      <c r="B2" s="5">
        <v>1</v>
      </c>
      <c r="C2" s="6" t="s">
        <v>42</v>
      </c>
      <c r="D2" s="11">
        <v>35</v>
      </c>
      <c r="E2" s="7" t="s">
        <v>3</v>
      </c>
    </row>
    <row r="3" spans="1:5">
      <c r="A3" s="20">
        <f>D3/$D$15</f>
        <v>0</v>
      </c>
      <c r="B3" s="5">
        <f>B2+1</f>
        <v>2</v>
      </c>
      <c r="C3" s="6" t="s">
        <v>1</v>
      </c>
      <c r="D3" s="11">
        <v>0</v>
      </c>
      <c r="E3" s="6" t="s">
        <v>17</v>
      </c>
    </row>
    <row r="4" spans="1:5">
      <c r="A4" s="20">
        <f>D4/$D$15</f>
        <v>0.10439321444106132</v>
      </c>
      <c r="B4" s="5">
        <f>B3+1</f>
        <v>3</v>
      </c>
      <c r="C4" s="6" t="s">
        <v>43</v>
      </c>
      <c r="D4" s="11">
        <v>8</v>
      </c>
      <c r="E4" s="7" t="s">
        <v>7</v>
      </c>
    </row>
    <row r="5" spans="1:5">
      <c r="A5" s="20">
        <f>D5/$D$15</f>
        <v>0.16963897346672466</v>
      </c>
      <c r="B5" s="5">
        <f>B4+1</f>
        <v>4</v>
      </c>
      <c r="C5" s="6" t="s">
        <v>2</v>
      </c>
      <c r="D5" s="11">
        <v>13</v>
      </c>
      <c r="E5" s="7" t="s">
        <v>26</v>
      </c>
    </row>
    <row r="6" spans="1:5">
      <c r="A6" s="20">
        <f>D6/$D$15</f>
        <v>5.8721183123096994E-2</v>
      </c>
      <c r="B6" s="5">
        <f>B5+1</f>
        <v>5</v>
      </c>
      <c r="C6" s="6" t="s">
        <v>44</v>
      </c>
      <c r="D6" s="11">
        <f>9/2</f>
        <v>4.5</v>
      </c>
      <c r="E6" s="7" t="s">
        <v>15</v>
      </c>
    </row>
    <row r="7" spans="1:5">
      <c r="A7" s="20">
        <f>D7/$D$15</f>
        <v>5.8721183123096994E-2</v>
      </c>
      <c r="B7" s="5">
        <f>B8+1</f>
        <v>7</v>
      </c>
      <c r="C7" s="6" t="s">
        <v>19</v>
      </c>
      <c r="D7" s="11">
        <f>3*(30/20)</f>
        <v>4.5</v>
      </c>
      <c r="E7" s="7" t="s">
        <v>41</v>
      </c>
    </row>
    <row r="8" spans="1:5">
      <c r="A8" s="20">
        <f>D8/$D$15</f>
        <v>0</v>
      </c>
      <c r="B8" s="5">
        <f>B6+1</f>
        <v>6</v>
      </c>
      <c r="C8" s="6" t="s">
        <v>5</v>
      </c>
      <c r="D8" s="11">
        <v>0</v>
      </c>
      <c r="E8" s="6" t="s">
        <v>16</v>
      </c>
    </row>
    <row r="9" spans="1:5">
      <c r="A9" s="20">
        <f>D9/$D$15</f>
        <v>2.8708133971291867E-2</v>
      </c>
      <c r="B9" s="5">
        <f>B10+1</f>
        <v>10</v>
      </c>
      <c r="C9" s="6" t="s">
        <v>8</v>
      </c>
      <c r="D9" s="11">
        <f>11/5</f>
        <v>2.2000000000000002</v>
      </c>
      <c r="E9" s="7" t="s">
        <v>23</v>
      </c>
    </row>
    <row r="10" spans="1:5">
      <c r="A10" s="20">
        <f>D10/$D$15</f>
        <v>1.8268812527185731E-2</v>
      </c>
      <c r="B10" s="5">
        <f>B12+1</f>
        <v>9</v>
      </c>
      <c r="C10" s="6" t="s">
        <v>20</v>
      </c>
      <c r="D10" s="11">
        <f>7/5</f>
        <v>1.4</v>
      </c>
      <c r="E10" s="7" t="s">
        <v>22</v>
      </c>
    </row>
    <row r="11" spans="1:5">
      <c r="A11" s="20">
        <f>D11/$D$15</f>
        <v>1.739886907351022E-2</v>
      </c>
      <c r="B11" s="5">
        <f>B9+1</f>
        <v>11</v>
      </c>
      <c r="C11" s="6" t="s">
        <v>18</v>
      </c>
      <c r="D11" s="11">
        <f>8/6</f>
        <v>1.3333333333333333</v>
      </c>
      <c r="E11" s="7" t="s">
        <v>27</v>
      </c>
    </row>
    <row r="12" spans="1:5">
      <c r="A12" s="20">
        <f>D12/$D$15</f>
        <v>9.1344062635928657E-3</v>
      </c>
      <c r="B12" s="5">
        <f>B7+1</f>
        <v>8</v>
      </c>
      <c r="C12" s="6" t="s">
        <v>9</v>
      </c>
      <c r="D12" s="11">
        <f>7/10</f>
        <v>0.7</v>
      </c>
      <c r="E12" s="7" t="s">
        <v>21</v>
      </c>
    </row>
    <row r="13" spans="1:5">
      <c r="A13" s="20">
        <f>D13/$D$15</f>
        <v>3.9147455415397998E-2</v>
      </c>
      <c r="B13" s="5">
        <f>B11+1</f>
        <v>12</v>
      </c>
      <c r="C13" s="6" t="s">
        <v>24</v>
      </c>
      <c r="D13" s="11">
        <v>3</v>
      </c>
      <c r="E13" s="6"/>
    </row>
    <row r="14" spans="1:5">
      <c r="A14" s="20">
        <f>D14/$D$15</f>
        <v>3.9147455415397998E-2</v>
      </c>
      <c r="B14" s="5">
        <f t="shared" ref="B14" si="0">B13+1</f>
        <v>13</v>
      </c>
      <c r="C14" s="6" t="s">
        <v>25</v>
      </c>
      <c r="D14" s="11">
        <v>3</v>
      </c>
      <c r="E14" s="6"/>
    </row>
    <row r="15" spans="1:5">
      <c r="C15" s="3" t="s">
        <v>13</v>
      </c>
      <c r="D15" s="12">
        <f>SUM(D2:D14)</f>
        <v>76.63333333333334</v>
      </c>
    </row>
    <row r="16" spans="1:5">
      <c r="C16" s="2" t="s">
        <v>0</v>
      </c>
      <c r="D16" s="8">
        <v>3900</v>
      </c>
    </row>
    <row r="17" spans="1:4">
      <c r="D17" s="9">
        <f>D15*D16</f>
        <v>298870</v>
      </c>
    </row>
    <row r="18" spans="1:4">
      <c r="C18" s="2" t="s">
        <v>6</v>
      </c>
    </row>
    <row r="19" spans="1:4">
      <c r="B19" s="15" t="s">
        <v>6</v>
      </c>
      <c r="C19" s="6">
        <v>2800</v>
      </c>
      <c r="D19" s="6" t="s">
        <v>28</v>
      </c>
    </row>
    <row r="20" spans="1:4">
      <c r="B20" s="16"/>
      <c r="C20" s="6">
        <v>3</v>
      </c>
      <c r="D20" s="6" t="s">
        <v>6</v>
      </c>
    </row>
    <row r="21" spans="1:4">
      <c r="B21" s="16"/>
      <c r="C21" s="6">
        <f>C19*C20</f>
        <v>8400</v>
      </c>
      <c r="D21" s="6" t="s">
        <v>28</v>
      </c>
    </row>
    <row r="22" spans="1:4">
      <c r="B22" s="17"/>
      <c r="C22" s="6">
        <f>3*1.2</f>
        <v>3.5999999999999996</v>
      </c>
      <c r="D22" s="6" t="s">
        <v>29</v>
      </c>
    </row>
    <row r="24" spans="1:4">
      <c r="A24" s="5">
        <v>0.6</v>
      </c>
      <c r="B24" s="15" t="s">
        <v>34</v>
      </c>
      <c r="C24" s="6">
        <f>C22</f>
        <v>3.5999999999999996</v>
      </c>
      <c r="D24" s="6" t="s">
        <v>37</v>
      </c>
    </row>
    <row r="25" spans="1:4">
      <c r="B25" s="16"/>
      <c r="C25" s="13">
        <v>0.94</v>
      </c>
      <c r="D25" s="6" t="s">
        <v>38</v>
      </c>
    </row>
    <row r="26" spans="1:4">
      <c r="B26" s="16"/>
      <c r="C26" s="6">
        <v>12</v>
      </c>
      <c r="D26" s="6" t="s">
        <v>39</v>
      </c>
    </row>
    <row r="27" spans="1:4">
      <c r="B27" s="16"/>
      <c r="C27" s="6">
        <v>500</v>
      </c>
      <c r="D27" s="6" t="s">
        <v>30</v>
      </c>
    </row>
    <row r="28" spans="1:4">
      <c r="B28" s="16"/>
      <c r="C28" s="6">
        <v>2</v>
      </c>
      <c r="D28" s="6" t="s">
        <v>4</v>
      </c>
    </row>
    <row r="29" spans="1:4">
      <c r="B29" s="16"/>
      <c r="C29" s="13">
        <v>1</v>
      </c>
      <c r="D29" s="6" t="s">
        <v>31</v>
      </c>
    </row>
    <row r="30" spans="1:4">
      <c r="B30" s="17"/>
      <c r="C30" s="14">
        <f>C29*C28*C27*(C26/C24)/C25</f>
        <v>3546.0992907801424</v>
      </c>
      <c r="D30" s="6" t="s">
        <v>32</v>
      </c>
    </row>
    <row r="32" spans="1:4">
      <c r="A32" s="5">
        <v>1</v>
      </c>
      <c r="B32" s="15" t="s">
        <v>35</v>
      </c>
      <c r="C32" s="6">
        <f>C22</f>
        <v>3.5999999999999996</v>
      </c>
      <c r="D32" s="6" t="s">
        <v>37</v>
      </c>
    </row>
    <row r="33" spans="2:5">
      <c r="B33" s="16"/>
      <c r="C33" s="13">
        <v>0.94</v>
      </c>
      <c r="D33" s="6" t="s">
        <v>38</v>
      </c>
    </row>
    <row r="34" spans="2:5">
      <c r="B34" s="16"/>
      <c r="C34" s="6">
        <v>5</v>
      </c>
      <c r="D34" s="6" t="s">
        <v>39</v>
      </c>
    </row>
    <row r="35" spans="2:5">
      <c r="B35" s="16"/>
      <c r="C35" s="6">
        <v>120</v>
      </c>
      <c r="D35" s="6" t="s">
        <v>30</v>
      </c>
      <c r="E35" s="19">
        <f>C34*C35/1000</f>
        <v>0.6</v>
      </c>
    </row>
    <row r="36" spans="2:5">
      <c r="B36" s="16"/>
      <c r="C36" s="6">
        <v>1</v>
      </c>
      <c r="D36" s="6" t="s">
        <v>40</v>
      </c>
    </row>
    <row r="37" spans="2:5">
      <c r="B37" s="16"/>
      <c r="C37" s="13">
        <v>1</v>
      </c>
      <c r="D37" s="6" t="s">
        <v>31</v>
      </c>
    </row>
    <row r="38" spans="2:5">
      <c r="B38" s="17"/>
      <c r="C38" s="14">
        <f>C37*C36*C35*(C34/C32)/C33</f>
        <v>177.30496453900713</v>
      </c>
      <c r="D38" s="6" t="s">
        <v>32</v>
      </c>
    </row>
    <row r="40" spans="2:5">
      <c r="C40" s="18">
        <f>A24*C30+A32*C38</f>
        <v>2304.9645390070923</v>
      </c>
      <c r="D40" s="3" t="s">
        <v>36</v>
      </c>
    </row>
    <row r="41" spans="2:5">
      <c r="C41" s="12">
        <f>C21/C40</f>
        <v>3.644307692307692</v>
      </c>
      <c r="D41" s="3" t="s">
        <v>33</v>
      </c>
    </row>
  </sheetData>
  <mergeCells count="3">
    <mergeCell ref="B19:B22"/>
    <mergeCell ref="B24:B30"/>
    <mergeCell ref="B32:B38"/>
  </mergeCells>
  <hyperlinks>
    <hyperlink ref="E2" r:id="rId1"/>
    <hyperlink ref="E4" r:id="rId2"/>
    <hyperlink ref="E6" r:id="rId3"/>
    <hyperlink ref="E12" r:id="rId4"/>
    <hyperlink ref="E10" r:id="rId5"/>
    <hyperlink ref="E9" r:id="rId6"/>
    <hyperlink ref="E5" r:id="rId7"/>
    <hyperlink ref="E11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Wall-E original</vt:lpstr>
      <vt:lpstr>Modelo DC Motors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Hochkofler</dc:creator>
  <cp:lastModifiedBy>Heinrich Hochkofler</cp:lastModifiedBy>
  <dcterms:created xsi:type="dcterms:W3CDTF">2021-09-26T22:59:05Z</dcterms:created>
  <dcterms:modified xsi:type="dcterms:W3CDTF">2021-10-01T04:13:55Z</dcterms:modified>
</cp:coreProperties>
</file>