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77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4" i="1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</calcChain>
</file>

<file path=xl/sharedStrings.xml><?xml version="1.0" encoding="utf-8"?>
<sst xmlns="http://schemas.openxmlformats.org/spreadsheetml/2006/main" count="31" uniqueCount="30">
  <si>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</si>
  <si>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</si>
  <si>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</si>
  <si>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</si>
  <si>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</si>
  <si>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</si>
  <si>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</si>
  <si>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</si>
  <si>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</si>
  <si>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</si>
  <si>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</si>
  <si>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</si>
  <si>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</si>
  <si>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</si>
  <si>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</si>
  <si>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</si>
  <si>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</si>
  <si>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</si>
  <si>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</si>
  <si>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</si>
  <si>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</si>
  <si>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test</t>
  </si>
  <si>
    <t>鞋子</t>
  </si>
  <si>
    <t>国际运费 1kg/￥</t>
  </si>
  <si>
    <t>国际运费折扣</t>
  </si>
  <si>
    <t>挂号费</t>
  </si>
  <si>
    <t>汇率</t>
  </si>
  <si>
    <t>速卖通费率</t>
  </si>
  <si>
    <t>wish费率</t>
  </si>
  <si>
    <t>test2</t>
    <phoneticPr fontId="3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</si>
</sst>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8" formatCode="0.00_);[Red]\(0.00\)"/>
    <numFmt numFmtId="179" formatCode="_-&quot;US$&quot;* #,##0.00_ ;_-&quot;US$&quot;* \-#,##0.00\ ;_-&quot;US$&quot;* &quot;-&quot;??_ ;_-@_ "/>
    <numFmt numFmtId="180" formatCode="\¥#,##0.00_);[Red]\(\¥#,##0.00\)"/>
  </numFmts>
  <fonts count="4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26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1" applyNumberFormat="1" applyFont="1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9" defaultRowHeight="13.5"/>
  <cols>
    <col min="1" max="1" width="14.125" customWidth="1"/>
    <col min="2" max="2" width="9.5" customWidth="1"/>
    <col min="3" max="3" width="9.625" customWidth="1"/>
    <col min="4" max="4" width="7.75" customWidth="1"/>
    <col min="5" max="5" width="8.125" customWidth="1"/>
    <col min="6" max="6" width="9.875" customWidth="1"/>
    <col min="7" max="7" width="8.25" customWidth="1"/>
    <col min="10" max="10" width="11.2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t="86.25" customHeight="1">
      <c r="B2">
        <v>16072601</v>
      </c>
      <c r="C2" t="s">
        <v>18</v>
      </c>
      <c r="D2" t="s">
        <v>19</v>
      </c>
      <c r="E2">
        <v>33</v>
      </c>
      <c r="F2">
        <v>2</v>
      </c>
      <c r="G2" s="1">
        <v>0.25</v>
      </c>
      <c r="H2" s="2">
        <v>0.3</v>
      </c>
      <c r="I2" s="1">
        <v>0.15</v>
      </c>
      <c r="J2" s="3">
        <f>(E2+F2+($K$19*H2+$M$19)*$L$19)/(1-G2)/(1-$O$19)/(1-I2)/$N$19</f>
        <v>16.551896675735701</v>
      </c>
      <c r="K2" s="4">
        <f>(E2+F2+($K$19*H2+$M$19)*$L$19)/(1-G2)/(1-$P$19)/(1-I2)/$N$19</f>
        <v>18.499178637586901</v>
      </c>
      <c r="L2">
        <f>E2+F2+($K$19*H2+$M$19)*$L$19</f>
        <v>66.16</v>
      </c>
      <c r="M2" s="5">
        <f>L2/(1-G2)/(1-$O$19)/$N$19</f>
        <v>14.0691121743753</v>
      </c>
      <c r="N2" s="5">
        <f>L2/(1-G2)/(1-$P$19)/$N$19</f>
        <v>15.7243018419489</v>
      </c>
      <c r="O2" s="5">
        <f>L2/(1-G2)/$N$19</f>
        <v>13.3656565656566</v>
      </c>
      <c r="P2" s="6">
        <f>O2*$N$19-L2</f>
        <v>22.053333333333299</v>
      </c>
      <c r="Q2">
        <v>1</v>
      </c>
      <c r="R2">
        <v>0</v>
      </c>
    </row>
    <row r="3" spans="1:18" ht="86.25" customHeight="1">
      <c r="B3">
        <v>16072701</v>
      </c>
      <c r="C3" t="s">
        <v>18</v>
      </c>
      <c r="D3" t="s">
        <v>20</v>
      </c>
      <c r="E3">
        <v>12</v>
      </c>
      <c r="F3">
        <v>3</v>
      </c>
      <c r="G3" s="1">
        <v>0.25</v>
      </c>
      <c r="H3" s="2">
        <v>0.2</v>
      </c>
      <c r="I3" s="1">
        <v>0.25</v>
      </c>
      <c r="J3" s="3">
        <f>(E3+F3+($K$19*H3+$M$19)*$L$19)/(1-G3)/(1-$O$19)/(1-I3)/$N$19</f>
        <v>10.763069289385101</v>
      </c>
      <c r="K3" s="4">
        <f>(E3+F3+($K$19*H3+$M$19)*$L$19)/(1-G3)/(1-$P$19)/(1-I3)/$N$19</f>
        <v>12.0293127351951</v>
      </c>
      <c r="L3">
        <f>E3+F3+($K$19*H3+$M$19)*$L$19</f>
        <v>37.96</v>
      </c>
      <c r="M3" s="5">
        <f>L3/(1-G3)/(1-$O$19)/$N$19</f>
        <v>8.0723019670388094</v>
      </c>
      <c r="N3" s="5">
        <f>L3/(1-G3)/(1-$P$19)/$N$19</f>
        <v>9.0219845513963204</v>
      </c>
      <c r="O3" s="5">
        <f>L3/(1-G3)/$N$19</f>
        <v>7.6686868686868701</v>
      </c>
      <c r="P3" s="6">
        <f>O3*$N$19-L3</f>
        <v>12.6533333333333</v>
      </c>
      <c r="Q3">
        <v>1</v>
      </c>
      <c r="R3">
        <v>1</v>
      </c>
    </row>
    <row r="4" spans="1:18" ht="69.75" customHeight="1">
      <c r="A4" t="s">
        <v>29</v>
      </c>
      <c r="B4" t="s">
        <v>21</v>
      </c>
      <c r="C4" t="s">
        <v>22</v>
      </c>
      <c r="E4">
        <v>16</v>
      </c>
      <c r="F4">
        <v>0</v>
      </c>
      <c r="G4" s="1">
        <v>0.25</v>
      </c>
      <c r="H4">
        <v>0.92</v>
      </c>
      <c r="I4" s="1">
        <v>0</v>
      </c>
      <c r="J4" s="3">
        <f>(E4+F4+($K$19*H4+$M$19)*$L$19)/(1-G4)/(1-$O$19)/(1-I4)/$N$19</f>
        <v>20.839978734715601</v>
      </c>
      <c r="K4" s="4">
        <f>(E4+F4+($K$19*H4+$M$19)*$L$19)/(1-G4)/(1-$P$19)/(1-I4)/$N$19</f>
        <v>23.291740938799801</v>
      </c>
      <c r="L4">
        <f>E4+F4+($K$19*H4+$M$19)*$L$19</f>
        <v>98</v>
      </c>
      <c r="M4" s="5">
        <f>L4/(1-G4)/(1-$O$19)/$N$19</f>
        <v>20.839978734715601</v>
      </c>
      <c r="N4" s="5">
        <f>L4/(1-G4)/(1-$P$19)/$N$19</f>
        <v>23.291740938799801</v>
      </c>
      <c r="O4" s="5">
        <f>L4/(1-G4)/$N$19</f>
        <v>19.797979797979799</v>
      </c>
      <c r="P4" s="6">
        <f>O4*$N$19-L4</f>
        <v>32.6666666666667</v>
      </c>
    </row>
    <row r="6" spans="1:18">
      <c r="A6" s="2"/>
    </row>
    <row r="18" spans="11:16">
      <c r="K18" s="7" t="s">
        <v>23</v>
      </c>
      <c r="L18" s="7" t="s">
        <v>24</v>
      </c>
      <c r="M18" s="7" t="s">
        <v>25</v>
      </c>
      <c r="N18" s="7" t="s">
        <v>26</v>
      </c>
      <c r="O18" s="7" t="s">
        <v>27</v>
      </c>
      <c r="P18" s="7" t="s">
        <v>28</v>
      </c>
    </row>
    <row r="19" spans="11:16">
      <c r="K19" s="2">
        <v>100</v>
      </c>
      <c r="L19" s="1">
        <v>0.82</v>
      </c>
      <c r="M19">
        <v>8</v>
      </c>
      <c r="N19">
        <v>6.6</v>
      </c>
      <c r="O19" s="1">
        <v>0.05</v>
      </c>
      <c r="P19" s="1">
        <v>0.15</v>
      </c>
    </row>
  </sheetData>
  <phoneticPr fontId="3" type="noConversion"/>
  <dataValidations count="4">
    <dataValidation type="list" allowBlank="1" showInputMessage="1" showErrorMessage="1" sqref="Q2:Q5 R2:R4">
      <formula1>"0,1"</formula1>
    </dataValidation>
    <dataValidation type="list" allowBlank="1" showInputMessage="1" showErrorMessage="1" sqref="C5:C6">
      <formula1>"爬爬服,婴儿套装"</formula1>
    </dataValidation>
    <dataValidation type="custom" allowBlank="1" showInputMessage="1" showErrorMessage="1" sqref="C1 C7:C15">
      <formula1>"爬爬服"</formula1>
    </dataValidation>
    <dataValidation type="list" allowBlank="1" showInputMessage="1" showErrorMessage="1" sqref="C2:C4">
      <formula1>"爬爬服,婴儿套装,连衣裙,外套,鞋子"</formula1>
    </dataValidation>
  </dataValidations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2016-07-27T14:14:41Z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