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<sst xmlns="http://schemas.openxmlformats.org/spreadsheetml/2006/main" count="101">
  <si>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</si>
  <si>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</si>
  <si>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</si>
  <si>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</si>
  <si>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</si>
  <si>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</si>
  <si>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</si>
  <si>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</si>
  <si>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</si>
  <si>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</si>
  <si>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</si>
  <si>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</si>
  <si>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</si>
  <si>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</si>
  <si>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</si>
  <si>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</si>
  <si>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</si>
  <si>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</si>
  <si>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</si>
  <si>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</si>
  <si>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</si>
  <si>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</si>
  <si>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</si>
  <si>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</si>
  <si>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</si>
  <si>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</si>
  <si>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</si>
  <si>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</si>
  <si>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</si>
  <si>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</si>
  <si>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</si>
  <si>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</si>
  <si>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</si>
  <si>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</si>
  <si>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</si>
  <si>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</si>
  <si>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</si>
  <si>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</si>
  <si>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</si>
  <si>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</si>
  <si>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</si>
  <si>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</si>
  <si>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</si>
  <si>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</si>
  <si>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</si>
  <si>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</si>
  <si>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</si>
  <si>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</si>
  <si>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</si>
  <si>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</si>
  <si>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</si>
  <si>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</si>
  <si>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</si>
  <si>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</si>
  <si>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</si>
  <si>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</si>
  <si>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</si>
  <si>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</si>
  <si>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</si>
  <si>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</si>
  <si>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</si>
  <si>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</si>
  <si>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</si>
  <si>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</si>
  <si>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</si>
  <si>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</si>
  <si>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</si>
  <si>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</si>
  <si>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</si>
  <si>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</si>
  <si>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</si>
  <si>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</si>
  <si>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</si>
  <si>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</si>
  <si>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</si>
  <si>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</si>
  <si>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</si>
  <si>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</si>
  <si>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</si>
  <si>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</si>
  <si>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国际运费 1kg/￥</t>
  </si>
  <si>
    <t>国际运费折扣</t>
  </si>
  <si>
    <t>挂号费</t>
  </si>
  <si>
    <t>汇率</t>
  </si>
  <si>
    <t>速卖通费率</t>
  </si>
  <si>
    <t>wish费率</t>
  </si>
  <si>
    <t> 9-12</t>
  </si>
  <si>
    <t> 24.5</t>
  </si>
  <si>
    <t> 30</t>
  </si>
  <si>
    <t> 34</t>
  </si>
  <si>
    <t> 20</t>
  </si>
  <si>
    <t> 12-18</t>
  </si>
  <si>
    <t> 26</t>
  </si>
  <si>
    <t> 31</t>
  </si>
  <si>
    <t> 37</t>
  </si>
  <si>
    <t> 21</t>
  </si>
  <si>
    <t> 18-24</t>
  </si>
  <si>
    <t> 27</t>
  </si>
  <si>
    <t> 32</t>
  </si>
  <si>
    <t> 38</t>
  </si>
  <si>
    <t> 22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</si>
</sst>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-&quot;US$&quot;* #,##0.00_ ;_-&quot;US$&quot;* \-#,##0.00\ ;_-&quot;US$&quot;* &quot;-&quot;??_ ;_-@_ "/>
    <numFmt numFmtId="177" formatCode="0.00_);[Red]\(0.00\)"/>
    <numFmt numFmtId="26" formatCode="\$#,##0.00_);[Red]\(\$#,##0.00\)"/>
    <numFmt numFmtId="178" formatCode="\¥#,##0.00_);[Red]\(\¥#,##0.00\)"/>
  </numFmts>
  <fonts count="23">
    <font>
      <sz val="11"/>
      <color theme="1"/>
      <name val="宋体"/>
      <charset val="134"/>
      <scheme val="minor"/>
    </font>
    <font>
      <sz val="9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10" applyFont="1" applyAlignment="1">
      <alignment vertical="center"/>
    </xf>
    <xf numFmtId="0" fontId="2" fillId="0" borderId="0" xfId="10">
      <alignment vertical="center"/>
    </xf>
    <xf numFmtId="0" fontId="2" fillId="0" borderId="0" xfId="10" applyFont="1">
      <alignment vertical="center"/>
    </xf>
    <xf numFmtId="0" fontId="3" fillId="0" borderId="0" xfId="10" applyFont="1">
      <alignment vertical="center"/>
    </xf>
    <xf numFmtId="0" fontId="2" fillId="0" borderId="0" xfId="10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1"/>
  <sheetViews>
    <sheetView tabSelected="1" zoomScale="115" zoomScaleNormal="115" workbookViewId="0">
      <pane ySplit="1" topLeftCell="A44" activePane="bottomLeft" state="frozen"/>
      <selection/>
      <selection pane="bottomLeft" activeCell="Q58" sqref="Q58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090909090909" customWidth="1"/>
    <col min="11" max="11" width="11.1454545454545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86.25" customHeight="1" spans="1:18">
      <c r="A2" s="2"/>
      <c r="B2" s="2">
        <v>16072601</v>
      </c>
      <c r="C2" s="2" t="s">
        <v>18</v>
      </c>
      <c r="D2" s="2" t="s">
        <v>19</v>
      </c>
      <c r="E2" s="2">
        <v>33</v>
      </c>
      <c r="F2" s="2">
        <v>2</v>
      </c>
      <c r="G2" s="4">
        <v>0.25</v>
      </c>
      <c r="H2" s="5">
        <v>0.3</v>
      </c>
      <c r="I2" s="4">
        <v>0.15</v>
      </c>
      <c r="J2" s="11">
        <f t="shared" ref="J2:J49" si="0">(E2+F2+($K$61*H2+$M$61)*$L$61)/(1-G2)/(1-$O$61)/(1-I2)/$N$61</f>
        <v>16.8747806027782</v>
      </c>
      <c r="K2" s="12">
        <f t="shared" ref="K2" si="1">(E2+F2+($K$61*H2+$M$61)*$L$61)/(1-G2)/(1-$P$61)/(1-I2)/$N$61</f>
        <v>18.2644684171246</v>
      </c>
      <c r="L2" s="2">
        <f t="shared" ref="L2" si="2">E2+F2+($K$61*H2+$M$61)*$L$61</f>
        <v>67.3</v>
      </c>
      <c r="M2" s="13">
        <f t="shared" ref="M2" si="3">L2/(1-G2)/(1-$O$61)/$N$61</f>
        <v>14.3435635123615</v>
      </c>
      <c r="N2" s="13">
        <f t="shared" ref="N2" si="4">L2/(1-G2)/(1-$P$61)/$N$61</f>
        <v>15.5247981545559</v>
      </c>
      <c r="O2" s="13">
        <f>L2/(1-G2)/$N$61</f>
        <v>13.1960784313726</v>
      </c>
      <c r="P2" s="14">
        <f>O2*$N$61-L2</f>
        <v>22.4333333333333</v>
      </c>
      <c r="Q2" s="2">
        <v>1</v>
      </c>
      <c r="R2" s="2">
        <v>0</v>
      </c>
    </row>
    <row r="3" ht="86.25" customHeight="1" spans="1:18">
      <c r="A3" s="2"/>
      <c r="B3" s="2">
        <v>16072701</v>
      </c>
      <c r="C3" s="2" t="s">
        <v>18</v>
      </c>
      <c r="D3" s="2" t="s">
        <v>20</v>
      </c>
      <c r="E3" s="2">
        <v>12</v>
      </c>
      <c r="F3" s="2">
        <v>3</v>
      </c>
      <c r="G3" s="4">
        <v>0.25</v>
      </c>
      <c r="H3" s="5">
        <v>0.2</v>
      </c>
      <c r="I3" s="4">
        <v>0.25</v>
      </c>
      <c r="J3" s="11">
        <f t="shared" si="0"/>
        <v>11.02585961921</v>
      </c>
      <c r="K3" s="12">
        <f t="shared" ref="K3:K6" si="5">(E3+F3+($K$61*H3+$M$61)*$L$61)/(1-G3)/(1-$P$61)/(1-I3)/$N$61</f>
        <v>11.9338715878508</v>
      </c>
      <c r="L3" s="2">
        <f t="shared" ref="L3:L6" si="6">E3+F3+($K$61*H3+$M$61)*$L$61</f>
        <v>38.8</v>
      </c>
      <c r="M3" s="13">
        <f t="shared" ref="M3:M6" si="7">L3/(1-G3)/(1-$O$61)/$N$61</f>
        <v>8.2693947144075</v>
      </c>
      <c r="N3" s="13">
        <f t="shared" ref="N3:N6" si="8">L3/(1-G3)/(1-$P$61)/$N$61</f>
        <v>8.95040369088812</v>
      </c>
      <c r="O3" s="13">
        <f t="shared" ref="O3:O6" si="9">L3/(1-G3)/$N$61</f>
        <v>7.6078431372549</v>
      </c>
      <c r="P3" s="14">
        <f t="shared" ref="P3:P6" si="10">O3*$N$61-L3</f>
        <v>12.9333333333333</v>
      </c>
      <c r="Q3" s="2">
        <v>1</v>
      </c>
      <c r="R3" s="2">
        <v>1</v>
      </c>
    </row>
    <row r="4" ht="69.75" customHeight="1" spans="1:18">
      <c r="A4" s="2"/>
      <c r="B4" s="2">
        <v>16072901</v>
      </c>
      <c r="C4" s="2" t="s">
        <v>21</v>
      </c>
      <c r="D4" s="6" t="s">
        <v>22</v>
      </c>
      <c r="E4" s="2">
        <v>34</v>
      </c>
      <c r="F4" s="2">
        <v>5</v>
      </c>
      <c r="G4" s="4">
        <v>0.25</v>
      </c>
      <c r="H4" s="2">
        <v>0.2</v>
      </c>
      <c r="I4" s="4">
        <v>0.3</v>
      </c>
      <c r="J4" s="11">
        <f t="shared" si="0"/>
        <v>19.1206917549629</v>
      </c>
      <c r="K4" s="12">
        <f t="shared" si="5"/>
        <v>20.6953369583127</v>
      </c>
      <c r="L4" s="2">
        <f t="shared" si="6"/>
        <v>62.8</v>
      </c>
      <c r="M4" s="13">
        <f t="shared" si="7"/>
        <v>13.384484228474</v>
      </c>
      <c r="N4" s="13">
        <f t="shared" si="8"/>
        <v>14.4867358708189</v>
      </c>
      <c r="O4" s="13">
        <f t="shared" si="9"/>
        <v>12.3137254901961</v>
      </c>
      <c r="P4" s="14">
        <f t="shared" si="10"/>
        <v>20.9333333333333</v>
      </c>
      <c r="Q4" s="2">
        <v>1</v>
      </c>
      <c r="R4" s="2">
        <v>1</v>
      </c>
    </row>
    <row r="5" ht="78" customHeight="1" spans="1:18">
      <c r="A5" s="2"/>
      <c r="B5" s="2">
        <v>16073001</v>
      </c>
      <c r="C5" s="2" t="s">
        <v>23</v>
      </c>
      <c r="D5" s="6" t="s">
        <v>24</v>
      </c>
      <c r="E5" s="2">
        <v>27</v>
      </c>
      <c r="F5" s="2">
        <v>5</v>
      </c>
      <c r="G5" s="4">
        <v>0.25</v>
      </c>
      <c r="H5" s="2">
        <v>0.4</v>
      </c>
      <c r="I5" s="4">
        <v>0.15</v>
      </c>
      <c r="J5" s="11">
        <f t="shared" si="0"/>
        <v>18.2538488541197</v>
      </c>
      <c r="K5" s="12">
        <f t="shared" si="5"/>
        <v>19.7571069950472</v>
      </c>
      <c r="L5" s="2">
        <f t="shared" si="6"/>
        <v>72.8</v>
      </c>
      <c r="M5" s="13">
        <f t="shared" si="7"/>
        <v>15.5157715260017</v>
      </c>
      <c r="N5" s="13">
        <f t="shared" si="8"/>
        <v>16.7935409457901</v>
      </c>
      <c r="O5" s="13">
        <f t="shared" si="9"/>
        <v>14.2745098039216</v>
      </c>
      <c r="P5" s="14">
        <f t="shared" si="10"/>
        <v>24.2666666666667</v>
      </c>
      <c r="Q5" s="2">
        <v>1</v>
      </c>
      <c r="R5" s="2">
        <v>1</v>
      </c>
    </row>
    <row r="6" ht="78" customHeight="1" spans="1:19">
      <c r="A6" s="5"/>
      <c r="B6" s="2">
        <v>16073002</v>
      </c>
      <c r="C6" s="2" t="s">
        <v>25</v>
      </c>
      <c r="D6" s="6" t="s">
        <v>26</v>
      </c>
      <c r="E6" s="2">
        <v>31</v>
      </c>
      <c r="F6" s="2">
        <v>2</v>
      </c>
      <c r="G6" s="4">
        <v>0.2</v>
      </c>
      <c r="H6" s="2">
        <v>0.3</v>
      </c>
      <c r="I6" s="4">
        <v>0.15</v>
      </c>
      <c r="J6" s="11">
        <f t="shared" si="0"/>
        <v>15.3499699112381</v>
      </c>
      <c r="K6" s="12">
        <f t="shared" si="5"/>
        <v>16.6140850803989</v>
      </c>
      <c r="L6" s="2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16.325</v>
      </c>
      <c r="Q6" s="2">
        <v>0</v>
      </c>
      <c r="R6" s="2">
        <v>1</v>
      </c>
      <c r="S6" s="8" t="s">
        <v>26</v>
      </c>
    </row>
    <row r="7" ht="69" customHeight="1" spans="1:18">
      <c r="A7" s="2"/>
      <c r="B7" s="2">
        <v>16080301</v>
      </c>
      <c r="C7" s="2" t="s">
        <v>23</v>
      </c>
      <c r="D7" s="2" t="s">
        <v>27</v>
      </c>
      <c r="E7" s="2">
        <v>23</v>
      </c>
      <c r="F7" s="2">
        <v>5</v>
      </c>
      <c r="G7" s="4">
        <v>0.25</v>
      </c>
      <c r="H7" s="2">
        <v>0.4</v>
      </c>
      <c r="I7" s="4">
        <v>0.15</v>
      </c>
      <c r="J7" s="11">
        <f t="shared" si="0"/>
        <v>17.2508901258713</v>
      </c>
      <c r="K7" s="12">
        <f t="shared" ref="K7:K49" si="11">(E7+F7+($K$61*H7+$M$61)*$L$61)/(1-G7)/(1-$P$61)/(1-I7)/$N$61</f>
        <v>18.671551665649</v>
      </c>
      <c r="L7" s="2">
        <f t="shared" ref="L7:L49" si="12">E7+F7+($K$61*H7+$M$61)*$L$61</f>
        <v>68.8</v>
      </c>
      <c r="M7" s="13">
        <f t="shared" ref="M7:M49" si="13">L7/(1-G7)/(1-$O$61)/$N$61</f>
        <v>14.6632566069906</v>
      </c>
      <c r="N7" s="13">
        <f t="shared" ref="N7:N49" si="14">L7/(1-G7)/(1-$P$61)/$N$61</f>
        <v>15.8708189158016</v>
      </c>
      <c r="O7" s="13">
        <f t="shared" ref="O7:O49" si="15">L7/(1-G7)/$N$61</f>
        <v>13.4901960784314</v>
      </c>
      <c r="P7" s="14">
        <f t="shared" ref="P7:P49" si="16">O7*$N$61-L7</f>
        <v>22.9333333333333</v>
      </c>
      <c r="Q7" s="2">
        <v>1</v>
      </c>
      <c r="R7" s="2">
        <v>1</v>
      </c>
    </row>
    <row r="8" ht="78" customHeight="1" spans="2:18">
      <c r="B8">
        <v>16080401</v>
      </c>
      <c r="C8" s="2" t="s">
        <v>28</v>
      </c>
      <c r="D8" s="7" t="s">
        <v>29</v>
      </c>
      <c r="E8">
        <v>39</v>
      </c>
      <c r="F8">
        <v>5</v>
      </c>
      <c r="G8" s="4">
        <v>0.2</v>
      </c>
      <c r="H8">
        <v>0.45</v>
      </c>
      <c r="I8" s="15">
        <v>0.5</v>
      </c>
      <c r="J8" s="11">
        <f t="shared" si="0"/>
        <v>35.5858375959079</v>
      </c>
      <c r="K8" s="12">
        <f t="shared" si="11"/>
        <v>38.5164359861592</v>
      </c>
      <c r="L8" s="2">
        <f t="shared" si="12"/>
        <v>89.05</v>
      </c>
      <c r="M8" s="13">
        <f t="shared" si="13"/>
        <v>17.792918797954</v>
      </c>
      <c r="N8" s="13">
        <f t="shared" si="14"/>
        <v>19.2582179930796</v>
      </c>
      <c r="O8" s="13">
        <f t="shared" si="15"/>
        <v>16.3694852941176</v>
      </c>
      <c r="P8" s="14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2" t="s">
        <v>18</v>
      </c>
      <c r="D9" s="7" t="s">
        <v>30</v>
      </c>
      <c r="E9">
        <v>32</v>
      </c>
      <c r="F9">
        <v>2</v>
      </c>
      <c r="G9" s="4">
        <v>0.25</v>
      </c>
      <c r="H9">
        <v>0.45</v>
      </c>
      <c r="I9" s="15">
        <v>0.2</v>
      </c>
      <c r="J9" s="11">
        <f t="shared" si="0"/>
        <v>21.0597826086956</v>
      </c>
      <c r="K9" s="12">
        <f t="shared" si="11"/>
        <v>22.7941176470588</v>
      </c>
      <c r="L9" s="2">
        <f t="shared" si="12"/>
        <v>79.05</v>
      </c>
      <c r="M9" s="13">
        <f t="shared" si="13"/>
        <v>16.8478260869565</v>
      </c>
      <c r="N9" s="13">
        <f t="shared" si="14"/>
        <v>18.2352941176471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2" t="s">
        <v>18</v>
      </c>
      <c r="D10" s="7" t="s">
        <v>31</v>
      </c>
      <c r="E10">
        <v>46</v>
      </c>
      <c r="F10">
        <v>2</v>
      </c>
      <c r="G10" s="4">
        <v>0.25</v>
      </c>
      <c r="H10">
        <v>0.8</v>
      </c>
      <c r="I10" s="15">
        <v>0.3</v>
      </c>
      <c r="J10" s="11">
        <f t="shared" si="0"/>
        <v>37.3888685909146</v>
      </c>
      <c r="K10" s="12">
        <f t="shared" si="11"/>
        <v>40.467951886637</v>
      </c>
      <c r="L10" s="2">
        <f t="shared" si="12"/>
        <v>122.8</v>
      </c>
      <c r="M10" s="13">
        <f t="shared" si="13"/>
        <v>26.1722080136402</v>
      </c>
      <c r="N10" s="13">
        <f t="shared" si="14"/>
        <v>28.3275663206459</v>
      </c>
      <c r="O10" s="13">
        <f t="shared" si="15"/>
        <v>24.078431372549</v>
      </c>
      <c r="P10" s="14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2" t="s">
        <v>18</v>
      </c>
      <c r="D11" s="7" t="s">
        <v>32</v>
      </c>
      <c r="E11">
        <v>88</v>
      </c>
      <c r="F11">
        <v>2</v>
      </c>
      <c r="G11" s="4">
        <v>0.25</v>
      </c>
      <c r="H11">
        <v>0.4</v>
      </c>
      <c r="I11" s="15">
        <v>0.15</v>
      </c>
      <c r="J11" s="11">
        <f t="shared" si="0"/>
        <v>32.7967504137205</v>
      </c>
      <c r="K11" s="12">
        <f t="shared" si="11"/>
        <v>35.497659271321</v>
      </c>
      <c r="L11" s="2">
        <f t="shared" si="12"/>
        <v>130.8</v>
      </c>
      <c r="M11" s="13">
        <f t="shared" si="13"/>
        <v>27.8772378516624</v>
      </c>
      <c r="N11" s="13">
        <f t="shared" si="14"/>
        <v>30.1730103806228</v>
      </c>
      <c r="O11" s="13">
        <f t="shared" si="15"/>
        <v>25.6470588235294</v>
      </c>
      <c r="P11" s="14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2" t="s">
        <v>18</v>
      </c>
      <c r="D12" s="7" t="s">
        <v>33</v>
      </c>
      <c r="E12">
        <v>78</v>
      </c>
      <c r="F12">
        <v>2</v>
      </c>
      <c r="G12" s="4">
        <v>0.26</v>
      </c>
      <c r="H12">
        <v>0.5</v>
      </c>
      <c r="I12" s="15">
        <v>0.15</v>
      </c>
      <c r="J12" s="11">
        <f t="shared" si="0"/>
        <v>32.8587576594196</v>
      </c>
      <c r="K12" s="12">
        <f t="shared" si="11"/>
        <v>35.5647729960777</v>
      </c>
      <c r="L12" s="2">
        <f t="shared" si="12"/>
        <v>129.3</v>
      </c>
      <c r="M12" s="13">
        <f t="shared" si="13"/>
        <v>27.9299440105067</v>
      </c>
      <c r="N12" s="13">
        <f t="shared" si="14"/>
        <v>30.230057046666</v>
      </c>
      <c r="O12" s="13">
        <f t="shared" si="15"/>
        <v>25.6955484896661</v>
      </c>
      <c r="P12" s="14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2" t="s">
        <v>23</v>
      </c>
      <c r="D13" s="7" t="s">
        <v>34</v>
      </c>
      <c r="E13">
        <v>23</v>
      </c>
      <c r="F13">
        <v>1</v>
      </c>
      <c r="G13" s="4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2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11.8725490196078</v>
      </c>
      <c r="P13" s="14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2" t="s">
        <v>28</v>
      </c>
      <c r="D14" s="8" t="s">
        <v>35</v>
      </c>
      <c r="E14">
        <v>80</v>
      </c>
      <c r="F14">
        <v>2</v>
      </c>
      <c r="G14" s="4">
        <v>0.25</v>
      </c>
      <c r="H14">
        <v>0.6</v>
      </c>
      <c r="I14" s="15">
        <v>0.5</v>
      </c>
      <c r="J14" s="11">
        <f t="shared" si="0"/>
        <v>59.5907928388747</v>
      </c>
      <c r="K14" s="12">
        <f t="shared" si="11"/>
        <v>64.4982698961938</v>
      </c>
      <c r="L14" s="2">
        <f t="shared" si="12"/>
        <v>139.8</v>
      </c>
      <c r="M14" s="13">
        <f t="shared" si="13"/>
        <v>29.7953964194373</v>
      </c>
      <c r="N14" s="13">
        <f t="shared" si="14"/>
        <v>32.2491349480969</v>
      </c>
      <c r="O14" s="13">
        <f t="shared" si="15"/>
        <v>27.4117647058824</v>
      </c>
      <c r="P14" s="14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2" t="s">
        <v>36</v>
      </c>
      <c r="D15" s="8" t="s">
        <v>37</v>
      </c>
      <c r="E15">
        <v>50</v>
      </c>
      <c r="F15">
        <v>1</v>
      </c>
      <c r="G15" s="4">
        <v>0.25</v>
      </c>
      <c r="H15">
        <v>0.4</v>
      </c>
      <c r="I15" s="15">
        <v>0.15</v>
      </c>
      <c r="J15" s="11">
        <f t="shared" si="0"/>
        <v>23.0179028132992</v>
      </c>
      <c r="K15" s="12">
        <f t="shared" si="11"/>
        <v>24.9134948096886</v>
      </c>
      <c r="L15" s="2">
        <f t="shared" si="12"/>
        <v>91.8</v>
      </c>
      <c r="M15" s="13">
        <f t="shared" si="13"/>
        <v>19.5652173913043</v>
      </c>
      <c r="N15" s="13">
        <f t="shared" si="14"/>
        <v>21.1764705882353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2" t="s">
        <v>38</v>
      </c>
      <c r="D16" s="7" t="s">
        <v>39</v>
      </c>
      <c r="E16">
        <v>18</v>
      </c>
      <c r="F16">
        <v>2</v>
      </c>
      <c r="G16" s="4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</v>
      </c>
      <c r="L16" s="2">
        <f t="shared" si="12"/>
        <v>43.8</v>
      </c>
      <c r="M16" s="13">
        <f t="shared" si="13"/>
        <v>8.75159846547314</v>
      </c>
      <c r="N16" s="13">
        <f t="shared" si="14"/>
        <v>9.47231833910035</v>
      </c>
      <c r="O16" s="13">
        <f t="shared" si="15"/>
        <v>8.05147058823529</v>
      </c>
      <c r="P16" s="14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2" t="s">
        <v>23</v>
      </c>
      <c r="D17" s="8" t="s">
        <v>40</v>
      </c>
      <c r="E17">
        <v>20</v>
      </c>
      <c r="F17">
        <v>5</v>
      </c>
      <c r="G17" s="4">
        <v>0.25</v>
      </c>
      <c r="H17">
        <v>0.4</v>
      </c>
      <c r="I17" s="15">
        <v>0.15</v>
      </c>
      <c r="J17" s="11">
        <f t="shared" si="0"/>
        <v>16.4986710796851</v>
      </c>
      <c r="K17" s="12">
        <f t="shared" si="11"/>
        <v>17.8573851686003</v>
      </c>
      <c r="L17" s="2">
        <f t="shared" si="12"/>
        <v>65.8</v>
      </c>
      <c r="M17" s="13">
        <f t="shared" si="13"/>
        <v>14.0238704177323</v>
      </c>
      <c r="N17" s="13">
        <f t="shared" si="14"/>
        <v>15.1787773933103</v>
      </c>
      <c r="O17" s="13">
        <f t="shared" si="15"/>
        <v>12.9019607843137</v>
      </c>
      <c r="P17" s="14">
        <f t="shared" si="16"/>
        <v>21.9333333333333</v>
      </c>
      <c r="Q17" s="15">
        <v>0.15</v>
      </c>
      <c r="R17" s="15">
        <v>0.45</v>
      </c>
    </row>
    <row r="18" ht="90.75" customHeight="1" spans="2:18">
      <c r="B18">
        <v>16110802</v>
      </c>
      <c r="C18" s="2" t="s">
        <v>23</v>
      </c>
      <c r="D18" s="9" t="s">
        <v>41</v>
      </c>
      <c r="E18">
        <v>20</v>
      </c>
      <c r="F18">
        <v>5</v>
      </c>
      <c r="G18" s="4">
        <v>0.25</v>
      </c>
      <c r="H18">
        <v>0.4</v>
      </c>
      <c r="I18" s="15">
        <v>0.15</v>
      </c>
      <c r="J18" s="11">
        <f t="shared" si="0"/>
        <v>16.4986710796851</v>
      </c>
      <c r="K18" s="12">
        <f t="shared" si="11"/>
        <v>17.8573851686003</v>
      </c>
      <c r="L18" s="2">
        <f t="shared" si="12"/>
        <v>65.8</v>
      </c>
      <c r="M18" s="13">
        <f t="shared" si="13"/>
        <v>14.0238704177323</v>
      </c>
      <c r="N18" s="13">
        <f t="shared" si="14"/>
        <v>15.1787773933103</v>
      </c>
      <c r="O18" s="13">
        <f t="shared" si="15"/>
        <v>12.9019607843137</v>
      </c>
      <c r="P18" s="14">
        <f t="shared" si="16"/>
        <v>21.9333333333333</v>
      </c>
      <c r="Q18" s="15">
        <v>0.15</v>
      </c>
      <c r="R18" s="15">
        <v>0.4</v>
      </c>
    </row>
    <row r="19" ht="90.75" customHeight="1" spans="2:18">
      <c r="B19">
        <v>16110901</v>
      </c>
      <c r="C19" s="2" t="s">
        <v>42</v>
      </c>
      <c r="D19" s="8" t="s">
        <v>43</v>
      </c>
      <c r="E19">
        <v>18.5</v>
      </c>
      <c r="F19">
        <v>2</v>
      </c>
      <c r="G19" s="4">
        <v>0.25</v>
      </c>
      <c r="H19">
        <v>0.15</v>
      </c>
      <c r="I19" s="15">
        <v>0.5</v>
      </c>
      <c r="J19" s="11">
        <f t="shared" si="0"/>
        <v>17.0716112531969</v>
      </c>
      <c r="K19" s="12">
        <f t="shared" si="11"/>
        <v>18.477508650519</v>
      </c>
      <c r="L19" s="2">
        <f t="shared" si="12"/>
        <v>40.05</v>
      </c>
      <c r="M19" s="13">
        <f t="shared" si="13"/>
        <v>8.53580562659847</v>
      </c>
      <c r="N19" s="13">
        <f t="shared" si="14"/>
        <v>9.23875432525952</v>
      </c>
      <c r="O19" s="13">
        <f t="shared" si="15"/>
        <v>7.85294117647059</v>
      </c>
      <c r="P19" s="14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2" t="s">
        <v>18</v>
      </c>
      <c r="D20" s="8" t="s">
        <v>44</v>
      </c>
      <c r="E20">
        <v>25.5</v>
      </c>
      <c r="F20">
        <v>3</v>
      </c>
      <c r="G20" s="4">
        <v>0.25</v>
      </c>
      <c r="H20">
        <v>0.3</v>
      </c>
      <c r="I20" s="15">
        <v>0.3</v>
      </c>
      <c r="J20" s="11">
        <f t="shared" si="0"/>
        <v>18.5117525270978</v>
      </c>
      <c r="K20" s="12">
        <f t="shared" si="11"/>
        <v>20.0362497940353</v>
      </c>
      <c r="L20" s="2">
        <f t="shared" si="12"/>
        <v>60.8</v>
      </c>
      <c r="M20" s="13">
        <f t="shared" si="13"/>
        <v>12.9582267689685</v>
      </c>
      <c r="N20" s="13">
        <f t="shared" si="14"/>
        <v>14.0253748558247</v>
      </c>
      <c r="O20" s="13">
        <f t="shared" si="15"/>
        <v>11.921568627451</v>
      </c>
      <c r="P20" s="14">
        <f t="shared" si="16"/>
        <v>20.2666666666667</v>
      </c>
      <c r="R20">
        <v>30</v>
      </c>
    </row>
    <row r="21" ht="90.75" customHeight="1" spans="2:18">
      <c r="B21">
        <v>16111901</v>
      </c>
      <c r="C21" s="2" t="s">
        <v>21</v>
      </c>
      <c r="D21" s="8" t="s">
        <v>45</v>
      </c>
      <c r="E21">
        <v>34</v>
      </c>
      <c r="F21">
        <v>5</v>
      </c>
      <c r="G21" s="4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28.1220509594212</v>
      </c>
      <c r="L21" s="2">
        <f t="shared" si="12"/>
        <v>67.05</v>
      </c>
      <c r="M21" s="13">
        <f t="shared" si="13"/>
        <v>14.2902813299233</v>
      </c>
      <c r="N21" s="13">
        <f t="shared" si="14"/>
        <v>15.4671280276817</v>
      </c>
      <c r="O21" s="13">
        <f t="shared" si="15"/>
        <v>13.1470588235294</v>
      </c>
      <c r="P21" s="14">
        <f t="shared" si="16"/>
        <v>22.35</v>
      </c>
      <c r="R21">
        <v>45</v>
      </c>
    </row>
    <row r="22" ht="90.95" customHeight="1" spans="2:18">
      <c r="B22">
        <v>16112001</v>
      </c>
      <c r="C22" s="2" t="s">
        <v>21</v>
      </c>
      <c r="D22" s="8" t="s">
        <v>46</v>
      </c>
      <c r="E22">
        <v>34</v>
      </c>
      <c r="F22">
        <v>5</v>
      </c>
      <c r="G22" s="4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28.1220509594212</v>
      </c>
      <c r="L22" s="2">
        <f t="shared" si="12"/>
        <v>67.05</v>
      </c>
      <c r="M22" s="13">
        <f t="shared" si="13"/>
        <v>14.2902813299233</v>
      </c>
      <c r="N22" s="13">
        <f t="shared" si="14"/>
        <v>15.4671280276817</v>
      </c>
      <c r="O22" s="13">
        <f t="shared" si="15"/>
        <v>13.1470588235294</v>
      </c>
      <c r="P22" s="14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8" t="s">
        <v>47</v>
      </c>
      <c r="E23">
        <v>38</v>
      </c>
      <c r="F23">
        <v>5</v>
      </c>
      <c r="G23" s="4">
        <v>0.25</v>
      </c>
      <c r="H23">
        <v>0.25</v>
      </c>
      <c r="I23" s="15">
        <v>0.45</v>
      </c>
      <c r="J23" s="11">
        <f t="shared" si="0"/>
        <v>27.5323568162443</v>
      </c>
      <c r="K23" s="12">
        <f t="shared" si="11"/>
        <v>29.799727377582</v>
      </c>
      <c r="L23" s="2">
        <f t="shared" si="12"/>
        <v>71.05</v>
      </c>
      <c r="M23" s="13">
        <f t="shared" si="13"/>
        <v>15.1427962489344</v>
      </c>
      <c r="N23" s="13">
        <f t="shared" si="14"/>
        <v>16.3898500576701</v>
      </c>
      <c r="O23" s="13">
        <f t="shared" si="15"/>
        <v>13.9313725490196</v>
      </c>
      <c r="P23" s="14">
        <f t="shared" si="16"/>
        <v>23.6833333333333</v>
      </c>
      <c r="R23">
        <v>45</v>
      </c>
    </row>
    <row r="24" ht="90.75" customHeight="1" spans="2:18">
      <c r="B24">
        <v>16112003</v>
      </c>
      <c r="C24" s="2" t="s">
        <v>21</v>
      </c>
      <c r="D24" s="8" t="s">
        <v>45</v>
      </c>
      <c r="E24">
        <v>35</v>
      </c>
      <c r="F24">
        <v>5</v>
      </c>
      <c r="G24" s="4">
        <v>0.25</v>
      </c>
      <c r="H24">
        <v>0.25</v>
      </c>
      <c r="I24" s="15">
        <v>0.45</v>
      </c>
      <c r="J24" s="11">
        <f t="shared" si="0"/>
        <v>26.3698364721383</v>
      </c>
      <c r="K24" s="12">
        <f t="shared" si="11"/>
        <v>28.5414700639614</v>
      </c>
      <c r="L24" s="2">
        <f t="shared" si="12"/>
        <v>68.05</v>
      </c>
      <c r="M24" s="13">
        <f t="shared" si="13"/>
        <v>14.503410059676</v>
      </c>
      <c r="N24" s="13">
        <f t="shared" si="14"/>
        <v>15.6978085351788</v>
      </c>
      <c r="O24" s="13">
        <f t="shared" si="15"/>
        <v>13.343137254902</v>
      </c>
      <c r="P24" s="14">
        <f t="shared" si="16"/>
        <v>22.6833333333333</v>
      </c>
      <c r="R24">
        <v>45</v>
      </c>
    </row>
    <row r="25" ht="90.75" customHeight="1" spans="2:18">
      <c r="B25">
        <v>16112301</v>
      </c>
      <c r="C25" s="2" t="s">
        <v>28</v>
      </c>
      <c r="D25" s="9" t="s">
        <v>48</v>
      </c>
      <c r="E25">
        <v>32</v>
      </c>
      <c r="F25">
        <v>3</v>
      </c>
      <c r="G25" s="4">
        <v>0.25</v>
      </c>
      <c r="H25">
        <v>0.35</v>
      </c>
      <c r="I25" s="15">
        <v>0.4</v>
      </c>
      <c r="J25" s="11">
        <f t="shared" si="0"/>
        <v>25.4156010230179</v>
      </c>
      <c r="K25" s="12">
        <f t="shared" si="11"/>
        <v>27.5086505190311</v>
      </c>
      <c r="L25" s="2">
        <f t="shared" si="12"/>
        <v>71.55</v>
      </c>
      <c r="M25" s="13">
        <f t="shared" si="13"/>
        <v>15.2493606138107</v>
      </c>
      <c r="N25" s="13">
        <f t="shared" si="14"/>
        <v>16.5051903114187</v>
      </c>
      <c r="O25" s="13">
        <f t="shared" si="15"/>
        <v>14.0294117647059</v>
      </c>
      <c r="P25" s="14">
        <f t="shared" si="16"/>
        <v>23.85</v>
      </c>
      <c r="R25">
        <v>40</v>
      </c>
    </row>
    <row r="26" ht="90.75" customHeight="1" spans="2:18">
      <c r="B26">
        <v>16112302</v>
      </c>
      <c r="C26" s="2" t="s">
        <v>28</v>
      </c>
      <c r="D26" s="8" t="s">
        <v>49</v>
      </c>
      <c r="E26">
        <v>33</v>
      </c>
      <c r="F26">
        <v>3</v>
      </c>
      <c r="G26" s="4">
        <v>0.25</v>
      </c>
      <c r="H26">
        <v>0.25</v>
      </c>
      <c r="I26" s="15">
        <v>0.4</v>
      </c>
      <c r="J26" s="11">
        <f t="shared" si="0"/>
        <v>22.7514919011083</v>
      </c>
      <c r="K26" s="12">
        <f t="shared" si="11"/>
        <v>24.6251441753172</v>
      </c>
      <c r="L26" s="2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ht="90.75" customHeight="1" spans="2:18">
      <c r="B27">
        <v>16112401</v>
      </c>
      <c r="C27" s="2" t="s">
        <v>28</v>
      </c>
      <c r="D27" s="8" t="s">
        <v>50</v>
      </c>
      <c r="E27">
        <v>35</v>
      </c>
      <c r="F27">
        <v>3</v>
      </c>
      <c r="G27" s="4">
        <v>0.25</v>
      </c>
      <c r="H27">
        <v>0.22</v>
      </c>
      <c r="I27" s="15">
        <v>0.3</v>
      </c>
      <c r="J27" s="11">
        <f t="shared" si="0"/>
        <v>19.3338204847156</v>
      </c>
      <c r="K27" s="12">
        <f t="shared" si="11"/>
        <v>20.9260174658099</v>
      </c>
      <c r="L27" s="2">
        <f t="shared" si="12"/>
        <v>63.5</v>
      </c>
      <c r="M27" s="13">
        <f t="shared" si="13"/>
        <v>13.5336743393009</v>
      </c>
      <c r="N27" s="13">
        <f t="shared" si="14"/>
        <v>14.6482122260669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2" t="s">
        <v>23</v>
      </c>
      <c r="D28" s="9" t="s">
        <v>51</v>
      </c>
      <c r="E28">
        <v>26</v>
      </c>
      <c r="F28">
        <v>3</v>
      </c>
      <c r="G28" s="4">
        <v>0.25</v>
      </c>
      <c r="H28">
        <v>0.45</v>
      </c>
      <c r="I28" s="15">
        <v>0.45</v>
      </c>
      <c r="J28" s="11">
        <f t="shared" si="0"/>
        <v>28.6948771603503</v>
      </c>
      <c r="K28" s="12">
        <f t="shared" si="11"/>
        <v>31.0579846912027</v>
      </c>
      <c r="L28" s="2">
        <f t="shared" si="12"/>
        <v>74.05</v>
      </c>
      <c r="M28" s="13">
        <f t="shared" si="13"/>
        <v>15.7821824381927</v>
      </c>
      <c r="N28" s="13">
        <f t="shared" si="14"/>
        <v>17.0818915801615</v>
      </c>
      <c r="O28" s="13">
        <f t="shared" si="15"/>
        <v>14.5196078431373</v>
      </c>
      <c r="P28" s="14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2" t="s">
        <v>38</v>
      </c>
      <c r="D29" s="7" t="s">
        <v>52</v>
      </c>
      <c r="E29">
        <v>30</v>
      </c>
      <c r="F29">
        <v>1</v>
      </c>
      <c r="G29" s="4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2">
        <f t="shared" si="12"/>
        <v>76.05</v>
      </c>
      <c r="M29" s="13">
        <f t="shared" si="13"/>
        <v>16.2084398976982</v>
      </c>
      <c r="N29" s="13">
        <f t="shared" si="14"/>
        <v>17.5432525951557</v>
      </c>
      <c r="O29" s="13">
        <f t="shared" si="15"/>
        <v>14.9117647058824</v>
      </c>
      <c r="P29" s="14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2" t="s">
        <v>23</v>
      </c>
      <c r="D30" s="9" t="s">
        <v>53</v>
      </c>
      <c r="E30">
        <v>25</v>
      </c>
      <c r="F30">
        <v>3</v>
      </c>
      <c r="G30" s="4">
        <v>0.25</v>
      </c>
      <c r="H30">
        <v>0.4</v>
      </c>
      <c r="I30" s="15">
        <v>0.45</v>
      </c>
      <c r="J30" s="11">
        <f t="shared" si="0"/>
        <v>26.6604665581648</v>
      </c>
      <c r="K30" s="12">
        <f t="shared" si="11"/>
        <v>28.8560343923666</v>
      </c>
      <c r="L30" s="2">
        <f t="shared" si="12"/>
        <v>68.8</v>
      </c>
      <c r="M30" s="13">
        <f t="shared" si="13"/>
        <v>14.6632566069906</v>
      </c>
      <c r="N30" s="13">
        <f t="shared" si="14"/>
        <v>15.8708189158016</v>
      </c>
      <c r="O30" s="13">
        <f t="shared" si="15"/>
        <v>13.4901960784314</v>
      </c>
      <c r="P30" s="14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2" t="s">
        <v>23</v>
      </c>
      <c r="D31" s="7" t="s">
        <v>54</v>
      </c>
      <c r="E31">
        <v>15</v>
      </c>
      <c r="F31">
        <v>5</v>
      </c>
      <c r="G31" s="4">
        <v>0.25</v>
      </c>
      <c r="H31">
        <v>0.25</v>
      </c>
      <c r="I31" s="15">
        <v>0.2</v>
      </c>
      <c r="J31" s="11">
        <f t="shared" si="0"/>
        <v>12.8010443307758</v>
      </c>
      <c r="K31" s="12">
        <f t="shared" si="11"/>
        <v>13.8552479815456</v>
      </c>
      <c r="L31" s="2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</v>
      </c>
      <c r="P31" s="14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2" t="s">
        <v>21</v>
      </c>
      <c r="D32" s="9" t="s">
        <v>55</v>
      </c>
      <c r="E32">
        <v>22</v>
      </c>
      <c r="F32">
        <v>5</v>
      </c>
      <c r="G32" s="4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19.5309496347559</v>
      </c>
      <c r="L32" s="2">
        <f t="shared" si="12"/>
        <v>50.8</v>
      </c>
      <c r="M32" s="13">
        <f t="shared" si="13"/>
        <v>10.8269394714407</v>
      </c>
      <c r="N32" s="13">
        <f t="shared" si="14"/>
        <v>11.7185697808535</v>
      </c>
      <c r="O32" s="13">
        <f t="shared" si="15"/>
        <v>9.96078431372549</v>
      </c>
      <c r="P32" s="14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2" t="s">
        <v>25</v>
      </c>
      <c r="D33" s="7" t="s">
        <v>56</v>
      </c>
      <c r="E33">
        <v>32</v>
      </c>
      <c r="F33">
        <v>3</v>
      </c>
      <c r="G33" s="4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</v>
      </c>
      <c r="L33" s="2">
        <f t="shared" si="12"/>
        <v>67.3</v>
      </c>
      <c r="M33" s="13">
        <f t="shared" si="13"/>
        <v>14.3435635123615</v>
      </c>
      <c r="N33" s="13">
        <f t="shared" si="14"/>
        <v>15.5247981545559</v>
      </c>
      <c r="O33" s="13">
        <f t="shared" si="15"/>
        <v>13.1960784313726</v>
      </c>
      <c r="P33" s="14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2" t="s">
        <v>18</v>
      </c>
      <c r="D34" s="9" t="s">
        <v>56</v>
      </c>
      <c r="E34">
        <v>36</v>
      </c>
      <c r="F34">
        <v>2</v>
      </c>
      <c r="G34" s="4">
        <v>0.25</v>
      </c>
      <c r="H34">
        <v>0.3</v>
      </c>
      <c r="I34" s="15">
        <v>0.25</v>
      </c>
      <c r="J34" s="11">
        <f t="shared" si="0"/>
        <v>19.9772662688264</v>
      </c>
      <c r="K34" s="12">
        <f t="shared" si="11"/>
        <v>21.6224529027297</v>
      </c>
      <c r="L34" s="2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2" t="s">
        <v>18</v>
      </c>
      <c r="D35" s="9" t="s">
        <v>57</v>
      </c>
      <c r="E35">
        <v>24</v>
      </c>
      <c r="F35">
        <v>4</v>
      </c>
      <c r="G35" s="4">
        <v>0.25</v>
      </c>
      <c r="H35">
        <v>0.3</v>
      </c>
      <c r="I35" s="15">
        <v>0.2</v>
      </c>
      <c r="J35" s="11">
        <f t="shared" si="0"/>
        <v>16.0645780051151</v>
      </c>
      <c r="K35" s="12">
        <f t="shared" si="11"/>
        <v>17.3875432525952</v>
      </c>
      <c r="L35" s="2">
        <f t="shared" si="12"/>
        <v>60.3</v>
      </c>
      <c r="M35" s="13">
        <f t="shared" si="13"/>
        <v>12.8516624040921</v>
      </c>
      <c r="N35" s="13">
        <f t="shared" si="14"/>
        <v>13.9100346020761</v>
      </c>
      <c r="O35" s="13">
        <f t="shared" si="15"/>
        <v>11.8235294117647</v>
      </c>
      <c r="P35" s="14">
        <f t="shared" si="16"/>
        <v>20.1</v>
      </c>
      <c r="R35">
        <v>20</v>
      </c>
    </row>
    <row r="36" ht="90.75" customHeight="1" spans="2:17">
      <c r="B36">
        <v>16120301</v>
      </c>
      <c r="C36" s="2"/>
      <c r="D36" s="9" t="s">
        <v>58</v>
      </c>
      <c r="E36">
        <v>28</v>
      </c>
      <c r="F36">
        <v>3</v>
      </c>
      <c r="G36" s="4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</v>
      </c>
      <c r="L36" s="2">
        <f t="shared" si="12"/>
        <v>63.3</v>
      </c>
      <c r="M36" s="13">
        <f t="shared" si="13"/>
        <v>13.4910485933504</v>
      </c>
      <c r="N36" s="13">
        <f t="shared" si="14"/>
        <v>14.6020761245675</v>
      </c>
      <c r="O36" s="13">
        <f t="shared" si="15"/>
        <v>12.4117647058824</v>
      </c>
      <c r="P36" s="14">
        <f t="shared" si="16"/>
        <v>21.1</v>
      </c>
      <c r="Q36">
        <v>45</v>
      </c>
    </row>
    <row r="37" ht="90.75" customHeight="1" spans="2:17">
      <c r="B37">
        <v>16120302</v>
      </c>
      <c r="C37" s="2"/>
      <c r="D37" s="7" t="s">
        <v>59</v>
      </c>
      <c r="E37">
        <v>6</v>
      </c>
      <c r="F37">
        <v>2</v>
      </c>
      <c r="G37" s="4">
        <v>0.25</v>
      </c>
      <c r="H37">
        <v>0.15</v>
      </c>
      <c r="I37" s="15">
        <v>0.2</v>
      </c>
      <c r="J37" s="11">
        <f t="shared" si="0"/>
        <v>7.33962063086104</v>
      </c>
      <c r="K37" s="12">
        <f t="shared" si="11"/>
        <v>7.94405997693195</v>
      </c>
      <c r="L37" s="2">
        <f t="shared" si="12"/>
        <v>27.55</v>
      </c>
      <c r="M37" s="13">
        <f t="shared" si="13"/>
        <v>5.87169650468883</v>
      </c>
      <c r="N37" s="13">
        <f t="shared" si="14"/>
        <v>6.35524798154556</v>
      </c>
      <c r="O37" s="13">
        <f t="shared" si="15"/>
        <v>5.40196078431373</v>
      </c>
      <c r="P37" s="14">
        <f t="shared" si="16"/>
        <v>9.18333333333333</v>
      </c>
      <c r="Q37">
        <v>20</v>
      </c>
    </row>
    <row r="38" ht="90.75" customHeight="1" spans="2:18">
      <c r="B38">
        <v>16120401</v>
      </c>
      <c r="C38" s="2"/>
      <c r="D38" s="7" t="s">
        <v>60</v>
      </c>
      <c r="E38">
        <v>21</v>
      </c>
      <c r="F38">
        <v>2</v>
      </c>
      <c r="G38" s="4">
        <v>0.25</v>
      </c>
      <c r="H38">
        <v>0.1</v>
      </c>
      <c r="I38" s="15">
        <v>0.5</v>
      </c>
      <c r="J38" s="11">
        <f t="shared" si="0"/>
        <v>16.3256606990622</v>
      </c>
      <c r="K38" s="12">
        <f t="shared" si="11"/>
        <v>17.6701268742791</v>
      </c>
      <c r="L38" s="2">
        <f t="shared" si="12"/>
        <v>38.3</v>
      </c>
      <c r="M38" s="13">
        <f t="shared" si="13"/>
        <v>8.16283034953112</v>
      </c>
      <c r="N38" s="13">
        <f t="shared" si="14"/>
        <v>8.83506343713956</v>
      </c>
      <c r="O38" s="13">
        <f t="shared" si="15"/>
        <v>7.50980392156863</v>
      </c>
      <c r="P38" s="14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2" t="s">
        <v>21</v>
      </c>
      <c r="D39" s="7" t="s">
        <v>61</v>
      </c>
      <c r="E39">
        <v>22</v>
      </c>
      <c r="F39">
        <v>5</v>
      </c>
      <c r="G39" s="4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19.5309496347559</v>
      </c>
      <c r="L39" s="2">
        <f t="shared" si="12"/>
        <v>50.8</v>
      </c>
      <c r="M39" s="13">
        <f t="shared" si="13"/>
        <v>10.8269394714407</v>
      </c>
      <c r="N39" s="13">
        <f t="shared" si="14"/>
        <v>11.7185697808535</v>
      </c>
      <c r="O39" s="13">
        <f t="shared" si="15"/>
        <v>9.96078431372549</v>
      </c>
      <c r="P39" s="14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2" t="s">
        <v>21</v>
      </c>
      <c r="D40" s="7" t="s">
        <v>62</v>
      </c>
      <c r="E40">
        <v>19</v>
      </c>
      <c r="F40">
        <v>5</v>
      </c>
      <c r="G40" s="4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2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2" t="s">
        <v>38</v>
      </c>
      <c r="D41" s="10" t="s">
        <v>63</v>
      </c>
      <c r="E41">
        <v>18</v>
      </c>
      <c r="F41">
        <v>2</v>
      </c>
      <c r="G41" s="4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12.4259900038447</v>
      </c>
      <c r="L41" s="2">
        <f t="shared" si="12"/>
        <v>40.4</v>
      </c>
      <c r="M41" s="13">
        <f t="shared" si="13"/>
        <v>8.61040068201194</v>
      </c>
      <c r="N41" s="13">
        <f t="shared" si="14"/>
        <v>9.31949250288351</v>
      </c>
      <c r="O41" s="13">
        <f t="shared" si="15"/>
        <v>7.92156862745098</v>
      </c>
      <c r="P41" s="14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2" t="s">
        <v>25</v>
      </c>
      <c r="D42" s="10" t="s">
        <v>64</v>
      </c>
      <c r="E42">
        <v>33</v>
      </c>
      <c r="F42">
        <v>3</v>
      </c>
      <c r="G42" s="4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</v>
      </c>
      <c r="L42" s="2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2" t="s">
        <v>65</v>
      </c>
      <c r="D43" s="10" t="s">
        <v>66</v>
      </c>
      <c r="E43">
        <v>19</v>
      </c>
      <c r="F43">
        <v>2</v>
      </c>
      <c r="G43" s="4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</v>
      </c>
      <c r="L43" s="2">
        <f t="shared" si="12"/>
        <v>44.8</v>
      </c>
      <c r="M43" s="13">
        <f t="shared" si="13"/>
        <v>9.54816709292412</v>
      </c>
      <c r="N43" s="13">
        <f t="shared" si="14"/>
        <v>10.3344867358708</v>
      </c>
      <c r="O43" s="13">
        <f t="shared" si="15"/>
        <v>8.7843137254902</v>
      </c>
      <c r="P43" s="14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2" t="s">
        <v>21</v>
      </c>
      <c r="D44" s="10" t="s">
        <v>67</v>
      </c>
      <c r="E44">
        <v>26</v>
      </c>
      <c r="F44">
        <v>2</v>
      </c>
      <c r="G44" s="4">
        <v>0.25</v>
      </c>
      <c r="H44">
        <v>0.3</v>
      </c>
      <c r="I44" s="15">
        <v>0.25</v>
      </c>
      <c r="J44" s="11">
        <f t="shared" si="0"/>
        <v>17.1355498721228</v>
      </c>
      <c r="K44" s="12">
        <f t="shared" si="11"/>
        <v>18.5467128027682</v>
      </c>
      <c r="L44" s="2">
        <f t="shared" si="12"/>
        <v>60.3</v>
      </c>
      <c r="M44" s="13">
        <f t="shared" si="13"/>
        <v>12.8516624040921</v>
      </c>
      <c r="N44" s="13">
        <f t="shared" si="14"/>
        <v>13.9100346020761</v>
      </c>
      <c r="O44" s="13">
        <f t="shared" si="15"/>
        <v>11.8235294117647</v>
      </c>
      <c r="P44" s="14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2" t="s">
        <v>25</v>
      </c>
      <c r="D45" s="10" t="s">
        <v>68</v>
      </c>
      <c r="E45">
        <v>25</v>
      </c>
      <c r="F45">
        <v>2</v>
      </c>
      <c r="G45" s="4">
        <v>0.25</v>
      </c>
      <c r="H45">
        <v>0.25</v>
      </c>
      <c r="I45" s="15">
        <v>0.45</v>
      </c>
      <c r="J45" s="11">
        <f t="shared" si="0"/>
        <v>21.3322483143455</v>
      </c>
      <c r="K45" s="12">
        <f t="shared" si="11"/>
        <v>23.0890217049387</v>
      </c>
      <c r="L45" s="2">
        <f t="shared" si="12"/>
        <v>55.05</v>
      </c>
      <c r="M45" s="13">
        <f t="shared" si="13"/>
        <v>11.73273657289</v>
      </c>
      <c r="N45" s="13">
        <f t="shared" si="14"/>
        <v>12.6989619377163</v>
      </c>
      <c r="O45" s="13">
        <f t="shared" si="15"/>
        <v>10.7941176470588</v>
      </c>
      <c r="P45" s="14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2" t="s">
        <v>25</v>
      </c>
      <c r="D46" s="10" t="s">
        <v>69</v>
      </c>
      <c r="E46">
        <v>23</v>
      </c>
      <c r="F46">
        <v>2</v>
      </c>
      <c r="G46" s="4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22.2501834958582</v>
      </c>
      <c r="L46" s="2">
        <f t="shared" si="12"/>
        <v>53.05</v>
      </c>
      <c r="M46" s="13">
        <f t="shared" si="13"/>
        <v>11.3064791133845</v>
      </c>
      <c r="N46" s="13">
        <f t="shared" si="14"/>
        <v>12.237600922722</v>
      </c>
      <c r="O46" s="13">
        <f t="shared" si="15"/>
        <v>10.4019607843137</v>
      </c>
      <c r="P46" s="14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2" t="s">
        <v>25</v>
      </c>
      <c r="D47" s="10" t="s">
        <v>70</v>
      </c>
      <c r="E47">
        <v>29</v>
      </c>
      <c r="F47">
        <v>2</v>
      </c>
      <c r="G47" s="4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</v>
      </c>
      <c r="L47" s="2">
        <f t="shared" si="12"/>
        <v>59.05</v>
      </c>
      <c r="M47" s="13">
        <f t="shared" si="13"/>
        <v>11.7986732736573</v>
      </c>
      <c r="N47" s="13">
        <f t="shared" si="14"/>
        <v>12.7703287197232</v>
      </c>
      <c r="O47" s="13">
        <f t="shared" si="15"/>
        <v>10.8547794117647</v>
      </c>
      <c r="P47" s="14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2" t="s">
        <v>25</v>
      </c>
      <c r="D48" s="10" t="s">
        <v>71</v>
      </c>
      <c r="E48">
        <v>29</v>
      </c>
      <c r="F48">
        <v>2</v>
      </c>
      <c r="G48" s="4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</v>
      </c>
      <c r="L48" s="2">
        <f t="shared" si="12"/>
        <v>59.05</v>
      </c>
      <c r="M48" s="13">
        <f t="shared" si="13"/>
        <v>11.7986732736573</v>
      </c>
      <c r="N48" s="13">
        <f t="shared" si="14"/>
        <v>12.7703287197232</v>
      </c>
      <c r="O48" s="13">
        <f t="shared" si="15"/>
        <v>10.8547794117647</v>
      </c>
      <c r="P48" s="14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2" t="s">
        <v>28</v>
      </c>
      <c r="D49" s="10" t="s">
        <v>72</v>
      </c>
      <c r="E49">
        <v>28</v>
      </c>
      <c r="F49">
        <v>2</v>
      </c>
      <c r="G49" s="4">
        <v>0.25</v>
      </c>
      <c r="H49">
        <v>0.25</v>
      </c>
      <c r="I49" s="15">
        <v>0.25</v>
      </c>
      <c r="J49" s="11">
        <f t="shared" si="0"/>
        <v>16.4961636828644</v>
      </c>
      <c r="K49" s="12">
        <f t="shared" si="11"/>
        <v>17.8546712802768</v>
      </c>
      <c r="L49" s="2">
        <f t="shared" si="12"/>
        <v>58.05</v>
      </c>
      <c r="M49" s="13">
        <f t="shared" si="13"/>
        <v>12.3721227621483</v>
      </c>
      <c r="N49" s="13">
        <f t="shared" si="14"/>
        <v>13.3910034602076</v>
      </c>
      <c r="O49" s="13">
        <f t="shared" si="15"/>
        <v>11.3823529411765</v>
      </c>
      <c r="P49" s="14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2" t="s">
        <v>38</v>
      </c>
      <c r="D50" s="10" t="s">
        <v>73</v>
      </c>
      <c r="E50">
        <v>13</v>
      </c>
      <c r="F50">
        <v>3</v>
      </c>
      <c r="G50" s="4">
        <v>0.25</v>
      </c>
      <c r="H50">
        <v>0.25</v>
      </c>
      <c r="I50" s="15">
        <v>0.45</v>
      </c>
      <c r="J50" s="11">
        <f t="shared" ref="J50:J55" si="17">(E50+F50+($K$61*H50+$M$61)*$L$61)/(1-G50)/(1-$O$61)/(1-I50)/$N$61</f>
        <v>17.0696737192901</v>
      </c>
      <c r="K50" s="12">
        <f t="shared" ref="K50:K55" si="18">(E50+F50+($K$61*H50+$M$61)*$L$61)/(1-G50)/(1-$P$61)/(1-I50)/$N$61</f>
        <v>18.4754115549963</v>
      </c>
      <c r="L50" s="2">
        <f t="shared" ref="L50:L55" si="19">E50+F50+($K$61*H50+$M$61)*$L$61</f>
        <v>44.05</v>
      </c>
      <c r="M50" s="13">
        <f t="shared" ref="M50:M55" si="20">L50/(1-G50)/(1-$O$61)/$N$61</f>
        <v>9.38832054560955</v>
      </c>
      <c r="N50" s="13">
        <f t="shared" ref="N50:N55" si="21">L50/(1-G50)/(1-$P$61)/$N$61</f>
        <v>10.161476355248</v>
      </c>
      <c r="O50" s="13">
        <f t="shared" ref="O50:O55" si="22">L50/(1-G50)/$N$61</f>
        <v>8.63725490196078</v>
      </c>
      <c r="P50" s="14">
        <f t="shared" ref="P50:P55" si="23">O50*$N$61-L50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2" t="s">
        <v>21</v>
      </c>
      <c r="D51" s="10" t="s">
        <v>74</v>
      </c>
      <c r="E51">
        <v>28</v>
      </c>
      <c r="F51">
        <v>2</v>
      </c>
      <c r="G51" s="4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</v>
      </c>
      <c r="L51" s="2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</v>
      </c>
      <c r="P51" s="14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2" t="s">
        <v>21</v>
      </c>
      <c r="D52" s="10" t="s">
        <v>75</v>
      </c>
      <c r="E52">
        <v>58</v>
      </c>
      <c r="F52">
        <v>2</v>
      </c>
      <c r="G52" s="4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2">
        <f t="shared" si="19"/>
        <v>88.05</v>
      </c>
      <c r="M52" s="13">
        <f t="shared" si="20"/>
        <v>17.5931106138107</v>
      </c>
      <c r="N52" s="13">
        <f t="shared" si="21"/>
        <v>19.041955017301</v>
      </c>
      <c r="O52" s="13">
        <f t="shared" si="22"/>
        <v>16.1856617647059</v>
      </c>
      <c r="P52" s="14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2" t="s">
        <v>21</v>
      </c>
      <c r="D53" s="10" t="s">
        <v>76</v>
      </c>
      <c r="E53">
        <v>55</v>
      </c>
      <c r="F53">
        <v>2</v>
      </c>
      <c r="G53" s="4">
        <v>0.24</v>
      </c>
      <c r="H53">
        <v>0.2</v>
      </c>
      <c r="I53" s="15">
        <v>0.3</v>
      </c>
      <c r="J53" s="11">
        <f t="shared" si="17"/>
        <v>24.2774455319885</v>
      </c>
      <c r="K53" s="12">
        <f t="shared" si="18"/>
        <v>26.2767645757994</v>
      </c>
      <c r="L53" s="2">
        <f t="shared" si="19"/>
        <v>80.8</v>
      </c>
      <c r="M53" s="13">
        <f t="shared" si="20"/>
        <v>16.994211872392</v>
      </c>
      <c r="N53" s="13">
        <f t="shared" si="21"/>
        <v>18.3937352030596</v>
      </c>
      <c r="O53" s="13">
        <f t="shared" si="22"/>
        <v>15.6346749226006</v>
      </c>
      <c r="P53" s="14">
        <f t="shared" si="23"/>
        <v>25.5157894736842</v>
      </c>
      <c r="Q53">
        <v>30</v>
      </c>
      <c r="R53">
        <v>25</v>
      </c>
    </row>
    <row r="54" ht="90.75" customHeight="1" spans="2:18">
      <c r="B54">
        <v>17020601</v>
      </c>
      <c r="C54" s="2" t="s">
        <v>28</v>
      </c>
      <c r="D54" s="10" t="s">
        <v>77</v>
      </c>
      <c r="E54">
        <v>37</v>
      </c>
      <c r="F54">
        <v>2</v>
      </c>
      <c r="G54" s="4">
        <v>0.2</v>
      </c>
      <c r="H54">
        <v>0.3</v>
      </c>
      <c r="I54" s="15">
        <v>0.3</v>
      </c>
      <c r="J54" s="11">
        <f t="shared" si="17"/>
        <v>20.3518907563025</v>
      </c>
      <c r="K54" s="12">
        <f t="shared" si="18"/>
        <v>22.0279288185863</v>
      </c>
      <c r="L54" s="2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13.1066176470588</v>
      </c>
      <c r="P54" s="14">
        <f t="shared" si="23"/>
        <v>17.825</v>
      </c>
      <c r="Q54">
        <v>30</v>
      </c>
      <c r="R54">
        <v>25</v>
      </c>
    </row>
    <row r="55" ht="90.75" customHeight="1" spans="2:18">
      <c r="B55">
        <v>17020701</v>
      </c>
      <c r="C55" s="2" t="s">
        <v>21</v>
      </c>
      <c r="D55" s="10" t="s">
        <v>76</v>
      </c>
      <c r="E55">
        <v>60</v>
      </c>
      <c r="F55">
        <v>2</v>
      </c>
      <c r="G55" s="4">
        <v>0.2</v>
      </c>
      <c r="H55">
        <v>0.2</v>
      </c>
      <c r="I55" s="15">
        <v>0.3</v>
      </c>
      <c r="J55" s="11">
        <f t="shared" si="17"/>
        <v>24.4907745706978</v>
      </c>
      <c r="K55" s="12">
        <f t="shared" si="18"/>
        <v>26.5076618882847</v>
      </c>
      <c r="L55" s="2">
        <f t="shared" si="19"/>
        <v>85.8</v>
      </c>
      <c r="M55" s="13">
        <f t="shared" si="20"/>
        <v>17.1435421994885</v>
      </c>
      <c r="N55" s="13">
        <f t="shared" si="21"/>
        <v>18.5553633217993</v>
      </c>
      <c r="O55" s="13">
        <f t="shared" si="22"/>
        <v>15.7720588235294</v>
      </c>
      <c r="P55" s="14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2" t="s">
        <v>25</v>
      </c>
      <c r="D56" s="10" t="s">
        <v>78</v>
      </c>
      <c r="E56">
        <v>24.5</v>
      </c>
      <c r="F56">
        <v>2</v>
      </c>
      <c r="G56" s="4">
        <v>0.2</v>
      </c>
      <c r="H56">
        <v>0.18</v>
      </c>
      <c r="I56" s="15">
        <v>0.3</v>
      </c>
      <c r="J56" s="11">
        <f t="shared" ref="J56" si="24">(E56+F56+($K$61*H56+$M$61)*$L$61)/(1-G56)/(1-$O$61)/(1-I56)/$N$61</f>
        <v>13.8723967848009</v>
      </c>
      <c r="K56" s="12">
        <f t="shared" ref="K56" si="25">(E56+F56+($K$61*H56+$M$61)*$L$61)/(1-G56)/(1-$P$61)/(1-I56)/$N$61</f>
        <v>15.0148294611962</v>
      </c>
      <c r="L56" s="2">
        <f t="shared" ref="L56" si="26">E56+F56+($K$61*H56+$M$61)*$L$61</f>
        <v>48.6</v>
      </c>
      <c r="M56" s="13">
        <f t="shared" ref="M56" si="27">L56/(1-G56)/(1-$O$61)/$N$61</f>
        <v>9.71067774936061</v>
      </c>
      <c r="N56" s="13">
        <f t="shared" ref="N56" si="28">L56/(1-G56)/(1-$P$61)/$N$61</f>
        <v>10.5103806228374</v>
      </c>
      <c r="O56" s="13">
        <f t="shared" ref="O56" si="29">L56/(1-G56)/$N$61</f>
        <v>8.93382352941176</v>
      </c>
      <c r="P56" s="14">
        <f t="shared" ref="P56" si="30">O56*$N$61-L56</f>
        <v>12.15</v>
      </c>
      <c r="Q56">
        <v>0</v>
      </c>
      <c r="R56">
        <v>25</v>
      </c>
    </row>
    <row r="57" ht="90.75" customHeight="1" spans="2:18">
      <c r="B57">
        <v>17020901</v>
      </c>
      <c r="C57" s="2" t="s">
        <v>25</v>
      </c>
      <c r="D57" s="10" t="s">
        <v>79</v>
      </c>
      <c r="E57">
        <v>30</v>
      </c>
      <c r="F57">
        <v>2</v>
      </c>
      <c r="G57" s="4">
        <v>0.2</v>
      </c>
      <c r="H57">
        <v>0.18</v>
      </c>
      <c r="I57" s="15">
        <v>0.45</v>
      </c>
      <c r="J57" s="11">
        <f>(E57+F57+($K$61*H57+$M$61)*$L$61)/(1-G57)/(1-$O$61)/(1-I57)/$N$61</f>
        <v>19.6538595675424</v>
      </c>
      <c r="K57" s="12">
        <f>(E57+F57+($K$61*H57+$M$61)*$L$61)/(1-G57)/(1-$P$61)/(1-I57)/$N$61</f>
        <v>21.2724127083989</v>
      </c>
      <c r="L57" s="2">
        <f>E57+F57+($K$61*H57+$M$61)*$L$61</f>
        <v>54.1</v>
      </c>
      <c r="M57" s="13">
        <f>L57/(1-G57)/(1-$O$61)/$N$61</f>
        <v>10.8096227621483</v>
      </c>
      <c r="N57" s="13">
        <f>L57/(1-G57)/(1-$P$61)/$N$61</f>
        <v>11.6998269896194</v>
      </c>
      <c r="O57" s="13">
        <f>L57/(1-G57)/$N$61</f>
        <v>9.94485294117647</v>
      </c>
      <c r="P57" s="14">
        <f>O57*$N$61-L57</f>
        <v>13.525</v>
      </c>
      <c r="Q57">
        <v>45</v>
      </c>
      <c r="R57">
        <v>30</v>
      </c>
    </row>
    <row r="58" ht="90.75" customHeight="1" spans="3:16">
      <c r="C58" s="2"/>
      <c r="D58" s="10"/>
      <c r="G58" s="4"/>
      <c r="I58" s="15"/>
      <c r="J58" s="11"/>
      <c r="K58" s="12"/>
      <c r="L58" s="2"/>
      <c r="M58" s="13"/>
      <c r="N58" s="13"/>
      <c r="O58" s="13"/>
      <c r="P58" s="14"/>
    </row>
    <row r="60" spans="11:16">
      <c r="K60" s="16" t="s">
        <v>80</v>
      </c>
      <c r="L60" s="16" t="s">
        <v>81</v>
      </c>
      <c r="M60" s="16" t="s">
        <v>82</v>
      </c>
      <c r="N60" s="16" t="s">
        <v>83</v>
      </c>
      <c r="O60" s="16" t="s">
        <v>84</v>
      </c>
      <c r="P60" s="16" t="s">
        <v>85</v>
      </c>
    </row>
    <row r="61" spans="11:16">
      <c r="K61" s="17">
        <v>100</v>
      </c>
      <c r="L61" s="15">
        <v>0.85</v>
      </c>
      <c r="M61">
        <v>8</v>
      </c>
      <c r="N61">
        <v>6.8</v>
      </c>
      <c r="O61" s="15">
        <v>0.08</v>
      </c>
      <c r="P61" s="15">
        <v>0.15</v>
      </c>
    </row>
  </sheetData>
  <dataValidations count="3">
    <dataValidation type="list" allowBlank="1" showInputMessage="1" showErrorMessage="1" sqref="Q2:Q6 R2:R4">
      <formula1>"0,1"</formula1>
    </dataValidation>
    <dataValidation type="custom" allowBlank="1" showInputMessage="1" showErrorMessage="1" sqref="C1">
      <formula1>"爬爬服"</formula1>
    </dataValidation>
    <dataValidation type="list" showInputMessage="1" showErrorMessage="1" sqref="C58 C2:C57">
      <formula1>"爬爬服,婴儿套装,连衣裙,套装,外套,鞋子,裤子,衬衫,T-shirt,袜子,口水巾,手套"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1" sqref="C1:C3"/>
    </sheetView>
  </sheetViews>
  <sheetFormatPr defaultColWidth="9" defaultRowHeight="14" outlineLevelRow="2" outlineLevelCol="4"/>
  <sheetData>
    <row r="1" spans="1: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</row>
    <row r="2" spans="1:5">
      <c r="A2" s="1" t="s">
        <v>91</v>
      </c>
      <c r="B2" s="1" t="s">
        <v>92</v>
      </c>
      <c r="C2" s="1" t="s">
        <v>93</v>
      </c>
      <c r="D2" s="1" t="s">
        <v>94</v>
      </c>
      <c r="E2" s="1" t="s">
        <v>95</v>
      </c>
    </row>
    <row r="3" spans="1:5">
      <c r="A3" s="1" t="s">
        <v>96</v>
      </c>
      <c r="B3" s="1" t="s">
        <v>97</v>
      </c>
      <c r="C3" s="1" t="s">
        <v>98</v>
      </c>
      <c r="D3" s="1" t="s">
        <v>99</v>
      </c>
      <c r="E3" s="1" t="s">
        <v>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2017-02-09T09:12:33Z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