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6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<sst xmlns="http://schemas.openxmlformats.org/spreadsheetml/2006/main" count="41">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</sst>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26" formatCode="\$#,##0.00_);[Red]\(\$#,##0.00\)"/>
    <numFmt numFmtId="176" formatCode="_-&quot;US$&quot;* #,##0.00_ ;_-&quot;US$&quot;* \-#,##0.00\ ;_-&quot;US$&quot;* &quot;-&quot;??_ ;_-@_ "/>
    <numFmt numFmtId="177" formatCode="\¥#,##0.00_);[Red]\(\¥#,##0.00\)"/>
    <numFmt numFmtId="178" formatCode="0.00_);[Red]\(0.00\)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2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1" fillId="0" borderId="0" xfId="10" applyFont="1" applyAlignment="1">
      <alignment vertical="center"/>
    </xf>
    <xf numFmtId="0" fontId="1" fillId="0" borderId="0" xfId="10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11" applyNumberFormat="1" applyFont="1" applyAlignment="1">
      <alignment vertical="center"/>
    </xf>
    <xf numFmtId="177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178" fontId="0" fillId="0" borderId="0" xfId="0" applyNumberFormat="1">
      <alignment vertical="center"/>
    </xf>
    <xf numFmtId="0" fontId="1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1688.com/offer/525739109360.html?spm=b26110380.sw311.0.0.2w3SJa" TargetMode="External"/><Relationship Id="rId8" Type="http://schemas.openxmlformats.org/officeDocument/2006/relationships/hyperlink" Target="https://detail.1688.com/offer/525196220868.html?spm=b26110380.8015204.xshy005.911.FMmHAe" TargetMode="External"/><Relationship Id="rId7" Type="http://schemas.openxmlformats.org/officeDocument/2006/relationships/hyperlink" Target="https://detail.1688.com/offer/534650922032.html" TargetMode="External"/><Relationship Id="rId6" Type="http://schemas.openxmlformats.org/officeDocument/2006/relationships/hyperlink" Target="https://detail.1688.com/offer/539601777542.html?spm=b26110380.8015204.1688002.1.tV3mIo" TargetMode="External"/><Relationship Id="rId5" Type="http://schemas.openxmlformats.org/officeDocument/2006/relationships/hyperlink" Target="https://detail.1688.com/offer/521926765457.html?spm=a2615.7691456.0.0.Iw9wYb" TargetMode="External"/><Relationship Id="rId4" Type="http://schemas.openxmlformats.org/officeDocument/2006/relationships/hyperlink" Target="https://item.taobao.com/item.htm?spm=a230r.1.0.0.NVkYXr&amp;id=535812571550&amp;ns=1" TargetMode="External"/><Relationship Id="rId3" Type="http://schemas.openxmlformats.org/officeDocument/2006/relationships/hyperlink" Target="https://detail.1688.com/offer/532946594199.html?spm=a2615.7691456.0.0.KfqxAP" TargetMode="External"/><Relationship Id="rId2" Type="http://schemas.openxmlformats.org/officeDocument/2006/relationships/hyperlink" Target="https://detail.1688.com/offer/43388465240.html?spm=a2615.7691456.0.0.SVo0SF" TargetMode="External"/><Relationship Id="rId10" Type="http://schemas.openxmlformats.org/officeDocument/2006/relationships/hyperlink" Target="https://detail.1688.com/offer/536964765017.html?spm=b26110380.8015204.1688002.2.0qEfT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9"/>
  <sheetViews>
    <sheetView tabSelected="1" zoomScale="115" zoomScaleNormal="115" topLeftCell="F1" workbookViewId="0">
      <pane ySplit="1" topLeftCell="A12" activePane="bottomLeft" state="frozen"/>
      <selection/>
      <selection pane="bottomLeft" activeCell="P16" sqref="P16"/>
    </sheetView>
  </sheetViews>
  <sheetFormatPr defaultColWidth="9" defaultRowHeight="14"/>
  <cols>
    <col min="1" max="1" width="14.1272727272727" customWidth="1"/>
    <col min="2" max="2" width="9.5" customWidth="1"/>
    <col min="3" max="3" width="9.62727272727273" customWidth="1"/>
    <col min="4" max="4" width="17.3727272727273" customWidth="1"/>
    <col min="5" max="5" width="8.12727272727273" customWidth="1"/>
    <col min="6" max="6" width="9.87272727272727" customWidth="1"/>
    <col min="7" max="7" width="8.25454545454545" customWidth="1"/>
    <col min="10" max="10" width="11.2545454545455" customWidth="1"/>
    <col min="11" max="11" width="11.1272727272727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86.25" customHeight="1" spans="1:18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7">
        <f t="shared" ref="J2:J13" si="0">(E2+F2+($K$19*H2+$M$19)*$L$19)/(1-G2)/(1-$O$19)/(1-I2)/$N$19</f>
        <v>16.5518966757357</v>
      </c>
      <c r="K2" s="8">
        <f t="shared" ref="K2:K13" si="1">(E2+F2+($K$19*H2+$M$19)*$L$19)/(1-G2)/(1-$P$19)/(1-I2)/$N$19</f>
        <v>18.4991786375869</v>
      </c>
      <c r="L2" s="1">
        <f t="shared" ref="L2:L13" si="2">E2+F2+($K$19*H2+$M$19)*$L$19</f>
        <v>66.16</v>
      </c>
      <c r="M2" s="9">
        <f t="shared" ref="M2:M13" si="3">L2/(1-G2)/(1-$O$19)/$N$19</f>
        <v>14.0691121743753</v>
      </c>
      <c r="N2" s="9">
        <f t="shared" ref="N2:N13" si="4">L2/(1-G2)/(1-$P$19)/$N$19</f>
        <v>15.7243018419489</v>
      </c>
      <c r="O2" s="9">
        <f>L2/(1-G2)/$N$19</f>
        <v>13.3656565656566</v>
      </c>
      <c r="P2" s="10">
        <f>O2*$N$19-L2</f>
        <v>22.0533333333333</v>
      </c>
      <c r="Q2" s="1">
        <v>1</v>
      </c>
      <c r="R2" s="1">
        <v>0</v>
      </c>
    </row>
    <row r="3" ht="86.25" customHeight="1" spans="1:18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7">
        <f t="shared" si="0"/>
        <v>10.7630692893851</v>
      </c>
      <c r="K3" s="8">
        <f t="shared" si="1"/>
        <v>12.0293127351951</v>
      </c>
      <c r="L3" s="1">
        <f t="shared" si="2"/>
        <v>37.96</v>
      </c>
      <c r="M3" s="9">
        <f t="shared" si="3"/>
        <v>8.07230196703881</v>
      </c>
      <c r="N3" s="9">
        <f t="shared" si="4"/>
        <v>9.02198455139632</v>
      </c>
      <c r="O3" s="9">
        <f>L3/(1-G3)/$N$19</f>
        <v>7.66868686868687</v>
      </c>
      <c r="P3" s="10">
        <f>O3*$N$19-L3</f>
        <v>12.6533333333333</v>
      </c>
      <c r="Q3" s="1">
        <v>1</v>
      </c>
      <c r="R3" s="1">
        <v>1</v>
      </c>
    </row>
    <row r="4" ht="69.75" customHeight="1" spans="1:18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7">
        <f t="shared" si="0"/>
        <v>18.8228146122883</v>
      </c>
      <c r="K4" s="8">
        <f t="shared" si="1"/>
        <v>21.0372633902046</v>
      </c>
      <c r="L4" s="1">
        <f t="shared" si="2"/>
        <v>61.96</v>
      </c>
      <c r="M4" s="9">
        <f t="shared" si="3"/>
        <v>13.1759702286018</v>
      </c>
      <c r="N4" s="9">
        <f t="shared" si="4"/>
        <v>14.7260843731432</v>
      </c>
      <c r="O4" s="9">
        <f>L4/(1-G4)/$N$19</f>
        <v>12.5171717171717</v>
      </c>
      <c r="P4" s="10">
        <f>O4*$N$19-L4</f>
        <v>20.6533333333333</v>
      </c>
      <c r="Q4" s="1">
        <v>1</v>
      </c>
      <c r="R4" s="1">
        <v>1</v>
      </c>
    </row>
    <row r="5" ht="78" customHeight="1" spans="1:18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7">
        <f t="shared" si="0"/>
        <v>17.8528317228008</v>
      </c>
      <c r="K5" s="8">
        <f t="shared" si="1"/>
        <v>19.9531648666597</v>
      </c>
      <c r="L5" s="1">
        <f t="shared" si="2"/>
        <v>71.36</v>
      </c>
      <c r="M5" s="9">
        <f t="shared" si="3"/>
        <v>15.1749069643806</v>
      </c>
      <c r="N5" s="9">
        <f t="shared" si="4"/>
        <v>16.9601901366607</v>
      </c>
      <c r="O5" s="9">
        <f>L5/(1-G5)/$N$19</f>
        <v>14.4161616161616</v>
      </c>
      <c r="P5" s="10">
        <f>O5*$N$19-L5</f>
        <v>23.7866666666667</v>
      </c>
      <c r="Q5" s="1">
        <v>1</v>
      </c>
      <c r="R5" s="1">
        <v>1</v>
      </c>
    </row>
    <row r="6" ht="78" customHeight="1" spans="1:19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7">
        <f t="shared" si="0"/>
        <v>15.0483159771085</v>
      </c>
      <c r="K6" s="8">
        <f t="shared" si="1"/>
        <v>16.8187060920625</v>
      </c>
      <c r="L6" s="1">
        <f t="shared" si="2"/>
        <v>64.16</v>
      </c>
      <c r="M6" s="9">
        <f t="shared" si="3"/>
        <v>12.7910685805423</v>
      </c>
      <c r="N6" s="9">
        <f t="shared" si="4"/>
        <v>14.2959001782531</v>
      </c>
      <c r="O6" s="9">
        <f t="shared" ref="O6:O13" si="5">L6/(1-G6)/$N$19</f>
        <v>12.1515151515152</v>
      </c>
      <c r="P6" s="10">
        <f t="shared" ref="P6:P13" si="6">O6*$N$19-L6</f>
        <v>16.04</v>
      </c>
      <c r="Q6" s="1">
        <v>0</v>
      </c>
      <c r="R6" s="1">
        <v>1</v>
      </c>
      <c r="S6" s="14" t="s">
        <v>26</v>
      </c>
    </row>
    <row r="7" ht="69" customHeight="1" spans="1:18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7">
        <f t="shared" si="0"/>
        <v>16.8521124558276</v>
      </c>
      <c r="K7" s="8">
        <f t="shared" si="1"/>
        <v>18.8347139212191</v>
      </c>
      <c r="L7" s="1">
        <f t="shared" si="2"/>
        <v>67.36</v>
      </c>
      <c r="M7" s="9">
        <f t="shared" si="3"/>
        <v>14.3242955874535</v>
      </c>
      <c r="N7" s="9">
        <f t="shared" si="4"/>
        <v>16.0095068330362</v>
      </c>
      <c r="O7" s="9">
        <f t="shared" si="5"/>
        <v>13.6080808080808</v>
      </c>
      <c r="P7" s="10">
        <f t="shared" si="6"/>
        <v>22.4533333333333</v>
      </c>
      <c r="Q7" s="1">
        <v>1</v>
      </c>
      <c r="R7" s="1">
        <v>1</v>
      </c>
    </row>
    <row r="8" ht="78" customHeight="1" spans="2:18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1">
        <v>0.5</v>
      </c>
      <c r="J8" s="7">
        <f t="shared" si="0"/>
        <v>34.8724082934609</v>
      </c>
      <c r="K8" s="8">
        <f t="shared" si="1"/>
        <v>38.9750445632799</v>
      </c>
      <c r="L8" s="1">
        <f t="shared" si="2"/>
        <v>87.46</v>
      </c>
      <c r="M8" s="9">
        <f t="shared" si="3"/>
        <v>17.4362041467305</v>
      </c>
      <c r="N8" s="9">
        <f t="shared" si="4"/>
        <v>19.4875222816399</v>
      </c>
      <c r="O8" s="9">
        <f t="shared" si="5"/>
        <v>16.5643939393939</v>
      </c>
      <c r="P8" s="10">
        <f t="shared" si="6"/>
        <v>21.865</v>
      </c>
      <c r="Q8">
        <v>1</v>
      </c>
      <c r="R8">
        <v>1</v>
      </c>
    </row>
    <row r="9" ht="92.25" customHeight="1" spans="2:18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1">
        <v>0.2</v>
      </c>
      <c r="J9" s="7">
        <f t="shared" si="0"/>
        <v>20.5901116427432</v>
      </c>
      <c r="K9" s="8">
        <f t="shared" si="1"/>
        <v>23.0124777183601</v>
      </c>
      <c r="L9" s="1">
        <f t="shared" si="2"/>
        <v>77.46</v>
      </c>
      <c r="M9" s="9">
        <f t="shared" si="3"/>
        <v>16.4720893141946</v>
      </c>
      <c r="N9" s="9">
        <f t="shared" si="4"/>
        <v>18.4099821746881</v>
      </c>
      <c r="O9" s="9">
        <f t="shared" si="5"/>
        <v>15.6484848484849</v>
      </c>
      <c r="P9" s="10">
        <f t="shared" si="6"/>
        <v>25.82</v>
      </c>
      <c r="Q9">
        <v>1</v>
      </c>
      <c r="R9">
        <v>1</v>
      </c>
    </row>
    <row r="10" ht="89.25" customHeight="1" spans="2:18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1">
        <v>0.3</v>
      </c>
      <c r="J10" s="7">
        <f t="shared" si="0"/>
        <v>36.5033796612744</v>
      </c>
      <c r="K10" s="8">
        <f t="shared" si="1"/>
        <v>40.797894915542</v>
      </c>
      <c r="L10" s="1">
        <f t="shared" si="2"/>
        <v>120.16</v>
      </c>
      <c r="M10" s="9">
        <f t="shared" si="3"/>
        <v>25.5523657628921</v>
      </c>
      <c r="N10" s="9">
        <f t="shared" si="4"/>
        <v>28.5585264408794</v>
      </c>
      <c r="O10" s="9">
        <f t="shared" si="5"/>
        <v>24.2747474747475</v>
      </c>
      <c r="P10" s="10">
        <f t="shared" si="6"/>
        <v>40.0533333333333</v>
      </c>
      <c r="Q10">
        <v>1</v>
      </c>
      <c r="R10">
        <v>1</v>
      </c>
    </row>
    <row r="11" ht="95.25" customHeight="1" spans="2:18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1">
        <v>0.15</v>
      </c>
      <c r="J11" s="7">
        <f t="shared" si="0"/>
        <v>32.3632610939113</v>
      </c>
      <c r="K11" s="8">
        <f t="shared" si="1"/>
        <v>36.1707035755479</v>
      </c>
      <c r="L11" s="1">
        <f t="shared" si="2"/>
        <v>129.36</v>
      </c>
      <c r="M11" s="9">
        <f t="shared" si="3"/>
        <v>27.5087719298246</v>
      </c>
      <c r="N11" s="9">
        <f t="shared" si="4"/>
        <v>30.7450980392157</v>
      </c>
      <c r="O11" s="9">
        <f t="shared" si="5"/>
        <v>26.1333333333333</v>
      </c>
      <c r="P11" s="10">
        <f t="shared" si="6"/>
        <v>43.12</v>
      </c>
      <c r="Q11">
        <v>1</v>
      </c>
      <c r="R11">
        <v>1</v>
      </c>
    </row>
    <row r="12" ht="81.75" customHeight="1" spans="2:18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1">
        <v>0.15</v>
      </c>
      <c r="J12" s="7">
        <f t="shared" si="0"/>
        <v>32.3441933349054</v>
      </c>
      <c r="K12" s="8">
        <f t="shared" si="1"/>
        <v>36.1493925507766</v>
      </c>
      <c r="L12" s="1">
        <f t="shared" si="2"/>
        <v>127.56</v>
      </c>
      <c r="M12" s="9">
        <f t="shared" si="3"/>
        <v>27.4925643346696</v>
      </c>
      <c r="N12" s="9">
        <f t="shared" si="4"/>
        <v>30.7269836681601</v>
      </c>
      <c r="O12" s="9">
        <f t="shared" si="5"/>
        <v>26.1179361179361</v>
      </c>
      <c r="P12" s="10">
        <f t="shared" si="6"/>
        <v>44.8183783783784</v>
      </c>
      <c r="Q12">
        <v>0</v>
      </c>
      <c r="R12">
        <v>1</v>
      </c>
    </row>
    <row r="13" ht="89" customHeight="1" spans="2:18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1">
        <v>0.15</v>
      </c>
      <c r="J13" s="7">
        <f t="shared" si="0"/>
        <v>14.825655940207</v>
      </c>
      <c r="K13" s="8">
        <f t="shared" si="1"/>
        <v>16.569850756702</v>
      </c>
      <c r="L13" s="1">
        <f t="shared" si="2"/>
        <v>59.26</v>
      </c>
      <c r="M13" s="9">
        <f t="shared" si="3"/>
        <v>12.601807549176</v>
      </c>
      <c r="N13" s="9">
        <f t="shared" si="4"/>
        <v>14.0843731431967</v>
      </c>
      <c r="O13" s="9">
        <f t="shared" si="5"/>
        <v>11.9717171717172</v>
      </c>
      <c r="P13" s="10">
        <f t="shared" si="6"/>
        <v>19.7533333333333</v>
      </c>
      <c r="Q13">
        <v>1</v>
      </c>
      <c r="R13">
        <v>1</v>
      </c>
    </row>
    <row r="18" spans="11:16">
      <c r="K18" s="12" t="s">
        <v>35</v>
      </c>
      <c r="L18" s="12" t="s">
        <v>36</v>
      </c>
      <c r="M18" s="12" t="s">
        <v>37</v>
      </c>
      <c r="N18" s="12" t="s">
        <v>38</v>
      </c>
      <c r="O18" s="12" t="s">
        <v>39</v>
      </c>
      <c r="P18" s="12" t="s">
        <v>40</v>
      </c>
    </row>
    <row r="19" spans="11:16">
      <c r="K19" s="13">
        <v>100</v>
      </c>
      <c r="L19" s="11">
        <v>0.82</v>
      </c>
      <c r="M19">
        <v>8</v>
      </c>
      <c r="N19">
        <v>6.6</v>
      </c>
      <c r="O19" s="11">
        <v>0.05</v>
      </c>
      <c r="P19" s="11">
        <v>0.15</v>
      </c>
    </row>
  </sheetData>
  <dataValidations count="3">
    <dataValidation type="custom" allowBlank="1" showInputMessage="1" showErrorMessage="1" sqref="C1 C14:C15">
      <formula1>"爬爬服"</formula1>
    </dataValidation>
    <dataValidation type="list" allowBlank="1" showInputMessage="1" showErrorMessage="1" sqref="C2:C11 C12:C13">
      <formula1>"爬爬服,婴儿套装,连衣裙,套装,外套,鞋子"</formula1>
    </dataValidation>
    <dataValidation type="list" allowBlank="1" showInputMessage="1" showErrorMessage="1" sqref="Q2:Q6 R2:R4">
      <formula1>"0,1"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  <hyperlink ref="D9" r:id="rId6" display="https://detail.1688.com/offer/539601777542.html?spm=b26110380.8015204.1688002.1.tV3mIo"/>
    <hyperlink ref="D10" r:id="rId7" display="https://detail.1688.com/offer/534650922032.html"/>
    <hyperlink ref="D11" r:id="rId8" display="https://detail.1688.com/offer/525196220868.html?spm=b26110380.8015204.xshy005.911.FMmHAe"/>
    <hyperlink ref="D12" r:id="rId9" display="https://detail.1688.com/offer/525739109360.html?spm=b26110380.sw311.0.0.2w3SJa"/>
    <hyperlink ref="D13" r:id="rId10" display="https://detail.1688.com/offer/536964765017.html?spm=b26110380.8015204.1688002.2.0qEfTf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2016-10-17T15:02:52Z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