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24519" concurrentCalc="0"/>
</workbook>
</file>

<file path=xl/calcChain.xml><?xml version="1.0" encoding="utf-8"?>
<calcChain xmlns="http://schemas.openxmlformats.org/spreadsheetml/2006/main">
  <c r="N25" i="1"/>
  <c r="N26"/>
  <c r="N27"/>
  <c r="N28"/>
  <c r="N29"/>
  <c r="K25"/>
  <c r="K26"/>
  <c r="K27"/>
  <c r="K28"/>
  <c r="K29"/>
  <c r="L29"/>
  <c r="O29"/>
  <c r="P29"/>
  <c r="M29"/>
  <c r="J29"/>
  <c r="P28"/>
  <c r="O28"/>
  <c r="M28"/>
  <c r="L28"/>
  <c r="J28"/>
  <c r="P27"/>
  <c r="O27"/>
  <c r="M27"/>
  <c r="L27"/>
  <c r="J27"/>
  <c r="P26"/>
  <c r="O26"/>
  <c r="M26"/>
  <c r="L26"/>
  <c r="J26"/>
  <c r="P25"/>
  <c r="O25"/>
  <c r="M25"/>
  <c r="L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</calcChain>
</file>

<file path=xl/sharedStrings.xml><?xml version="1.0" encoding="utf-8"?>
<sst xmlns="http://schemas.openxmlformats.org/spreadsheetml/2006/main" count="77" uniqueCount="58">
  <si>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</si>
  <si>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</si>
  <si>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</si>
  <si>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</si>
  <si>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</si>
  <si>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</si>
  <si>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</si>
  <si>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</si>
  <si>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</si>
  <si>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</si>
  <si>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</si>
  <si>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</si>
  <si>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</si>
  <si>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</si>
  <si>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</si>
  <si>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</si>
  <si>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</si>
  <si>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</si>
  <si>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</si>
  <si>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</si>
  <si>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</si>
  <si>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</si>
  <si>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</si>
  <si>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</si>
  <si>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</si>
  <si>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</si>
  <si>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</si>
  <si>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</si>
  <si>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</si>
  <si>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</si>
  <si>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</si>
  <si>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</si>
  <si>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</si>
  <si>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</si>
  <si>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</si>
  <si>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</si>
  <si>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</si>
  <si>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</si>
  <si>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</si>
  <si>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</si>
  <si>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</si>
  <si>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</si>
  <si>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</si>
  <si>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</si>
  <si>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</si>
  <si>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</si>
  <si>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</si>
  <si>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</si>
  <si>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</si>
  <si>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</si>
  <si>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</si>
  <si>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</si>
  <si>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</si>
  <si>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</si>
  <si>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</si>
  <si>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</si>
  <si>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</si>
  <si>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https://detail.1688.com/offer/536605241945.html?spm=b26110380.8015204.xshy005.79.X6yxQK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</si>
</sst>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7" formatCode="_-&quot;US$&quot;* #,##0.00_ ;_-&quot;US$&quot;* \-#,##0.00\ ;_-&quot;US$&quot;* &quot;-&quot;??_ ;_-@_ "/>
    <numFmt numFmtId="178" formatCode="0.00_);[Red]\(0.00\)"/>
    <numFmt numFmtId="180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2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085" y="23092410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9370" y="2431034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3495" y="2542540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35" y="2658300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350" y="2771076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700" y="2891853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0</xdr:col>
      <xdr:colOff>1053293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" y="29983042"/>
          <a:ext cx="1053292" cy="10518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t/git/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7"/>
  <sheetViews>
    <sheetView tabSelected="1" zoomScale="115" zoomScaleNormal="115" workbookViewId="0">
      <pane ySplit="1" topLeftCell="A26" activePane="bottomLeft" state="frozen"/>
      <selection pane="bottomLeft" activeCell="Q30" sqref="Q30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(E2+F2+($K$37*H2+$M$37)*$L$37)/(1-G2)/(1-$O$37)/(1-I2)/$N$37</f>
        <v>16.551896675735701</v>
      </c>
      <c r="K2" s="10">
        <f t="shared" ref="K2:K14" si="1">(E2+F2+($K$37*H2+$M$37)*$L$37)/(1-G2)/(1-$P$37)/(1-I2)/$N$37</f>
        <v>18.499178637586901</v>
      </c>
      <c r="L2" s="1">
        <f t="shared" ref="L2:L14" si="2">E2+F2+($K$37*H2+$M$37)*$L$37</f>
        <v>66.16</v>
      </c>
      <c r="M2" s="11">
        <f t="shared" ref="M2:M14" si="3">L2/(1-G2)/(1-$O$37)/$N$37</f>
        <v>14.0691121743753</v>
      </c>
      <c r="N2" s="11">
        <f t="shared" ref="N2:N14" si="4">L2/(1-G2)/(1-$P$37)/$N$37</f>
        <v>15.7243018419489</v>
      </c>
      <c r="O2" s="11">
        <f>L2/(1-G2)/$N$37</f>
        <v>13.3656565656566</v>
      </c>
      <c r="P2" s="12">
        <f>O2*$N$37-L2</f>
        <v>22.053333333333299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10.763069289385101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8.0723019670388094</v>
      </c>
      <c r="N3" s="11">
        <f t="shared" si="4"/>
        <v>9.0219845513963204</v>
      </c>
      <c r="O3" s="11">
        <f>L3/(1-G3)/$N$37</f>
        <v>7.6686868686868701</v>
      </c>
      <c r="P3" s="12">
        <f>O3*$N$37-L3</f>
        <v>12.6533333333333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18.822814612288301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L4/(1-G4)/$N$37</f>
        <v>12.517171717171699</v>
      </c>
      <c r="P4" s="12">
        <f>O4*$N$37-L4</f>
        <v>20.6533333333333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17.852831722800801</v>
      </c>
      <c r="K5" s="10">
        <f t="shared" si="1"/>
        <v>19.953164866659701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L5/(1-G5)/$N$37</f>
        <v>14.416161616161601</v>
      </c>
      <c r="P5" s="12">
        <f>O5*$N$37-L5</f>
        <v>23.786666666666701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16.818706092062499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14.295900178253101</v>
      </c>
      <c r="O6" s="11">
        <f t="shared" ref="O6:O14" si="5">L6/(1-G6)/$N$37</f>
        <v>12.1515151515152</v>
      </c>
      <c r="P6" s="12">
        <f t="shared" ref="P6:P14" si="6">O6*$N$37-L6</f>
        <v>16.04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16.852112455827601</v>
      </c>
      <c r="K7" s="10">
        <f t="shared" si="1"/>
        <v>18.834713921219102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16.009506833036198</v>
      </c>
      <c r="O7" s="11">
        <f t="shared" si="5"/>
        <v>13.6080808080808</v>
      </c>
      <c r="P7" s="12">
        <f t="shared" si="6"/>
        <v>22.453333333333301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38.975044563279901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19.487522281639901</v>
      </c>
      <c r="O8" s="11">
        <f t="shared" si="5"/>
        <v>16.564393939393899</v>
      </c>
      <c r="P8" s="12">
        <f t="shared" si="6"/>
        <v>21.864999999999998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20.590111642743199</v>
      </c>
      <c r="K9" s="10">
        <f t="shared" si="1"/>
        <v>23.012477718360099</v>
      </c>
      <c r="L9" s="1">
        <f t="shared" si="2"/>
        <v>77.459999999999994</v>
      </c>
      <c r="M9" s="11">
        <f t="shared" si="3"/>
        <v>16.472089314194601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36.503379661274401</v>
      </c>
      <c r="K10" s="10">
        <f t="shared" si="1"/>
        <v>40.797894915542003</v>
      </c>
      <c r="L10" s="1">
        <f t="shared" si="2"/>
        <v>120.16</v>
      </c>
      <c r="M10" s="11">
        <f t="shared" si="3"/>
        <v>25.552365762892101</v>
      </c>
      <c r="N10" s="11">
        <f t="shared" si="4"/>
        <v>28.558526440879401</v>
      </c>
      <c r="O10" s="11">
        <f t="shared" si="5"/>
        <v>24.2747474747475</v>
      </c>
      <c r="P10" s="12">
        <f t="shared" si="6"/>
        <v>40.053333333333299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32.363261093911298</v>
      </c>
      <c r="K11" s="10">
        <f t="shared" si="1"/>
        <v>36.170703575547897</v>
      </c>
      <c r="L11" s="1">
        <f t="shared" si="2"/>
        <v>129.36000000000001</v>
      </c>
      <c r="M11" s="11">
        <f t="shared" si="3"/>
        <v>27.508771929824601</v>
      </c>
      <c r="N11" s="11">
        <f t="shared" si="4"/>
        <v>30.745098039215701</v>
      </c>
      <c r="O11" s="11">
        <f t="shared" si="5"/>
        <v>26.133333333333301</v>
      </c>
      <c r="P11" s="12">
        <f t="shared" si="6"/>
        <v>43.12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32.344193334905398</v>
      </c>
      <c r="K12" s="10">
        <f t="shared" si="1"/>
        <v>36.149392550776597</v>
      </c>
      <c r="L12" s="1">
        <f t="shared" si="2"/>
        <v>127.56</v>
      </c>
      <c r="M12" s="11">
        <f t="shared" si="3"/>
        <v>27.492564334669598</v>
      </c>
      <c r="N12" s="11">
        <f t="shared" si="4"/>
        <v>30.726983668160099</v>
      </c>
      <c r="O12" s="11">
        <f t="shared" si="5"/>
        <v>26.1179361179361</v>
      </c>
      <c r="P12" s="12">
        <f t="shared" si="6"/>
        <v>44.818378378378398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16.569850756701999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19.753333333333298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58.590111642743203</v>
      </c>
      <c r="K14" s="10">
        <f t="shared" si="1"/>
        <v>65.483065953654204</v>
      </c>
      <c r="L14" s="1">
        <f t="shared" si="2"/>
        <v>137.76</v>
      </c>
      <c r="M14" s="11">
        <f t="shared" si="3"/>
        <v>29.295055821371601</v>
      </c>
      <c r="N14" s="11">
        <f t="shared" si="4"/>
        <v>32.741532976827102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(E15+F15+(Sheet1!$K$37*H15+Sheet1!$M$37)*Sheet1!$L$37)/(1-G15)/(1-Sheet1!$O$37)/(1-I15)/Sheet1!$N$37</f>
        <v>22.6062482409232</v>
      </c>
      <c r="K15" s="10">
        <f>(E15+F15+(Sheet1!$K$37*H15+Sheet1!$M$37)*Sheet1!$L$37)/(1-G15)/(1-Sheet1!$P$37)/(1-I15)/Sheet1!$N$37</f>
        <v>25.265806857502401</v>
      </c>
      <c r="L15" s="1">
        <f>E15+F15+(Sheet1!$K$37*H15+Sheet1!$M$37)*Sheet1!$L$37</f>
        <v>90.36</v>
      </c>
      <c r="M15" s="11">
        <f>L15/(1-G15)/(1-Sheet1!$O$37)/Sheet1!$N$37</f>
        <v>19.215311004784699</v>
      </c>
      <c r="N15" s="11">
        <f>L15/(1-G15)/(1-Sheet1!$P$37)/Sheet1!$N$37</f>
        <v>21.475935828876999</v>
      </c>
      <c r="O15" s="11">
        <f>L15/(1-G15)/Sheet1!$N$37</f>
        <v>18.2545454545455</v>
      </c>
      <c r="P15" s="12">
        <f>O15*Sheet1!$N$37-L15</f>
        <v>30.12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(E16+F16+(Sheet1!$K$37*H16+Sheet1!$M$37)*Sheet1!$L$37)/(1-G16)/(1-Sheet1!$O$37)/(1-I16)/Sheet1!$N$37</f>
        <v>11.4194577352472</v>
      </c>
      <c r="K16" s="10">
        <f>(E16+F16+(Sheet1!$K$37*H16+Sheet1!$M$37)*Sheet1!$L$37)/(1-G16)/(1-Sheet1!$P$37)/(1-I16)/Sheet1!$N$37</f>
        <v>12.7629233511586</v>
      </c>
      <c r="L16" s="1">
        <f>E16+F16+(Sheet1!$K$37*H16+Sheet1!$M$37)*Sheet1!$L$37</f>
        <v>42.96</v>
      </c>
      <c r="M16" s="11">
        <f>L16/(1-G16)/(1-Sheet1!$O$37)/Sheet1!$N$37</f>
        <v>8.5645933014354103</v>
      </c>
      <c r="N16" s="11">
        <f>L16/(1-G16)/(1-Sheet1!$P$37)/Sheet1!$N$37</f>
        <v>9.5721925133689805</v>
      </c>
      <c r="O16" s="11">
        <f>L16/(1-G16)/Sheet1!$N$37</f>
        <v>8.1363636363636296</v>
      </c>
      <c r="P16" s="12">
        <f>O16*Sheet1!$N$37-L16</f>
        <v>10.74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17.995875712138702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21.453333333333301</v>
      </c>
      <c r="Q17" s="13">
        <v>0.15</v>
      </c>
      <c r="R17" s="13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17.995875712138702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21.453333333333301</v>
      </c>
      <c r="Q18" s="13">
        <v>0.15</v>
      </c>
      <c r="R18" s="13">
        <v>0.4</v>
      </c>
    </row>
    <row r="19" spans="2:18" ht="90.75" customHeight="1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16.740031897926599</v>
      </c>
      <c r="K19" s="10">
        <f>(E19+F19+([1]Sheet1!$K$26*H19+[1]Sheet1!$M$26)*[1]Sheet1!$L$26)/(1-G19)/(1-[1]Sheet1!$P$26)/(1-I19)/[1]Sheet1!$N$26</f>
        <v>18.709447415329802</v>
      </c>
      <c r="L19" s="1">
        <f>E19+F19+([1]Sheet1!$K$26*H19+[1]Sheet1!$M$26)*[1]Sheet1!$L$26</f>
        <v>39.36</v>
      </c>
      <c r="M19" s="11">
        <f>L19/(1-G19)/(1-[1]Sheet1!$O$26)/[1]Sheet1!$N$26</f>
        <v>8.3700159489633208</v>
      </c>
      <c r="N19" s="11">
        <f>L19/(1-G19)/(1-[1]Sheet1!$P$26)/[1]Sheet1!$N$26</f>
        <v>9.3547237076648795</v>
      </c>
      <c r="O19" s="11">
        <f>L19/(1-G19)/[1]Sheet1!$N$26</f>
        <v>7.9515151515151503</v>
      </c>
      <c r="P19" s="12">
        <f>O19*[1]Sheet1!$N$26-L19</f>
        <v>13.12</v>
      </c>
      <c r="Q19">
        <v>15</v>
      </c>
      <c r="R19">
        <v>50</v>
      </c>
    </row>
    <row r="20" spans="2:18" ht="90.75" customHeight="1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18.124098124098101</v>
      </c>
      <c r="K20" s="10">
        <f>(E20+F20+([1]Sheet1!$K$26*H20+[1]Sheet1!$M$26)*[1]Sheet1!$L$26)/(1-G20)/(1-[1]Sheet1!$P$26)/(1-I20)/[1]Sheet1!$N$26</f>
        <v>20.256344962227299</v>
      </c>
      <c r="L20" s="1">
        <f>E20+F20+([1]Sheet1!$K$26*H20+[1]Sheet1!$M$26)*[1]Sheet1!$L$26</f>
        <v>59.66</v>
      </c>
      <c r="M20" s="11">
        <f>L20/(1-G20)/(1-[1]Sheet1!$O$26)/[1]Sheet1!$N$26</f>
        <v>12.686868686868699</v>
      </c>
      <c r="N20" s="11">
        <f>L20/(1-G20)/(1-[1]Sheet1!$P$26)/[1]Sheet1!$N$26</f>
        <v>14.1794414735591</v>
      </c>
      <c r="O20" s="11">
        <f>L20/(1-G20)/[1]Sheet1!$N$26</f>
        <v>12.052525252525299</v>
      </c>
      <c r="P20" s="12">
        <f>O20*[1]Sheet1!$N$26-L20</f>
        <v>19.886666666666699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14.047846889952201</v>
      </c>
      <c r="N21" s="11">
        <f>L21/(1-G21)/(1-[1]Sheet1!$P$26)/[1]Sheet1!$N$26</f>
        <v>15.7005347593583</v>
      </c>
      <c r="O21" s="11">
        <f>L21/(1-G21)/[1]Sheet1!$N$26</f>
        <v>13.345454545454499</v>
      </c>
      <c r="P21" s="12">
        <f>O21*[1]Sheet1!$N$26-L21</f>
        <v>22.02</v>
      </c>
      <c r="R21">
        <v>45</v>
      </c>
    </row>
    <row r="22" spans="2:18" ht="90.95" customHeight="1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14.047846889952201</v>
      </c>
      <c r="N22" s="11">
        <f>L22/(1-G22)/(1-[1]Sheet1!$P$26)/[1]Sheet1!$N$26</f>
        <v>15.7005347593583</v>
      </c>
      <c r="O22" s="11">
        <f>L22/(1-G22)/[1]Sheet1!$N$26</f>
        <v>13.345454545454499</v>
      </c>
      <c r="P22" s="12">
        <f>O22*[1]Sheet1!$N$26-L22</f>
        <v>22.02</v>
      </c>
      <c r="R22">
        <v>45</v>
      </c>
    </row>
    <row r="23" spans="2:18" ht="90.95" customHeight="1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27.088105939780601</v>
      </c>
      <c r="K23" s="10">
        <f>(E23+F23+([1]Sheet1!$K$26*H23+[1]Sheet1!$M$26)*[1]Sheet1!$L$26)/(1-G23)/(1-[1]Sheet1!$P$26)/(1-I23)/[1]Sheet1!$N$26</f>
        <v>30.274941932695899</v>
      </c>
      <c r="L23" s="1">
        <f>E23+F23+([1]Sheet1!$K$26*H23+[1]Sheet1!$M$26)*[1]Sheet1!$L$26</f>
        <v>70.06</v>
      </c>
      <c r="M23" s="11">
        <f>L23/(1-G23)/(1-[1]Sheet1!$O$26)/[1]Sheet1!$N$26</f>
        <v>14.898458266879301</v>
      </c>
      <c r="N23" s="11">
        <f>L23/(1-G23)/(1-[1]Sheet1!$P$26)/[1]Sheet1!$N$26</f>
        <v>16.651218062982799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25.928181334879898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14.260499734183901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24.901648059542801</v>
      </c>
      <c r="K25" s="10">
        <f>(E25+F25+([1]Sheet1!$K$26*H25+[1]Sheet1!$M$26)*[1]Sheet1!$L$26)/(1-G25)/(1-[1]Sheet1!$P$26)/(1-I25)/[1]Sheet1!$N$26</f>
        <v>27.831253713606657</v>
      </c>
      <c r="L25" s="1">
        <f>E25+F25+([1]Sheet1!$K$26*H25+[1]Sheet1!$M$26)*[1]Sheet1!$L$26</f>
        <v>70.260000000000005</v>
      </c>
      <c r="M25" s="11">
        <f>L25/(1-G25)/(1-[1]Sheet1!$O$26)/[1]Sheet1!$N$26</f>
        <v>14.940988835725699</v>
      </c>
      <c r="N25" s="11">
        <f>L25/(1-G25)/(1-[1]Sheet1!$P$26)/[1]Sheet1!$N$26</f>
        <v>16.698752228163993</v>
      </c>
      <c r="O25" s="11">
        <f>L25/(1-G25)/[1]Sheet1!$N$26</f>
        <v>14.193939393939401</v>
      </c>
      <c r="P25" s="12">
        <f>O25*[1]Sheet1!$N$26-L25</f>
        <v>23.42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24.979203802733217</v>
      </c>
      <c r="L26" s="1">
        <f>E26+F26+([1]Sheet1!$K$26*H26+[1]Sheet1!$M$26)*[1]Sheet1!$L$26</f>
        <v>63.06</v>
      </c>
      <c r="M26" s="11">
        <f>L26/(1-G26)/(1-[1]Sheet1!$O$26)/[1]Sheet1!$N$26</f>
        <v>13.409888357256801</v>
      </c>
      <c r="N26" s="11">
        <f>L26/(1-G26)/(1-[1]Sheet1!$P$26)/[1]Sheet1!$N$26</f>
        <v>14.987522281639929</v>
      </c>
      <c r="O26" s="11">
        <f>L26/(1-G26)/[1]Sheet1!$N$26</f>
        <v>12.739393939393899</v>
      </c>
      <c r="P26" s="12">
        <f>O26*[1]Sheet1!$N$26-L26</f>
        <v>21.02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19.017240069871701</v>
      </c>
      <c r="K27" s="10">
        <f>(E27+F27+([1]Sheet1!$K$26*H27+[1]Sheet1!$M$26)*[1]Sheet1!$L$26)/(1-G27)/(1-[1]Sheet1!$P$26)/(1-I27)/[1]Sheet1!$N$26</f>
        <v>21.254562431033019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14.878193701723115</v>
      </c>
      <c r="O27" s="11">
        <f>L27/(1-G27)/[1]Sheet1!$N$26</f>
        <v>12.646464646464599</v>
      </c>
      <c r="P27" s="12">
        <f>O27*[1]Sheet1!$N$26-L27</f>
        <v>20.866666666666699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6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31.312050991195381</v>
      </c>
      <c r="L28" s="1">
        <f>E28+F28+([1]Sheet1!$K$26*H28+[1]Sheet1!$M$26)*[1]Sheet1!$L$26</f>
        <v>72.459999999999994</v>
      </c>
      <c r="M28" s="11">
        <f>L28/(1-G28)/(1-[1]Sheet1!$O$26)/[1]Sheet1!$N$26</f>
        <v>15.408825093035601</v>
      </c>
      <c r="N28" s="11">
        <f>L28/(1-G28)/(1-[1]Sheet1!$P$26)/[1]Sheet1!$N$26</f>
        <v>17.221628045157455</v>
      </c>
      <c r="O28" s="11">
        <f>L28/(1-G28)/[1]Sheet1!$N$26</f>
        <v>14.638383838383801</v>
      </c>
      <c r="P28" s="12">
        <f>O28*[1]Sheet1!$N$26-L28</f>
        <v>24.1533333333333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57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21.112174375332273</v>
      </c>
      <c r="K29" s="10">
        <f>(E29+F29+([1]Sheet1!$K$26*H29+[1]Sheet1!$M$26)*[1]Sheet1!$L$26)/(1-G29)/(1-[1]Sheet1!$P$26)/(1-I29)/[1]Sheet1!$N$26</f>
        <v>23.595959595959602</v>
      </c>
      <c r="L29" s="1">
        <f>E29+F29+([1]Sheet1!$K$26*H29+[1]Sheet1!$M$26)*[1]Sheet1!$L$26</f>
        <v>74.460000000000008</v>
      </c>
      <c r="M29" s="11">
        <f>L29/(1-G29)/(1-[1]Sheet1!$O$26)/[1]Sheet1!$N$26</f>
        <v>15.834130781499207</v>
      </c>
      <c r="N29" s="11">
        <f>L29/(1-G29)/(1-[1]Sheet1!$P$26)/[1]Sheet1!$N$26</f>
        <v>17.696969696969703</v>
      </c>
      <c r="O29" s="11">
        <f>L29/(1-G29)/[1]Sheet1!$N$26</f>
        <v>15.042424242424245</v>
      </c>
      <c r="P29" s="12">
        <f>O29*[1]Sheet1!$N$26-L29</f>
        <v>24.820000000000007</v>
      </c>
      <c r="Q29">
        <v>0</v>
      </c>
      <c r="R29">
        <v>25</v>
      </c>
    </row>
    <row r="30" spans="2:18" ht="90.75" customHeight="1">
      <c r="C30" s="1"/>
      <c r="D30" s="6"/>
      <c r="G30" s="3"/>
      <c r="I30" s="13"/>
      <c r="J30" s="9"/>
      <c r="K30" s="10"/>
      <c r="L30" s="1"/>
      <c r="M30" s="11"/>
      <c r="N30" s="11"/>
      <c r="O30" s="11"/>
      <c r="P30" s="12"/>
    </row>
    <row r="31" spans="2:18" ht="90.75" customHeight="1">
      <c r="C31" s="1"/>
      <c r="D31" s="6"/>
      <c r="G31" s="3"/>
      <c r="I31" s="13"/>
      <c r="J31" s="9"/>
      <c r="K31" s="10"/>
      <c r="L31" s="1"/>
      <c r="M31" s="11"/>
      <c r="N31" s="11"/>
      <c r="O31" s="11"/>
      <c r="P31" s="12"/>
    </row>
    <row r="32" spans="2:18" ht="90.75" customHeight="1">
      <c r="C32" s="1"/>
      <c r="D32" s="7"/>
      <c r="G32" s="3"/>
      <c r="I32" s="13"/>
      <c r="J32" s="9"/>
      <c r="K32" s="10"/>
      <c r="L32" s="1"/>
      <c r="M32" s="11"/>
      <c r="N32" s="11"/>
      <c r="O32" s="11"/>
      <c r="P32" s="12"/>
    </row>
    <row r="33" spans="3:16" ht="90.75" customHeight="1">
      <c r="C33" s="1"/>
      <c r="D33" s="7"/>
      <c r="G33" s="3"/>
      <c r="I33" s="13"/>
      <c r="J33" s="9"/>
      <c r="K33" s="10"/>
      <c r="L33" s="1"/>
      <c r="M33" s="11"/>
      <c r="N33" s="11"/>
      <c r="O33" s="11"/>
      <c r="P33" s="12"/>
    </row>
    <row r="36" spans="3:16">
      <c r="K36" s="14" t="s">
        <v>51</v>
      </c>
      <c r="L36" s="14" t="s">
        <v>52</v>
      </c>
      <c r="M36" s="14" t="s">
        <v>53</v>
      </c>
      <c r="N36" s="14" t="s">
        <v>54</v>
      </c>
      <c r="O36" s="14" t="s">
        <v>55</v>
      </c>
      <c r="P36" s="14" t="s">
        <v>56</v>
      </c>
    </row>
    <row r="37" spans="3:16">
      <c r="K37" s="15">
        <v>100</v>
      </c>
      <c r="L37" s="13">
        <v>0.82</v>
      </c>
      <c r="M37">
        <v>8</v>
      </c>
      <c r="N37">
        <v>6.6</v>
      </c>
      <c r="O37" s="13">
        <v>0.05</v>
      </c>
      <c r="P37" s="13">
        <v>0.15</v>
      </c>
    </row>
  </sheetData>
  <phoneticPr fontId="5" type="noConversion"/>
  <dataValidations count="4">
    <dataValidation type="custom" allowBlank="1" showInputMessage="1" showErrorMessage="1" sqref="C1">
      <formula1>"爬爬服"</formula1>
    </dataValidation>
    <dataValidation type="list" allowBlank="1" showInputMessage="1" showErrorMessage="1" sqref="C24:C26 C17:C21 C28 C30:C33">
      <formula1>"爬爬服,婴儿套装,连衣裙,套装,外套,鞋子"</formula1>
    </dataValidation>
    <dataValidation type="list" allowBlank="1" showInputMessage="1" showErrorMessage="1" sqref="C27 C2:C16 C29">
      <formula1>"爬爬服,婴儿套装,连衣裙,套装,外套,鞋子,裤子"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</hyperlinks>
  <pageMargins left="0.69930555555555596" right="0.69930555555555596" top="0.75" bottom="0.75" header="0.3" footer="0.3"/>
  <pageSetup paperSize="9" orientation="portrait" horizontalDpi="200" verticalDpi="300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2016-11-28T15:47:33Z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