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72" i="1"/>
  <c r="M72" s="1"/>
  <c r="K72"/>
  <c r="J72"/>
  <c r="P71"/>
  <c r="O71"/>
  <c r="N71"/>
  <c r="M71"/>
  <c r="L71"/>
  <c r="K71"/>
  <c r="J71"/>
  <c r="P70"/>
  <c r="O70"/>
  <c r="N70"/>
  <c r="M70"/>
  <c r="L70"/>
  <c r="K70"/>
  <c r="J70"/>
  <c r="P69"/>
  <c r="O69"/>
  <c r="N69"/>
  <c r="M69"/>
  <c r="L69"/>
  <c r="K69"/>
  <c r="J69"/>
  <c r="P68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O72" l="1"/>
  <c r="P72" s="1"/>
  <c r="N72"/>
</calcChain>
</file>

<file path=xl/sharedStrings.xml><?xml version="1.0" encoding="utf-8"?>
<sst xmlns="http://schemas.openxmlformats.org/spreadsheetml/2006/main" count="196" uniqueCount="133">
  <si>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</si>
  <si>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</si>
  <si>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</si>
  <si>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</si>
  <si>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</si>
  <si>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</si>
  <si>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</si>
  <si>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</si>
  <si>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</si>
  <si>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</si>
  <si>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</si>
  <si>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</si>
  <si>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</si>
  <si>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</si>
  <si>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</si>
  <si>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</si>
  <si>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</si>
  <si>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</si>
  <si>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</si>
  <si>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</si>
  <si>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</si>
  <si>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</si>
  <si>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</si>
  <si>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</si>
  <si>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</si>
  <si>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</si>
  <si>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</si>
  <si>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</si>
  <si>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</si>
  <si>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</si>
  <si>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</si>
  <si>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</si>
  <si>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</si>
  <si>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</si>
  <si>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</si>
  <si>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</si>
  <si>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</si>
  <si>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</si>
  <si>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</si>
  <si>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</si>
  <si>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</si>
  <si>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</si>
  <si>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</si>
  <si>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</si>
  <si>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</si>
  <si>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</si>
  <si>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</si>
  <si>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</si>
  <si>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</si>
  <si>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</si>
  <si>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</si>
  <si>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</si>
  <si>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</si>
  <si>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</si>
  <si>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</si>
  <si>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</si>
  <si>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</si>
  <si>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</si>
  <si>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</si>
  <si>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</si>
  <si>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</si>
  <si>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</si>
  <si>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</si>
  <si>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</si>
  <si>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</si>
  <si>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</si>
  <si>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</si>
  <si>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</si>
  <si>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</si>
  <si>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</si>
  <si>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</si>
  <si>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</si>
  <si>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</si>
  <si>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</si>
  <si>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</si>
  <si>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</si>
  <si>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</si>
  <si>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</si>
  <si>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</si>
  <si>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</si>
  <si>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</si>
  <si>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</si>
  <si>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</si>
  <si>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</si>
  <si>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</si>
  <si>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</si>
  <si>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</si>
  <si>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</si>
  <si>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</si>
  <si>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</si>
  <si>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</si>
  <si>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</si>
  <si>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</si>
  <si>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</si>
  <si>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</si>
  <si>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</si>
  <si>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</si>
  <si>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</si>
  <si>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</si>
  <si>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</si>
  <si>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</si>
  <si>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</si>
  <si>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https://detail.1688.com/offer/542553809977.html?spm=a2615.7691456.0.0.yQWyYp</t>
  </si>
  <si>
    <t>Product Size</t>
  </si>
  <si>
    <t>Skirt Waist*2</t>
  </si>
  <si>
    <t>80 ( 12M )</t>
  </si>
  <si>
    <t>35 cm</t>
  </si>
  <si>
    <t>26*2 cm</t>
  </si>
  <si>
    <t>20 cm</t>
  </si>
  <si>
    <t>19*2 cm</t>
  </si>
  <si>
    <t>90 ( 24M )</t>
  </si>
  <si>
    <t>37 cm</t>
  </si>
  <si>
    <t>27*2 cm</t>
  </si>
  <si>
    <t>23 cm</t>
  </si>
  <si>
    <t>20*2 cm</t>
  </si>
  <si>
    <t>100 ( 3T )</t>
  </si>
  <si>
    <t>39 cm</t>
  </si>
  <si>
    <t>28*2 cm</t>
  </si>
  <si>
    <t>25 cm</t>
  </si>
  <si>
    <t>21*2 cm</t>
  </si>
  <si>
    <t>110 ( 4T )</t>
  </si>
  <si>
    <t>41 cm</t>
  </si>
  <si>
    <t>29*2 cm</t>
  </si>
  <si>
    <t>27 cm</t>
  </si>
  <si>
    <t>22*2 cm</t>
  </si>
  <si>
    <t>120 ( 5T )</t>
  </si>
  <si>
    <t>43 cm</t>
  </si>
  <si>
    <t>30*2 cm</t>
  </si>
  <si>
    <t>31 cm</t>
  </si>
  <si>
    <t>24*2 cm</t>
  </si>
  <si>
    <t>Skirt Length </t>
    <phoneticPr fontId="6" type="noConversion"/>
  </si>
  <si>
    <t>Top Bust*2</t>
    <phoneticPr fontId="6" type="noConversion"/>
  </si>
  <si>
    <t>Top Length </t>
    <phoneticPr fontId="6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</si>
</sst>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7">
    <font>
      <sz val="11"/>
      <color theme="1"/>
      <name val="宋体"/>
      <charset val="134"/>
      <scheme val="minor"/>
    </font>
    <font>
      <b/>
      <sz val="9"/>
      <color rgb="FF333333"/>
      <name val="Tahoma"/>
      <family val="2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  <xf numFmtId="0" fontId="2" fillId="0" borderId="0" xfId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0</xdr:col>
      <xdr:colOff>1022240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438500"/>
          <a:ext cx="1022240" cy="1002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7" Type="http://schemas.openxmlformats.org/officeDocument/2006/relationships/hyperlink" Target="https://detail.1688.com/offer/534650922032.html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6"/>
  <sheetViews>
    <sheetView tabSelected="1" zoomScale="115" zoomScaleNormal="115" workbookViewId="0">
      <pane ySplit="1" topLeftCell="A71" activePane="bottomLeft" state="frozen"/>
      <selection pane="bottomLeft" activeCell="R73" sqref="R73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(E2+F2+($K$76*H2+$M$76)*$L$76)/(1-G2)/(1-$O$76)/(1-I2)/$N$76</f>
        <v>16.874780602778198</v>
      </c>
      <c r="K2" s="12">
        <f t="shared" ref="K2" si="1">(E2+F2+($K$76*H2+$M$76)*$L$76)/(1-G2)/(1-$P$76)/(1-I2)/$N$76</f>
        <v>18.264468417124601</v>
      </c>
      <c r="L2" s="1">
        <f t="shared" ref="L2" si="2">E2+F2+($K$76*H2+$M$76)*$L$76</f>
        <v>67.3</v>
      </c>
      <c r="M2" s="13">
        <f t="shared" ref="M2" si="3">L2/(1-G2)/(1-$O$76)/$N$76</f>
        <v>14.3435635123615</v>
      </c>
      <c r="N2" s="13">
        <f t="shared" ref="N2" si="4">L2/(1-G2)/(1-$P$76)/$N$76</f>
        <v>15.524798154555899</v>
      </c>
      <c r="O2" s="13">
        <f>L2/(1-G2)/$N$76</f>
        <v>13.1960784313726</v>
      </c>
      <c r="P2" s="14">
        <f>O2*$N$76-L2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11.025859619209999</v>
      </c>
      <c r="K3" s="12">
        <f t="shared" ref="K3:K6" si="5">(E3+F3+($K$76*H3+$M$76)*$L$76)/(1-G3)/(1-$P$76)/(1-I3)/$N$76</f>
        <v>11.933871587850801</v>
      </c>
      <c r="L3" s="1">
        <f t="shared" ref="L3:L6" si="6">E3+F3+($K$76*H3+$M$76)*$L$76</f>
        <v>38.799999999999997</v>
      </c>
      <c r="M3" s="13">
        <f t="shared" ref="M3:M6" si="7">L3/(1-G3)/(1-$O$76)/$N$76</f>
        <v>8.2693947144075004</v>
      </c>
      <c r="N3" s="13">
        <f t="shared" ref="N3:N6" si="8">L3/(1-G3)/(1-$P$76)/$N$76</f>
        <v>8.9504036908881197</v>
      </c>
      <c r="O3" s="13">
        <f t="shared" ref="O3:O6" si="9">L3/(1-G3)/$N$76</f>
        <v>7.6078431372548998</v>
      </c>
      <c r="P3" s="14">
        <f t="shared" ref="P3:P6" si="10">O3*$N$76-L3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19.120691754962898</v>
      </c>
      <c r="K4" s="12">
        <f t="shared" si="5"/>
        <v>20.695336958312701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14.486735870818899</v>
      </c>
      <c r="O4" s="13">
        <f t="shared" si="9"/>
        <v>12.3137254901961</v>
      </c>
      <c r="P4" s="14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18.253848854119699</v>
      </c>
      <c r="K5" s="12">
        <f t="shared" si="5"/>
        <v>19.757106995047199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16.793540945790099</v>
      </c>
      <c r="O5" s="13">
        <f t="shared" si="9"/>
        <v>14.2745098039216</v>
      </c>
      <c r="P5" s="14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16.614085080398901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17.250890125871301</v>
      </c>
      <c r="K7" s="12">
        <f t="shared" ref="K7:K49" si="11">(E7+F7+($K$76*H7+$M$76)*$L$76)/(1-G7)/(1-$P$76)/(1-I7)/$N$76</f>
        <v>18.671551665649002</v>
      </c>
      <c r="L7" s="1">
        <f t="shared" ref="L7:L49" si="12">E7+F7+($K$76*H7+$M$76)*$L$76</f>
        <v>68.8</v>
      </c>
      <c r="M7" s="13">
        <f t="shared" ref="M7:M49" si="13">L7/(1-G7)/(1-$O$76)/$N$76</f>
        <v>14.663256606990601</v>
      </c>
      <c r="N7" s="13">
        <f t="shared" ref="N7:N49" si="14">L7/(1-G7)/(1-$P$76)/$N$76</f>
        <v>15.8708189158016</v>
      </c>
      <c r="O7" s="13">
        <f t="shared" ref="O7:O49" si="15">L7/(1-G7)/$N$76</f>
        <v>13.490196078431399</v>
      </c>
      <c r="P7" s="14">
        <f t="shared" ref="P7:P49" si="16">O7*$N$76-L7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35.585837595907897</v>
      </c>
      <c r="K8" s="12">
        <f t="shared" si="11"/>
        <v>38.516435986159202</v>
      </c>
      <c r="L8" s="1">
        <f t="shared" si="12"/>
        <v>89.05</v>
      </c>
      <c r="M8" s="13">
        <f t="shared" si="13"/>
        <v>17.792918797954002</v>
      </c>
      <c r="N8" s="13">
        <f t="shared" si="14"/>
        <v>19.258217993079601</v>
      </c>
      <c r="O8" s="13">
        <f t="shared" si="15"/>
        <v>16.369485294117599</v>
      </c>
      <c r="P8" s="14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21.059782608695599</v>
      </c>
      <c r="K9" s="12">
        <f t="shared" si="11"/>
        <v>22.794117647058801</v>
      </c>
      <c r="L9" s="1">
        <f t="shared" si="12"/>
        <v>79.05</v>
      </c>
      <c r="M9" s="13">
        <f t="shared" si="13"/>
        <v>16.847826086956498</v>
      </c>
      <c r="N9" s="13">
        <f t="shared" si="14"/>
        <v>18.235294117647101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37.388868590914598</v>
      </c>
      <c r="K10" s="12">
        <f t="shared" si="11"/>
        <v>40.467951886637003</v>
      </c>
      <c r="L10" s="1">
        <f t="shared" si="12"/>
        <v>122.8</v>
      </c>
      <c r="M10" s="13">
        <f t="shared" si="13"/>
        <v>26.172208013640201</v>
      </c>
      <c r="N10" s="13">
        <f t="shared" si="14"/>
        <v>28.3275663206459</v>
      </c>
      <c r="O10" s="13">
        <f t="shared" si="15"/>
        <v>24.078431372549002</v>
      </c>
      <c r="P10" s="14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32.796750413720503</v>
      </c>
      <c r="K11" s="12">
        <f t="shared" si="11"/>
        <v>35.497659271320998</v>
      </c>
      <c r="L11" s="1">
        <f t="shared" si="12"/>
        <v>130.80000000000001</v>
      </c>
      <c r="M11" s="13">
        <f t="shared" si="13"/>
        <v>27.8772378516624</v>
      </c>
      <c r="N11" s="13">
        <f t="shared" si="14"/>
        <v>30.173010380622799</v>
      </c>
      <c r="O11" s="13">
        <f t="shared" si="15"/>
        <v>25.647058823529399</v>
      </c>
      <c r="P11" s="14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32.858757659419602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27.929944010506699</v>
      </c>
      <c r="N12" s="13">
        <f t="shared" si="14"/>
        <v>30.230057046666001</v>
      </c>
      <c r="O12" s="13">
        <f t="shared" si="15"/>
        <v>25.695548489666098</v>
      </c>
      <c r="P12" s="14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11.872549019607799</v>
      </c>
      <c r="P13" s="14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59.590792838874698</v>
      </c>
      <c r="K14" s="12">
        <f t="shared" si="11"/>
        <v>64.498269896193804</v>
      </c>
      <c r="L14" s="1">
        <f t="shared" si="12"/>
        <v>139.80000000000001</v>
      </c>
      <c r="M14" s="13">
        <f t="shared" si="13"/>
        <v>29.795396419437299</v>
      </c>
      <c r="N14" s="13">
        <f t="shared" si="14"/>
        <v>32.249134948096902</v>
      </c>
      <c r="O14" s="13">
        <f t="shared" si="15"/>
        <v>27.411764705882401</v>
      </c>
      <c r="P14" s="14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23.017902813299202</v>
      </c>
      <c r="K15" s="12">
        <f t="shared" si="11"/>
        <v>24.913494809688601</v>
      </c>
      <c r="L15" s="1">
        <f t="shared" si="12"/>
        <v>91.8</v>
      </c>
      <c r="M15" s="13">
        <f t="shared" si="13"/>
        <v>19.565217391304301</v>
      </c>
      <c r="N15" s="13">
        <f t="shared" si="14"/>
        <v>21.176470588235301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12.629757785467101</v>
      </c>
      <c r="L16" s="1">
        <f t="shared" si="12"/>
        <v>43.8</v>
      </c>
      <c r="M16" s="13">
        <f t="shared" si="13"/>
        <v>8.7515984654731405</v>
      </c>
      <c r="N16" s="13">
        <f t="shared" si="14"/>
        <v>9.4723183391003491</v>
      </c>
      <c r="O16" s="13">
        <f t="shared" si="15"/>
        <v>8.0514705882352899</v>
      </c>
      <c r="P16" s="14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16.498671079685099</v>
      </c>
      <c r="K17" s="12">
        <f t="shared" si="11"/>
        <v>17.857385168600299</v>
      </c>
      <c r="L17" s="1">
        <f t="shared" si="12"/>
        <v>65.8</v>
      </c>
      <c r="M17" s="13">
        <f t="shared" si="13"/>
        <v>14.023870417732301</v>
      </c>
      <c r="N17" s="13">
        <f t="shared" si="14"/>
        <v>15.1787773933103</v>
      </c>
      <c r="O17" s="13">
        <f t="shared" si="15"/>
        <v>12.901960784313699</v>
      </c>
      <c r="P17" s="14">
        <f t="shared" si="16"/>
        <v>21.933333333333302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16.498671079685099</v>
      </c>
      <c r="K18" s="12">
        <f t="shared" si="11"/>
        <v>17.857385168600299</v>
      </c>
      <c r="L18" s="1">
        <f t="shared" si="12"/>
        <v>65.8</v>
      </c>
      <c r="M18" s="13">
        <f t="shared" si="13"/>
        <v>14.023870417732301</v>
      </c>
      <c r="N18" s="13">
        <f t="shared" si="14"/>
        <v>15.1787773933103</v>
      </c>
      <c r="O18" s="13">
        <f t="shared" si="15"/>
        <v>12.901960784313699</v>
      </c>
      <c r="P18" s="14">
        <f t="shared" si="16"/>
        <v>21.933333333333302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17.071611253196899</v>
      </c>
      <c r="K19" s="12">
        <f t="shared" si="11"/>
        <v>18.477508650518999</v>
      </c>
      <c r="L19" s="1">
        <f t="shared" si="12"/>
        <v>40.049999999999997</v>
      </c>
      <c r="M19" s="13">
        <f t="shared" si="13"/>
        <v>8.5358056265984708</v>
      </c>
      <c r="N19" s="13">
        <f t="shared" si="14"/>
        <v>9.2387543252595208</v>
      </c>
      <c r="O19" s="13">
        <f t="shared" si="15"/>
        <v>7.8529411764705896</v>
      </c>
      <c r="P19" s="14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18.511752527097801</v>
      </c>
      <c r="K20" s="12">
        <f t="shared" si="11"/>
        <v>20.036249794035299</v>
      </c>
      <c r="L20" s="1">
        <f t="shared" si="12"/>
        <v>60.8</v>
      </c>
      <c r="M20" s="13">
        <f t="shared" si="13"/>
        <v>12.958226768968499</v>
      </c>
      <c r="N20" s="13">
        <f t="shared" si="14"/>
        <v>14.025374855824699</v>
      </c>
      <c r="O20" s="13">
        <f t="shared" si="15"/>
        <v>11.921568627451</v>
      </c>
      <c r="P20" s="14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28.122050959421198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15.467128027681699</v>
      </c>
      <c r="O21" s="13">
        <f t="shared" si="15"/>
        <v>13.147058823529401</v>
      </c>
      <c r="P21" s="14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28.122050959421198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15.467128027681699</v>
      </c>
      <c r="O22" s="13">
        <f t="shared" si="15"/>
        <v>13.147058823529401</v>
      </c>
      <c r="P22" s="14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27.532356816244299</v>
      </c>
      <c r="K23" s="12">
        <f t="shared" si="11"/>
        <v>29.799727377581998</v>
      </c>
      <c r="L23" s="1">
        <f t="shared" si="12"/>
        <v>71.05</v>
      </c>
      <c r="M23" s="13">
        <f t="shared" si="13"/>
        <v>15.142796248934401</v>
      </c>
      <c r="N23" s="13">
        <f t="shared" si="14"/>
        <v>16.389850057670099</v>
      </c>
      <c r="O23" s="13">
        <f t="shared" si="15"/>
        <v>13.931372549019599</v>
      </c>
      <c r="P23" s="14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26.369836472138299</v>
      </c>
      <c r="K24" s="12">
        <f t="shared" si="11"/>
        <v>28.541470063961398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15.697808535178799</v>
      </c>
      <c r="O24" s="13">
        <f t="shared" si="15"/>
        <v>13.343137254902</v>
      </c>
      <c r="P24" s="14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15.249360613810699</v>
      </c>
      <c r="N25" s="13">
        <f t="shared" si="14"/>
        <v>16.505190311418701</v>
      </c>
      <c r="O25" s="13">
        <f t="shared" si="15"/>
        <v>14.0294117647059</v>
      </c>
      <c r="P25" s="14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22.751491901108299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19.333820484715599</v>
      </c>
      <c r="K27" s="12">
        <f t="shared" si="11"/>
        <v>20.926017465809899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14.648212226066899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28.694877160350298</v>
      </c>
      <c r="K28" s="12">
        <f t="shared" si="11"/>
        <v>31.057984691202702</v>
      </c>
      <c r="L28" s="1">
        <f t="shared" si="12"/>
        <v>74.05</v>
      </c>
      <c r="M28" s="13">
        <f t="shared" si="13"/>
        <v>15.782182438192701</v>
      </c>
      <c r="N28" s="13">
        <f t="shared" si="14"/>
        <v>17.0818915801615</v>
      </c>
      <c r="O28" s="13">
        <f t="shared" si="15"/>
        <v>14.519607843137299</v>
      </c>
      <c r="P28" s="14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16.208439897698199</v>
      </c>
      <c r="N29" s="13">
        <f t="shared" si="14"/>
        <v>17.5432525951557</v>
      </c>
      <c r="O29" s="13">
        <f t="shared" si="15"/>
        <v>14.911764705882399</v>
      </c>
      <c r="P29" s="14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26.660466558164799</v>
      </c>
      <c r="K30" s="12">
        <f t="shared" si="11"/>
        <v>28.856034392366599</v>
      </c>
      <c r="L30" s="1">
        <f t="shared" si="12"/>
        <v>68.8</v>
      </c>
      <c r="M30" s="13">
        <f t="shared" si="13"/>
        <v>14.663256606990601</v>
      </c>
      <c r="N30" s="13">
        <f t="shared" si="14"/>
        <v>15.8708189158016</v>
      </c>
      <c r="O30" s="13">
        <f t="shared" si="15"/>
        <v>13.490196078431399</v>
      </c>
      <c r="P30" s="14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12.801044330775801</v>
      </c>
      <c r="K31" s="12">
        <f t="shared" si="11"/>
        <v>13.855247981545601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9.4215686274509807</v>
      </c>
      <c r="P31" s="14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19.530949634755899</v>
      </c>
      <c r="L32" s="1">
        <f t="shared" si="12"/>
        <v>50.8</v>
      </c>
      <c r="M32" s="13">
        <f t="shared" si="13"/>
        <v>10.826939471440699</v>
      </c>
      <c r="N32" s="13">
        <f t="shared" si="14"/>
        <v>11.7185697808535</v>
      </c>
      <c r="O32" s="13">
        <f t="shared" si="15"/>
        <v>9.9607843137254903</v>
      </c>
      <c r="P32" s="14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28.226905735556301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15.524798154555899</v>
      </c>
      <c r="O33" s="13">
        <f t="shared" si="15"/>
        <v>13.1960784313726</v>
      </c>
      <c r="P33" s="14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19.977266268826401</v>
      </c>
      <c r="K34" s="12">
        <f t="shared" si="11"/>
        <v>21.622452902729702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16.064578005115099</v>
      </c>
      <c r="K35" s="12">
        <f t="shared" si="11"/>
        <v>17.387543252595201</v>
      </c>
      <c r="L35" s="1">
        <f t="shared" si="12"/>
        <v>60.3</v>
      </c>
      <c r="M35" s="13">
        <f t="shared" si="13"/>
        <v>12.851662404092099</v>
      </c>
      <c r="N35" s="13">
        <f t="shared" si="14"/>
        <v>13.910034602076101</v>
      </c>
      <c r="O35" s="13">
        <f t="shared" si="15"/>
        <v>11.823529411764699</v>
      </c>
      <c r="P35" s="14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26.549229317395401</v>
      </c>
      <c r="L36" s="1">
        <f t="shared" si="12"/>
        <v>63.3</v>
      </c>
      <c r="M36" s="13">
        <f t="shared" si="13"/>
        <v>13.491048593350399</v>
      </c>
      <c r="N36" s="13">
        <f t="shared" si="14"/>
        <v>14.6020761245675</v>
      </c>
      <c r="O36" s="13">
        <f t="shared" si="15"/>
        <v>12.411764705882399</v>
      </c>
      <c r="P36" s="14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5.8716965046888303</v>
      </c>
      <c r="N37" s="13">
        <f t="shared" si="14"/>
        <v>6.3552479815455598</v>
      </c>
      <c r="O37" s="13">
        <f t="shared" si="15"/>
        <v>5.4019607843137303</v>
      </c>
      <c r="P37" s="14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16.325660699062201</v>
      </c>
      <c r="K38" s="12">
        <f t="shared" si="11"/>
        <v>17.670126874279099</v>
      </c>
      <c r="L38" s="1">
        <f t="shared" si="12"/>
        <v>38.299999999999997</v>
      </c>
      <c r="M38" s="13">
        <f t="shared" si="13"/>
        <v>8.1628303495311201</v>
      </c>
      <c r="N38" s="13">
        <f t="shared" si="14"/>
        <v>8.83506343713956</v>
      </c>
      <c r="O38" s="13">
        <f t="shared" si="15"/>
        <v>7.5098039215686301</v>
      </c>
      <c r="P38" s="14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19.530949634755899</v>
      </c>
      <c r="L39" s="1">
        <f t="shared" si="12"/>
        <v>50.8</v>
      </c>
      <c r="M39" s="13">
        <f t="shared" si="13"/>
        <v>10.826939471440699</v>
      </c>
      <c r="N39" s="13">
        <f t="shared" si="14"/>
        <v>11.7185697808535</v>
      </c>
      <c r="O39" s="13">
        <f t="shared" si="15"/>
        <v>9.9607843137254903</v>
      </c>
      <c r="P39" s="14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12.425990003844699</v>
      </c>
      <c r="L41" s="1">
        <f t="shared" si="12"/>
        <v>40.4</v>
      </c>
      <c r="M41" s="13">
        <f t="shared" si="13"/>
        <v>8.6104006820119405</v>
      </c>
      <c r="N41" s="13">
        <f t="shared" si="14"/>
        <v>9.3194925028835094</v>
      </c>
      <c r="O41" s="13">
        <f t="shared" si="15"/>
        <v>7.9215686274509798</v>
      </c>
      <c r="P41" s="14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26.863793645800602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13.779315647827801</v>
      </c>
      <c r="L43" s="1">
        <f t="shared" si="12"/>
        <v>44.8</v>
      </c>
      <c r="M43" s="13">
        <f t="shared" si="13"/>
        <v>9.5481670929241194</v>
      </c>
      <c r="N43" s="13">
        <f t="shared" si="14"/>
        <v>10.334486735870801</v>
      </c>
      <c r="O43" s="13">
        <f t="shared" si="15"/>
        <v>8.7843137254902004</v>
      </c>
      <c r="P43" s="14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17.135549872122802</v>
      </c>
      <c r="K44" s="12">
        <f t="shared" si="11"/>
        <v>18.546712802768202</v>
      </c>
      <c r="L44" s="1">
        <f t="shared" si="12"/>
        <v>60.3</v>
      </c>
      <c r="M44" s="13">
        <f t="shared" si="13"/>
        <v>12.851662404092099</v>
      </c>
      <c r="N44" s="13">
        <f t="shared" si="14"/>
        <v>13.910034602076101</v>
      </c>
      <c r="O44" s="13">
        <f t="shared" si="15"/>
        <v>11.823529411764699</v>
      </c>
      <c r="P44" s="14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23.089021704938698</v>
      </c>
      <c r="L45" s="1">
        <f t="shared" si="12"/>
        <v>55.05</v>
      </c>
      <c r="M45" s="13">
        <f t="shared" si="13"/>
        <v>11.732736572889999</v>
      </c>
      <c r="N45" s="13">
        <f t="shared" si="14"/>
        <v>12.6989619377163</v>
      </c>
      <c r="O45" s="13">
        <f t="shared" si="15"/>
        <v>10.794117647058799</v>
      </c>
      <c r="P45" s="14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22.250183495858199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12.237600922722001</v>
      </c>
      <c r="O46" s="13">
        <f t="shared" si="15"/>
        <v>10.401960784313699</v>
      </c>
      <c r="P46" s="14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17.027104959630901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12.770328719723199</v>
      </c>
      <c r="O47" s="13">
        <f t="shared" si="15"/>
        <v>10.854779411764699</v>
      </c>
      <c r="P47" s="14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17.027104959630901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12.770328719723199</v>
      </c>
      <c r="O48" s="13">
        <f t="shared" si="15"/>
        <v>10.854779411764699</v>
      </c>
      <c r="P48" s="14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16.496163682864399</v>
      </c>
      <c r="K49" s="12">
        <f t="shared" si="11"/>
        <v>17.854671280276801</v>
      </c>
      <c r="L49" s="1">
        <f t="shared" si="12"/>
        <v>58.05</v>
      </c>
      <c r="M49" s="13">
        <f t="shared" si="13"/>
        <v>12.372122762148299</v>
      </c>
      <c r="N49" s="13">
        <f t="shared" si="14"/>
        <v>13.3910034602076</v>
      </c>
      <c r="O49" s="13">
        <f t="shared" si="15"/>
        <v>11.382352941176499</v>
      </c>
      <c r="P49" s="14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(E50+F50+($K$76*H50+$M$76)*$L$76)/(1-G50)/(1-$O$76)/(1-I50)/$N$76</f>
        <v>17.069673719290101</v>
      </c>
      <c r="K50" s="12">
        <f t="shared" ref="K50:K58" si="18">(E50+F50+($K$76*H50+$M$76)*$L$76)/(1-G50)/(1-$P$76)/(1-I50)/$N$76</f>
        <v>18.475411554996299</v>
      </c>
      <c r="L50" s="1">
        <f t="shared" ref="L50:L58" si="19">E50+F50+($K$76*H50+$M$76)*$L$76</f>
        <v>44.05</v>
      </c>
      <c r="M50" s="13">
        <f t="shared" ref="M50:M58" si="20">L50/(1-G50)/(1-$O$76)/$N$76</f>
        <v>9.3883205456095506</v>
      </c>
      <c r="N50" s="13">
        <f t="shared" ref="N50:N58" si="21">L50/(1-G50)/(1-$P$76)/$N$76</f>
        <v>10.161476355248</v>
      </c>
      <c r="O50" s="13">
        <f t="shared" ref="O50:O58" si="22">L50/(1-G50)/$N$76</f>
        <v>8.6372549019607803</v>
      </c>
      <c r="P50" s="14">
        <f t="shared" ref="P50:P58" si="23">O50*$N$76-L50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15.513264129181101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9.8897058823529402</v>
      </c>
      <c r="P51" s="14">
        <f t="shared" si="23"/>
        <v>13.45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17.593110613810701</v>
      </c>
      <c r="N52" s="13">
        <f t="shared" si="21"/>
        <v>19.041955017300999</v>
      </c>
      <c r="O52" s="13">
        <f t="shared" si="22"/>
        <v>16.185661764705898</v>
      </c>
      <c r="P52" s="14">
        <f t="shared" si="23"/>
        <v>22.012499999999999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24.277445531988501</v>
      </c>
      <c r="K53" s="12">
        <f t="shared" si="18"/>
        <v>26.276764575799401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18.393735203059599</v>
      </c>
      <c r="O53" s="13">
        <f t="shared" si="22"/>
        <v>15.634674922600601</v>
      </c>
      <c r="P53" s="14">
        <f t="shared" si="23"/>
        <v>25.515789473684201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18.995098039215701</v>
      </c>
      <c r="K54" s="12">
        <f t="shared" si="18"/>
        <v>20.559400230680499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13.106617647058799</v>
      </c>
      <c r="P54" s="14">
        <f t="shared" si="23"/>
        <v>17.824999999999999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24.490774570697798</v>
      </c>
      <c r="K55" s="12">
        <f t="shared" si="18"/>
        <v>26.507661888284701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18.555363321799302</v>
      </c>
      <c r="O55" s="13">
        <f t="shared" si="22"/>
        <v>15.772058823529401</v>
      </c>
      <c r="P55" s="14">
        <f t="shared" si="23"/>
        <v>21.45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12.947570332480799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9.7106777493606096</v>
      </c>
      <c r="N56" s="13">
        <f t="shared" si="21"/>
        <v>10.510380622837401</v>
      </c>
      <c r="O56" s="13">
        <f t="shared" si="22"/>
        <v>8.9338235294117592</v>
      </c>
      <c r="P56" s="14">
        <f t="shared" si="23"/>
        <v>12.15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19.653859567542401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10.809622762148299</v>
      </c>
      <c r="N57" s="13">
        <f t="shared" si="21"/>
        <v>11.6998269896194</v>
      </c>
      <c r="O57" s="13">
        <f t="shared" si="22"/>
        <v>9.9448529411764692</v>
      </c>
      <c r="P57" s="14">
        <f t="shared" si="23"/>
        <v>13.525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24.909420289855099</v>
      </c>
      <c r="K58" s="12">
        <f t="shared" si="18"/>
        <v>26.960784313725501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16.176470588235301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(E59+F59+($K$76*H59+$M$76)*$L$76)/(1-G59)/(1-$O$76)/(1-I59)/$N$76</f>
        <v>15.6421264157837</v>
      </c>
      <c r="K59" s="12">
        <f t="shared" ref="K59:K60" si="25">(E59+F59+($K$76*H59+$M$76)*$L$76)/(1-G59)/(1-$P$76)/(1-I59)/$N$76</f>
        <v>16.930301532377701</v>
      </c>
      <c r="L59" s="1">
        <f t="shared" ref="L59:L60" si="26">E59+F59+($K$76*H59+$M$76)*$L$76</f>
        <v>54.8</v>
      </c>
      <c r="M59" s="13">
        <f t="shared" ref="M59:M60" si="27">L59/(1-G59)/(1-$O$76)/$N$76</f>
        <v>10.9494884910486</v>
      </c>
      <c r="N59" s="13">
        <f t="shared" ref="N59:N60" si="28">L59/(1-G59)/(1-$P$76)/$N$76</f>
        <v>11.8512110726644</v>
      </c>
      <c r="O59" s="13">
        <f t="shared" ref="O59:O60" si="29">L59/(1-G59)/$N$76</f>
        <v>10.073529411764699</v>
      </c>
      <c r="P59" s="14">
        <f t="shared" ref="P59:P60" si="30">O59*$N$76-L59</f>
        <v>13.7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16.930301532377701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10.073529411764699</v>
      </c>
      <c r="P60" s="14">
        <f t="shared" si="30"/>
        <v>13.7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5" t="s">
        <v>83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(E61+F61+($K$76*H61+$M$76)*$L$76)/(1-G61)/(1-$O$76)/(1-I61)/$N$76</f>
        <v>11.3091432225064</v>
      </c>
      <c r="K61" s="12">
        <f t="shared" ref="K61:K66" si="32">(E61+F61+($K$76*H61+$M$76)*$L$76)/(1-G61)/(1-$P$76)/(1-I61)/$N$76</f>
        <v>12.240484429065701</v>
      </c>
      <c r="L61" s="1">
        <f t="shared" ref="L61:L66" si="33">E61+F61+($K$76*H61+$M$76)*$L$76</f>
        <v>42.45</v>
      </c>
      <c r="M61" s="13">
        <f t="shared" ref="M61:M66" si="34">L61/(1-G61)/(1-$O$76)/$N$76</f>
        <v>8.4818574168797998</v>
      </c>
      <c r="N61" s="13">
        <f t="shared" ref="N61:N66" si="35">L61/(1-G61)/(1-$P$76)/$N$76</f>
        <v>9.1803633217993106</v>
      </c>
      <c r="O61" s="13">
        <f t="shared" ref="O61:O66" si="36">L61/(1-G61)/$N$76</f>
        <v>7.8033088235294104</v>
      </c>
      <c r="P61" s="14">
        <f t="shared" ref="P61:P66" si="37">O61*$N$76-L61</f>
        <v>10.612500000000001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84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12.702806612841201</v>
      </c>
      <c r="L62" s="1">
        <f t="shared" si="33"/>
        <v>41.3</v>
      </c>
      <c r="M62" s="13">
        <f t="shared" si="34"/>
        <v>8.8022165387894304</v>
      </c>
      <c r="N62" s="13">
        <f t="shared" si="35"/>
        <v>9.5271049596309094</v>
      </c>
      <c r="O62" s="13">
        <f t="shared" si="36"/>
        <v>8.0980392156862706</v>
      </c>
      <c r="P62" s="14">
        <f t="shared" si="37"/>
        <v>13.766666666666699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85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15.878508266051499</v>
      </c>
      <c r="L63" s="1">
        <f t="shared" si="33"/>
        <v>41.3</v>
      </c>
      <c r="M63" s="13">
        <f t="shared" si="34"/>
        <v>8.8022165387894304</v>
      </c>
      <c r="N63" s="13">
        <f t="shared" si="35"/>
        <v>9.5271049596309094</v>
      </c>
      <c r="O63" s="13">
        <f t="shared" si="36"/>
        <v>8.0980392156862706</v>
      </c>
      <c r="P63" s="14">
        <f t="shared" si="37"/>
        <v>13.766666666666699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86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15.398550724637699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11.548913043478301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87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17.208704868551401</v>
      </c>
      <c r="K65" s="12">
        <f t="shared" si="32"/>
        <v>18.625892328314499</v>
      </c>
      <c r="L65" s="1">
        <f t="shared" si="33"/>
        <v>47.8</v>
      </c>
      <c r="M65" s="13">
        <f t="shared" si="34"/>
        <v>10.3252229211308</v>
      </c>
      <c r="N65" s="13">
        <f t="shared" si="35"/>
        <v>11.1755353969887</v>
      </c>
      <c r="O65" s="13">
        <f t="shared" si="36"/>
        <v>9.4992050874403802</v>
      </c>
      <c r="P65" s="14">
        <f t="shared" si="37"/>
        <v>16.794594594594599</v>
      </c>
      <c r="Q65">
        <v>40</v>
      </c>
      <c r="R65">
        <v>30</v>
      </c>
      <c r="S65" s="18" t="s">
        <v>88</v>
      </c>
      <c r="T65" t="s">
        <v>89</v>
      </c>
    </row>
    <row r="66" spans="2:20" ht="90.75" customHeight="1">
      <c r="B66">
        <v>17021301</v>
      </c>
      <c r="C66" s="1" t="s">
        <v>28</v>
      </c>
      <c r="D66" s="9" t="s">
        <v>90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21.935244686109701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15.354671280276801</v>
      </c>
      <c r="O66" s="13">
        <f t="shared" si="36"/>
        <v>13.051470588235301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91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(E67+F67+($K$76*H67+$M$76)*$L$76)/(1-G67)/(1-$O$76)/(1-I67)/$N$76</f>
        <v>10.4610684853652</v>
      </c>
      <c r="K67" s="12">
        <f t="shared" ref="K67:K68" si="39">(E67+F67+($K$76*H67+$M$76)*$L$76)/(1-G67)/(1-$P$76)/(1-I67)/$N$76</f>
        <v>11.3225682429835</v>
      </c>
      <c r="L67" s="1">
        <f t="shared" ref="L67:L68" si="40">E67+F67+($K$76*H67+$M$76)*$L$76</f>
        <v>29.45</v>
      </c>
      <c r="M67" s="13">
        <f t="shared" ref="M67:M68" si="41">L67/(1-G67)/(1-$O$76)/$N$76</f>
        <v>6.2766410912191004</v>
      </c>
      <c r="N67" s="13">
        <f t="shared" ref="N67:N68" si="42">L67/(1-G67)/(1-$P$76)/$N$76</f>
        <v>6.7935409457900802</v>
      </c>
      <c r="O67" s="13">
        <f t="shared" ref="O67:O68" si="43">L67/(1-G67)/$N$76</f>
        <v>5.7745098039215703</v>
      </c>
      <c r="P67" s="14">
        <f t="shared" ref="P67:P68" si="44">O67*$N$76-L67</f>
        <v>9.81666666666667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92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13.795241416724799</v>
      </c>
      <c r="K68" s="12">
        <f t="shared" si="39"/>
        <v>14.931320121631501</v>
      </c>
      <c r="L68" s="1">
        <f t="shared" si="40"/>
        <v>35.6</v>
      </c>
      <c r="M68" s="13">
        <f t="shared" si="41"/>
        <v>7.5873827791986397</v>
      </c>
      <c r="N68" s="13">
        <f t="shared" si="42"/>
        <v>8.2122260668973492</v>
      </c>
      <c r="O68" s="13">
        <f t="shared" si="43"/>
        <v>6.9803921568627496</v>
      </c>
      <c r="P68" s="14">
        <f t="shared" si="44"/>
        <v>11.866666666666699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93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" si="45">(E69+F69+($K$76*H69+$M$76)*$L$76)/(1-G69)/(1-$O$76)/(1-I69)/$N$76</f>
        <v>12.539073600454699</v>
      </c>
      <c r="K69" s="12">
        <f t="shared" ref="K69" si="46">(E69+F69+($K$76*H69+$M$76)*$L$76)/(1-G69)/(1-$P$76)/(1-I69)/$N$76</f>
        <v>13.571703191080401</v>
      </c>
      <c r="L69" s="1">
        <f t="shared" ref="L69" si="47">E69+F69+($K$76*H69+$M$76)*$L$76</f>
        <v>35.299999999999997</v>
      </c>
      <c r="M69" s="13">
        <f t="shared" ref="M69" si="48">L69/(1-G69)/(1-$O$76)/$N$76</f>
        <v>7.5234441602727999</v>
      </c>
      <c r="N69" s="13">
        <f t="shared" ref="N69" si="49">L69/(1-G69)/(1-$P$76)/$N$76</f>
        <v>8.1430219146482106</v>
      </c>
      <c r="O69" s="13">
        <f t="shared" ref="O69" si="50">L69/(1-G69)/$N$76</f>
        <v>6.9215686274509798</v>
      </c>
      <c r="P69" s="14">
        <f t="shared" ref="P69" si="51">O69*$N$76-L69</f>
        <v>11.766666666666699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94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>(E70+F70+($K$76*H70+$M$76)*$L$76)/(1-G70)/(1-$O$76)/(1-I70)/$N$76</f>
        <v>12.7308894572322</v>
      </c>
      <c r="K70" s="12">
        <f>(E70+F70+($K$76*H70+$M$76)*$L$76)/(1-G70)/(1-$P$76)/(1-I70)/$N$76</f>
        <v>13.779315647827801</v>
      </c>
      <c r="L70" s="1">
        <f>E70+F70+($K$76*H70+$M$76)*$L$76</f>
        <v>44.8</v>
      </c>
      <c r="M70" s="13">
        <f>L70/(1-G70)/(1-$O$76)/$N$76</f>
        <v>9.5481670929241194</v>
      </c>
      <c r="N70" s="13">
        <f>L70/(1-G70)/(1-$P$76)/$N$76</f>
        <v>10.334486735870801</v>
      </c>
      <c r="O70" s="13">
        <f>L70/(1-G70)/$N$76</f>
        <v>8.7843137254902004</v>
      </c>
      <c r="P70" s="14">
        <f>O70*$N$76-L70</f>
        <v>14.9333333333333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95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>(E71+F71+($K$76*H71+$M$76)*$L$76)/(1-G71)/(1-$O$76)/(1-I71)/$N$76</f>
        <v>9.9744245524296709</v>
      </c>
      <c r="K71" s="12">
        <f>(E71+F71+($K$76*H71+$M$76)*$L$76)/(1-G71)/(1-$P$76)/(1-I71)/$N$76</f>
        <v>10.7958477508651</v>
      </c>
      <c r="L71" s="1">
        <f>E71+F71+($K$76*H71+$M$76)*$L$76</f>
        <v>35.1</v>
      </c>
      <c r="M71" s="13">
        <f>L71/(1-G71)/(1-$O$76)/$N$76</f>
        <v>7.4808184143222496</v>
      </c>
      <c r="N71" s="13">
        <f>L71/(1-G71)/(1-$P$76)/$N$76</f>
        <v>8.0968858131487895</v>
      </c>
      <c r="O71" s="13">
        <f>L71/(1-G71)/$N$76</f>
        <v>6.8823529411764701</v>
      </c>
      <c r="P71" s="14">
        <f>O71*$N$76-L71</f>
        <v>11.7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102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>(E72+F72+($K$76*H72+$M$76)*$L$76)/(1-G72)/(1-$O$76)/(1-I72)/$N$76</f>
        <v>12.375674907644216</v>
      </c>
      <c r="K72" s="12">
        <f>(E72+F72+($K$76*H72+$M$76)*$L$76)/(1-G72)/(1-$P$76)/(1-I72)/$N$76</f>
        <v>13.394848135332564</v>
      </c>
      <c r="L72" s="1">
        <f>E72+F72+($K$76*H72+$M$76)*$L$76</f>
        <v>43.55</v>
      </c>
      <c r="M72" s="13">
        <f>L72/(1-G72)/(1-$O$76)/$N$76</f>
        <v>9.2817561807331614</v>
      </c>
      <c r="N72" s="13">
        <f>L72/(1-G72)/(1-$P$76)/$N$76</f>
        <v>10.046136101499423</v>
      </c>
      <c r="O72" s="13">
        <f>L72/(1-G72)/$N$76</f>
        <v>8.5392156862745097</v>
      </c>
      <c r="P72" s="14">
        <f>O72*$N$76-L72</f>
        <v>14.516666666666666</v>
      </c>
      <c r="Q72">
        <v>40</v>
      </c>
      <c r="R72">
        <v>25</v>
      </c>
      <c r="S72" s="18"/>
    </row>
    <row r="73" spans="2:20" ht="90.75" customHeight="1">
      <c r="C73" s="1"/>
      <c r="D73" s="9"/>
      <c r="G73" s="3"/>
      <c r="I73" s="15"/>
      <c r="J73" s="11"/>
      <c r="K73" s="12"/>
      <c r="L73" s="1"/>
      <c r="M73" s="13"/>
      <c r="N73" s="13"/>
      <c r="O73" s="13"/>
      <c r="P73" s="14"/>
      <c r="S73" s="18"/>
    </row>
    <row r="75" spans="2:20">
      <c r="K75" s="16" t="s">
        <v>96</v>
      </c>
      <c r="L75" s="16" t="s">
        <v>97</v>
      </c>
      <c r="M75" s="16" t="s">
        <v>98</v>
      </c>
      <c r="N75" s="16" t="s">
        <v>99</v>
      </c>
      <c r="O75" s="16" t="s">
        <v>100</v>
      </c>
      <c r="P75" s="16" t="s">
        <v>101</v>
      </c>
    </row>
    <row r="76" spans="2:20">
      <c r="K76" s="17">
        <v>100</v>
      </c>
      <c r="L76" s="15">
        <v>0.85</v>
      </c>
      <c r="M76">
        <v>8</v>
      </c>
      <c r="N76">
        <v>6.8</v>
      </c>
      <c r="O76" s="15">
        <v>0.08</v>
      </c>
      <c r="P76" s="15">
        <v>0.15</v>
      </c>
    </row>
  </sheetData>
  <phoneticPr fontId="6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73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</hyperlinks>
  <pageMargins left="0.69930555555555596" right="0.69930555555555596" top="0.75" bottom="0.75" header="0.3" footer="0.3"/>
  <pageSetup paperSize="9" orientation="portrait" horizontalDpi="200" verticalDpi="30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6" sqref="A1:E6"/>
    </sheetView>
  </sheetViews>
  <sheetFormatPr defaultColWidth="9" defaultRowHeight="13.5"/>
  <sheetData>
    <row r="1" spans="1:5" ht="22.5">
      <c r="A1" s="19" t="s">
        <v>103</v>
      </c>
      <c r="B1" s="19" t="s">
        <v>132</v>
      </c>
      <c r="C1" s="19" t="s">
        <v>131</v>
      </c>
      <c r="D1" s="19" t="s">
        <v>130</v>
      </c>
      <c r="E1" s="19" t="s">
        <v>104</v>
      </c>
    </row>
    <row r="2" spans="1:5">
      <c r="A2" s="19" t="s">
        <v>105</v>
      </c>
      <c r="B2" s="19" t="s">
        <v>106</v>
      </c>
      <c r="C2" s="19" t="s">
        <v>107</v>
      </c>
      <c r="D2" s="19" t="s">
        <v>108</v>
      </c>
      <c r="E2" s="19" t="s">
        <v>109</v>
      </c>
    </row>
    <row r="3" spans="1:5">
      <c r="A3" s="19" t="s">
        <v>110</v>
      </c>
      <c r="B3" s="19" t="s">
        <v>111</v>
      </c>
      <c r="C3" s="19" t="s">
        <v>112</v>
      </c>
      <c r="D3" s="19" t="s">
        <v>113</v>
      </c>
      <c r="E3" s="19" t="s">
        <v>114</v>
      </c>
    </row>
    <row r="4" spans="1:5">
      <c r="A4" s="19" t="s">
        <v>115</v>
      </c>
      <c r="B4" s="19" t="s">
        <v>116</v>
      </c>
      <c r="C4" s="19" t="s">
        <v>117</v>
      </c>
      <c r="D4" s="19" t="s">
        <v>118</v>
      </c>
      <c r="E4" s="19" t="s">
        <v>119</v>
      </c>
    </row>
    <row r="5" spans="1:5">
      <c r="A5" s="19" t="s">
        <v>120</v>
      </c>
      <c r="B5" s="19" t="s">
        <v>121</v>
      </c>
      <c r="C5" s="19" t="s">
        <v>122</v>
      </c>
      <c r="D5" s="19" t="s">
        <v>123</v>
      </c>
      <c r="E5" s="19" t="s">
        <v>124</v>
      </c>
    </row>
    <row r="6" spans="1:5">
      <c r="A6" s="19" t="s">
        <v>125</v>
      </c>
      <c r="B6" s="19" t="s">
        <v>126</v>
      </c>
      <c r="C6" s="19" t="s">
        <v>127</v>
      </c>
      <c r="D6" s="19" t="s">
        <v>128</v>
      </c>
      <c r="E6" s="19" t="s">
        <v>129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2017-02-15T14:40:53Z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