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87" i="1"/>
  <c r="M87" s="1"/>
  <c r="K87"/>
  <c r="J87"/>
  <c r="L86"/>
  <c r="M86" s="1"/>
  <c r="K86"/>
  <c r="J86"/>
  <c r="L85"/>
  <c r="O85" s="1"/>
  <c r="P85" s="1"/>
  <c r="K85"/>
  <c r="J85"/>
  <c r="L84"/>
  <c r="N84" s="1"/>
  <c r="K84"/>
  <c r="J84"/>
  <c r="L83"/>
  <c r="O83" s="1"/>
  <c r="P83" s="1"/>
  <c r="K83"/>
  <c r="J83"/>
  <c r="L82"/>
  <c r="M82" s="1"/>
  <c r="K82"/>
  <c r="J82"/>
  <c r="L81"/>
  <c r="M81" s="1"/>
  <c r="K81"/>
  <c r="J81"/>
  <c r="L80"/>
  <c r="M80" s="1"/>
  <c r="K80"/>
  <c r="J80"/>
  <c r="L79"/>
  <c r="M79" s="1"/>
  <c r="K79"/>
  <c r="J79"/>
  <c r="N78"/>
  <c r="L78"/>
  <c r="M78" s="1"/>
  <c r="K78"/>
  <c r="J78"/>
  <c r="O87" l="1"/>
  <c r="P87" s="1"/>
  <c r="N87"/>
  <c r="O86"/>
  <c r="P86" s="1"/>
  <c r="N86"/>
  <c r="M85"/>
  <c r="N85"/>
  <c r="O84"/>
  <c r="P84" s="1"/>
  <c r="M84"/>
  <c r="M83"/>
  <c r="N83"/>
  <c r="O82"/>
  <c r="P82" s="1"/>
  <c r="N82"/>
  <c r="O81"/>
  <c r="P81" s="1"/>
  <c r="N81"/>
  <c r="O79"/>
  <c r="P79" s="1"/>
  <c r="O78"/>
  <c r="P78" s="1"/>
  <c r="N79"/>
  <c r="O80"/>
  <c r="P80" s="1"/>
  <c r="N80"/>
  <c r="O77"/>
  <c r="P77" s="1"/>
  <c r="M77"/>
  <c r="L77"/>
  <c r="N77" s="1"/>
  <c r="K77"/>
  <c r="J77"/>
  <c r="L76"/>
  <c r="M76" s="1"/>
  <c r="K76"/>
  <c r="J76"/>
  <c r="O75"/>
  <c r="P75" s="1"/>
  <c r="N75"/>
  <c r="M75"/>
  <c r="L75"/>
  <c r="K75"/>
  <c r="J75"/>
  <c r="N74"/>
  <c r="L74"/>
  <c r="O74" s="1"/>
  <c r="P74" s="1"/>
  <c r="K74"/>
  <c r="J74"/>
  <c r="O73"/>
  <c r="P73" s="1"/>
  <c r="M73"/>
  <c r="L73"/>
  <c r="N73" s="1"/>
  <c r="K73"/>
  <c r="J73"/>
  <c r="L72"/>
  <c r="M72" s="1"/>
  <c r="K72"/>
  <c r="J72"/>
  <c r="O71"/>
  <c r="P71" s="1"/>
  <c r="N71"/>
  <c r="M71"/>
  <c r="L71"/>
  <c r="K71"/>
  <c r="J71"/>
  <c r="N70"/>
  <c r="L70"/>
  <c r="O70" s="1"/>
  <c r="P70" s="1"/>
  <c r="K70"/>
  <c r="J70"/>
  <c r="O69"/>
  <c r="P69" s="1"/>
  <c r="M69"/>
  <c r="L69"/>
  <c r="N69" s="1"/>
  <c r="K69"/>
  <c r="J69"/>
  <c r="L68"/>
  <c r="M68" s="1"/>
  <c r="K68"/>
  <c r="J68"/>
  <c r="O67"/>
  <c r="P67" s="1"/>
  <c r="N67"/>
  <c r="M67"/>
  <c r="L67"/>
  <c r="K67"/>
  <c r="J67"/>
  <c r="N66"/>
  <c r="L66"/>
  <c r="O66" s="1"/>
  <c r="P66" s="1"/>
  <c r="K66"/>
  <c r="J66"/>
  <c r="L65"/>
  <c r="O65" s="1"/>
  <c r="P65" s="1"/>
  <c r="K65"/>
  <c r="J65"/>
  <c r="O64"/>
  <c r="P64" s="1"/>
  <c r="M64"/>
  <c r="L64"/>
  <c r="N64" s="1"/>
  <c r="K64"/>
  <c r="J64"/>
  <c r="L63"/>
  <c r="M63" s="1"/>
  <c r="K63"/>
  <c r="J63"/>
  <c r="O62"/>
  <c r="P62" s="1"/>
  <c r="N62"/>
  <c r="M62"/>
  <c r="L62"/>
  <c r="K62"/>
  <c r="J62"/>
  <c r="N61"/>
  <c r="L61"/>
  <c r="O61" s="1"/>
  <c r="P61" s="1"/>
  <c r="K61"/>
  <c r="J61"/>
  <c r="O60"/>
  <c r="P60" s="1"/>
  <c r="M60"/>
  <c r="L60"/>
  <c r="N60" s="1"/>
  <c r="K60"/>
  <c r="J60"/>
  <c r="L59"/>
  <c r="M59" s="1"/>
  <c r="K59"/>
  <c r="J59"/>
  <c r="O58"/>
  <c r="P58" s="1"/>
  <c r="N58"/>
  <c r="M58"/>
  <c r="L58"/>
  <c r="K58"/>
  <c r="J58"/>
  <c r="N57"/>
  <c r="L57"/>
  <c r="O57" s="1"/>
  <c r="P57" s="1"/>
  <c r="K57"/>
  <c r="J57"/>
  <c r="O56"/>
  <c r="P56" s="1"/>
  <c r="M56"/>
  <c r="L56"/>
  <c r="N56" s="1"/>
  <c r="K56"/>
  <c r="J56"/>
  <c r="L55"/>
  <c r="M55" s="1"/>
  <c r="K55"/>
  <c r="J55"/>
  <c r="O54"/>
  <c r="P54" s="1"/>
  <c r="N54"/>
  <c r="M54"/>
  <c r="L54"/>
  <c r="K54"/>
  <c r="J54"/>
  <c r="N53"/>
  <c r="L53"/>
  <c r="O53" s="1"/>
  <c r="P53" s="1"/>
  <c r="K53"/>
  <c r="J53"/>
  <c r="O52"/>
  <c r="P52" s="1"/>
  <c r="M52"/>
  <c r="L52"/>
  <c r="N52" s="1"/>
  <c r="K52"/>
  <c r="J52"/>
  <c r="L51"/>
  <c r="M51" s="1"/>
  <c r="K51"/>
  <c r="J51"/>
  <c r="O50"/>
  <c r="P50" s="1"/>
  <c r="N50"/>
  <c r="M50"/>
  <c r="L50"/>
  <c r="K50"/>
  <c r="J50"/>
  <c r="N49"/>
  <c r="L49"/>
  <c r="O49" s="1"/>
  <c r="P49" s="1"/>
  <c r="K49"/>
  <c r="J49"/>
  <c r="O48"/>
  <c r="P48" s="1"/>
  <c r="M48"/>
  <c r="L48"/>
  <c r="N48" s="1"/>
  <c r="K48"/>
  <c r="J48"/>
  <c r="L47"/>
  <c r="M47" s="1"/>
  <c r="K47"/>
  <c r="J47"/>
  <c r="O46"/>
  <c r="P46" s="1"/>
  <c r="N46"/>
  <c r="M46"/>
  <c r="L46"/>
  <c r="K46"/>
  <c r="J46"/>
  <c r="N45"/>
  <c r="L45"/>
  <c r="O45" s="1"/>
  <c r="P45" s="1"/>
  <c r="K45"/>
  <c r="J45"/>
  <c r="O44"/>
  <c r="P44" s="1"/>
  <c r="M44"/>
  <c r="L44"/>
  <c r="N44" s="1"/>
  <c r="K44"/>
  <c r="J44"/>
  <c r="L43"/>
  <c r="M43" s="1"/>
  <c r="K43"/>
  <c r="J43"/>
  <c r="O42"/>
  <c r="P42" s="1"/>
  <c r="N42"/>
  <c r="M42"/>
  <c r="L42"/>
  <c r="K42"/>
  <c r="J42"/>
  <c r="N41"/>
  <c r="L41"/>
  <c r="O41" s="1"/>
  <c r="P41" s="1"/>
  <c r="K41"/>
  <c r="J41"/>
  <c r="M40"/>
  <c r="L40"/>
  <c r="N40" s="1"/>
  <c r="K40"/>
  <c r="J40"/>
  <c r="L39"/>
  <c r="M39" s="1"/>
  <c r="K39"/>
  <c r="J39"/>
  <c r="O38"/>
  <c r="P38" s="1"/>
  <c r="N38"/>
  <c r="M38"/>
  <c r="L38"/>
  <c r="K38"/>
  <c r="J38"/>
  <c r="N37"/>
  <c r="M37"/>
  <c r="L37"/>
  <c r="O37" s="1"/>
  <c r="P37" s="1"/>
  <c r="K37"/>
  <c r="J37"/>
  <c r="M36"/>
  <c r="L36"/>
  <c r="N36" s="1"/>
  <c r="K36"/>
  <c r="J36"/>
  <c r="L35"/>
  <c r="M35" s="1"/>
  <c r="K35"/>
  <c r="J35"/>
  <c r="O34"/>
  <c r="P34" s="1"/>
  <c r="N34"/>
  <c r="M34"/>
  <c r="L34"/>
  <c r="K34"/>
  <c r="J34"/>
  <c r="N33"/>
  <c r="M33"/>
  <c r="L33"/>
  <c r="O33" s="1"/>
  <c r="P33" s="1"/>
  <c r="K33"/>
  <c r="J33"/>
  <c r="M32"/>
  <c r="L32"/>
  <c r="N32" s="1"/>
  <c r="K32"/>
  <c r="J32"/>
  <c r="L31"/>
  <c r="M31" s="1"/>
  <c r="K31"/>
  <c r="J31"/>
  <c r="O30"/>
  <c r="P30" s="1"/>
  <c r="N30"/>
  <c r="M30"/>
  <c r="L30"/>
  <c r="K30"/>
  <c r="J30"/>
  <c r="N29"/>
  <c r="M29"/>
  <c r="L29"/>
  <c r="O29" s="1"/>
  <c r="P29" s="1"/>
  <c r="K29"/>
  <c r="J29"/>
  <c r="M28"/>
  <c r="L28"/>
  <c r="N28" s="1"/>
  <c r="K28"/>
  <c r="J28"/>
  <c r="L27"/>
  <c r="M27" s="1"/>
  <c r="K27"/>
  <c r="J27"/>
  <c r="O26"/>
  <c r="P26" s="1"/>
  <c r="N26"/>
  <c r="M26"/>
  <c r="L26"/>
  <c r="K26"/>
  <c r="J26"/>
  <c r="N25"/>
  <c r="M25"/>
  <c r="L25"/>
  <c r="O25" s="1"/>
  <c r="P25" s="1"/>
  <c r="K25"/>
  <c r="J25"/>
  <c r="M24"/>
  <c r="L24"/>
  <c r="N24" s="1"/>
  <c r="K24"/>
  <c r="J24"/>
  <c r="L23"/>
  <c r="M23" s="1"/>
  <c r="K23"/>
  <c r="J23"/>
  <c r="O22"/>
  <c r="P22" s="1"/>
  <c r="N22"/>
  <c r="M22"/>
  <c r="L22"/>
  <c r="K22"/>
  <c r="J22"/>
  <c r="N21"/>
  <c r="M21"/>
  <c r="L21"/>
  <c r="O21" s="1"/>
  <c r="P21" s="1"/>
  <c r="K21"/>
  <c r="J21"/>
  <c r="M20"/>
  <c r="L20"/>
  <c r="N20" s="1"/>
  <c r="K20"/>
  <c r="J20"/>
  <c r="L19"/>
  <c r="M19" s="1"/>
  <c r="K19"/>
  <c r="J19"/>
  <c r="O18"/>
  <c r="P18" s="1"/>
  <c r="N18"/>
  <c r="M18"/>
  <c r="L18"/>
  <c r="K18"/>
  <c r="J18"/>
  <c r="N17"/>
  <c r="M17"/>
  <c r="L17"/>
  <c r="O17" s="1"/>
  <c r="P17" s="1"/>
  <c r="K17"/>
  <c r="J17"/>
  <c r="M16"/>
  <c r="L16"/>
  <c r="N16" s="1"/>
  <c r="K16"/>
  <c r="J16"/>
  <c r="L15"/>
  <c r="M15" s="1"/>
  <c r="K15"/>
  <c r="J15"/>
  <c r="O14"/>
  <c r="P14" s="1"/>
  <c r="N14"/>
  <c r="M14"/>
  <c r="L14"/>
  <c r="K14"/>
  <c r="J14"/>
  <c r="N13"/>
  <c r="M13"/>
  <c r="L13"/>
  <c r="O13" s="1"/>
  <c r="P13" s="1"/>
  <c r="K13"/>
  <c r="J13"/>
  <c r="M12"/>
  <c r="L12"/>
  <c r="N12" s="1"/>
  <c r="K12"/>
  <c r="J12"/>
  <c r="L11"/>
  <c r="M11" s="1"/>
  <c r="K11"/>
  <c r="J11"/>
  <c r="O10"/>
  <c r="P10" s="1"/>
  <c r="N10"/>
  <c r="M10"/>
  <c r="L10"/>
  <c r="K10"/>
  <c r="J10"/>
  <c r="N9"/>
  <c r="M9"/>
  <c r="L9"/>
  <c r="O9" s="1"/>
  <c r="P9" s="1"/>
  <c r="K9"/>
  <c r="J9"/>
  <c r="M8"/>
  <c r="L8"/>
  <c r="N8" s="1"/>
  <c r="K8"/>
  <c r="J8"/>
  <c r="L7"/>
  <c r="M7" s="1"/>
  <c r="K7"/>
  <c r="J7"/>
  <c r="O6"/>
  <c r="P6" s="1"/>
  <c r="N6"/>
  <c r="M6"/>
  <c r="L6"/>
  <c r="K6"/>
  <c r="J6"/>
  <c r="N5"/>
  <c r="M5"/>
  <c r="L5"/>
  <c r="O5" s="1"/>
  <c r="P5" s="1"/>
  <c r="K5"/>
  <c r="J5"/>
  <c r="M4"/>
  <c r="L4"/>
  <c r="N4" s="1"/>
  <c r="K4"/>
  <c r="J4"/>
  <c r="L3"/>
  <c r="M3" s="1"/>
  <c r="K3"/>
  <c r="J3"/>
  <c r="O2"/>
  <c r="P2" s="1"/>
  <c r="N2"/>
  <c r="M2"/>
  <c r="L2"/>
  <c r="K2"/>
  <c r="J2"/>
  <c r="O3" l="1"/>
  <c r="P3" s="1"/>
  <c r="O11"/>
  <c r="P11" s="1"/>
  <c r="O15"/>
  <c r="P15" s="1"/>
  <c r="M41"/>
  <c r="O43"/>
  <c r="P43" s="1"/>
  <c r="M45"/>
  <c r="O47"/>
  <c r="P47" s="1"/>
  <c r="M49"/>
  <c r="O51"/>
  <c r="P51" s="1"/>
  <c r="M53"/>
  <c r="O55"/>
  <c r="P55" s="1"/>
  <c r="M57"/>
  <c r="O59"/>
  <c r="P59" s="1"/>
  <c r="M61"/>
  <c r="O63"/>
  <c r="P63" s="1"/>
  <c r="M65"/>
  <c r="M66"/>
  <c r="O68"/>
  <c r="P68" s="1"/>
  <c r="M70"/>
  <c r="O72"/>
  <c r="P72" s="1"/>
  <c r="M74"/>
  <c r="O76"/>
  <c r="P76" s="1"/>
  <c r="O7"/>
  <c r="P7" s="1"/>
  <c r="O19"/>
  <c r="P19" s="1"/>
  <c r="O23"/>
  <c r="P23" s="1"/>
  <c r="O27"/>
  <c r="P27" s="1"/>
  <c r="O31"/>
  <c r="P31" s="1"/>
  <c r="O35"/>
  <c r="P35" s="1"/>
  <c r="O39"/>
  <c r="P39" s="1"/>
  <c r="N3"/>
  <c r="O4"/>
  <c r="P4" s="1"/>
  <c r="N7"/>
  <c r="O8"/>
  <c r="P8" s="1"/>
  <c r="N11"/>
  <c r="O12"/>
  <c r="P12" s="1"/>
  <c r="N15"/>
  <c r="O16"/>
  <c r="P16" s="1"/>
  <c r="N19"/>
  <c r="O20"/>
  <c r="P20" s="1"/>
  <c r="N23"/>
  <c r="O24"/>
  <c r="P24" s="1"/>
  <c r="N27"/>
  <c r="O28"/>
  <c r="P28" s="1"/>
  <c r="N31"/>
  <c r="O32"/>
  <c r="P32" s="1"/>
  <c r="N35"/>
  <c r="O36"/>
  <c r="P36" s="1"/>
  <c r="N39"/>
  <c r="O40"/>
  <c r="P40" s="1"/>
  <c r="N43"/>
  <c r="N47"/>
  <c r="N51"/>
  <c r="N55"/>
  <c r="N59"/>
  <c r="N63"/>
  <c r="N68"/>
  <c r="N72"/>
  <c r="N76"/>
  <c r="N65"/>
</calcChain>
</file>

<file path=xl/sharedStrings.xml><?xml version="1.0" encoding="utf-8"?>
<sst xmlns="http://schemas.openxmlformats.org/spreadsheetml/2006/main" count="198" uniqueCount="120">
  <si>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</si>
  <si>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</si>
  <si>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</si>
  <si>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</si>
  <si>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</si>
  <si>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</si>
  <si>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</si>
  <si>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</si>
  <si>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</si>
  <si>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</si>
  <si>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</si>
  <si>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</si>
  <si>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</si>
  <si>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</si>
  <si>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</si>
  <si>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</si>
  <si>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</si>
  <si>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</si>
  <si>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</si>
  <si>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</si>
  <si>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</si>
  <si>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</si>
  <si>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</si>
  <si>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</si>
  <si>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</si>
  <si>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</si>
  <si>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</si>
  <si>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</si>
  <si>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</si>
  <si>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</si>
  <si>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</si>
  <si>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</si>
  <si>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</si>
  <si>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</si>
  <si>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</si>
  <si>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</si>
  <si>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</si>
  <si>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</si>
  <si>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</si>
  <si>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</si>
  <si>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</si>
  <si>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</si>
  <si>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</si>
  <si>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</si>
  <si>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</si>
  <si>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</si>
  <si>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</si>
  <si>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</si>
  <si>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</si>
  <si>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</si>
  <si>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</si>
  <si>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</si>
  <si>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</si>
  <si>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</si>
  <si>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</si>
  <si>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</si>
  <si>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</si>
  <si>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</si>
  <si>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</si>
  <si>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</si>
  <si>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</si>
  <si>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</si>
  <si>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</si>
  <si>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</si>
  <si>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</si>
  <si>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</si>
  <si>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</si>
  <si>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</si>
  <si>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</si>
  <si>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</si>
  <si>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</si>
  <si>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</si>
  <si>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</si>
  <si>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</si>
  <si>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</si>
  <si>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</si>
  <si>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</si>
  <si>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</si>
  <si>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</si>
  <si>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</si>
  <si>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</si>
  <si>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</si>
  <si>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</si>
  <si>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</si>
  <si>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</si>
  <si>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</si>
  <si>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</si>
  <si>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</si>
  <si>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</si>
  <si>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</si>
  <si>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</si>
  <si>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</si>
  <si>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</si>
  <si>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</si>
  <si>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</si>
  <si>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</si>
  <si>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</si>
  <si>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</si>
  <si>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</si>
  <si>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</si>
  <si>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</si>
  <si>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</si>
  <si>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</si>
  <si>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</si>
  <si>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</si>
  <si>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</si>
  <si>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</si>
  <si>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</si>
  <si>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https://detail.1688.com/offer/536567842860.html?spm=a2615.7691456.0.0.dZ4ybw</t>
    <phoneticPr fontId="5" type="noConversion"/>
  </si>
  <si>
    <t>https://detail.1688.com/offer/538011942737.html?spm=b26110380.sw1037192.0.0.Ny8x8X&amp;sk=consign</t>
    <phoneticPr fontId="5" type="noConversion"/>
  </si>
  <si>
    <t>https://detail.1688.com/offer/537988893971.html?spm=a2615.7691456.0.0.25U8zv</t>
    <phoneticPr fontId="5" type="noConversion"/>
  </si>
  <si>
    <t>https://detail.1688.com/offer/543912393604.html?spm=b26110380.sw1037192.0.0.58eMB8</t>
    <phoneticPr fontId="5" type="noConversion"/>
  </si>
  <si>
    <t>https://detail.1688.com/offer/40127471168.html?spm=b26110380.sw1688.0.0.WdursY</t>
    <phoneticPr fontId="5" type="noConversion"/>
  </si>
  <si>
    <t>https://detail.1688.com/offer/540563368484.html?spm=a2615.7691456.0.0.HOgtg8</t>
    <phoneticPr fontId="5" type="noConversion"/>
  </si>
  <si>
    <t>https://detail.1688.com/offer/532221881280.html?spm=a261y.7663282.0.0.O7Bcm0&amp;sk=consign</t>
  </si>
  <si>
    <t>T-shirt</t>
  </si>
  <si>
    <t>https://detail.1688.com/offer/544304184634.html?spm=b26110380.7927930.tkhy006.1.Miv5jy</t>
  </si>
  <si>
    <t>https://detail.1688.com/offer/1006592548.html?spm=b26110380.7927930.tkhy006.2.zZHajR</t>
    <phoneticPr fontId="5" type="noConversion"/>
  </si>
  <si>
    <t>婴儿用品</t>
  </si>
  <si>
    <t>https://detail.1688.com/offer/535621646058.html?spm=a261y.7663282.0.0.lbAPWL&amp;sk=consign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</si>
</sst>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0</xdr:col>
      <xdr:colOff>1027044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131" y="86412871"/>
          <a:ext cx="993913" cy="993913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0</xdr:col>
      <xdr:colOff>993913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261" y="87565397"/>
          <a:ext cx="927652" cy="987501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0</xdr:col>
      <xdr:colOff>1011761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543" y="89783480"/>
          <a:ext cx="937218" cy="935934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262" y="89816610"/>
          <a:ext cx="886238" cy="950109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0</xdr:col>
      <xdr:colOff>1018760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1108" y="90951327"/>
          <a:ext cx="927652" cy="925198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979" y="9215230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0</xdr:col>
      <xdr:colOff>1010478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826" y="93287023"/>
          <a:ext cx="927652" cy="927652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7370" y="94595673"/>
          <a:ext cx="745435" cy="74442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0</xdr:col>
      <xdr:colOff>1031883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3131" y="95647565"/>
          <a:ext cx="998752" cy="919369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07674" y="96749152"/>
          <a:ext cx="800563" cy="795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hyperlink" Target="https://detail.1688.com/offer/1006592548.html?spm=b26110380.7927930.tkhy006.2.zZHajR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75" Type="http://schemas.openxmlformats.org/officeDocument/2006/relationships/hyperlink" Target="https://detail.1688.com/offer/535621646058.html?spm=a261y.7663282.0.0.lbAPWL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0"/>
  <sheetViews>
    <sheetView tabSelected="1" zoomScale="115" zoomScaleNormal="115" workbookViewId="0">
      <pane ySplit="1" topLeftCell="A86" activePane="bottomLeft" state="frozen"/>
      <selection pane="bottomLeft" activeCell="D90" sqref="D90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(E2+F2+($K$90*H2+$M$90)*$L$90)/(1-G2)/(1-$O$90)/(1-I2)/$N$90</f>
        <v>16.874780602778195</v>
      </c>
      <c r="K2" s="12">
        <f t="shared" ref="K2" si="1">(E2+F2+($K$90*H2+$M$90)*$L$90)/(1-G2)/(1-$P$90)/(1-I2)/$N$90</f>
        <v>18.26446841712464</v>
      </c>
      <c r="L2" s="1">
        <f t="shared" ref="L2" si="2">E2+F2+($K$90*H2+$M$90)*$L$90</f>
        <v>67.3</v>
      </c>
      <c r="M2" s="13">
        <f t="shared" ref="M2" si="3">L2/(1-G2)/(1-$O$90)/$N$90</f>
        <v>14.343563512361467</v>
      </c>
      <c r="N2" s="13">
        <f t="shared" ref="N2" si="4">L2/(1-G2)/(1-$P$90)/$N$90</f>
        <v>15.524798154555942</v>
      </c>
      <c r="O2" s="13">
        <f>L2/(1-G2)/$N$90</f>
        <v>13.19607843137255</v>
      </c>
      <c r="P2" s="14">
        <f>O2*$N$90-L2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(E3+F3+($K$90*H3+$M$90)*$L$90)/(1-G3)/(1-$P$90)/(1-I3)/$N$90</f>
        <v>11.933871587850826</v>
      </c>
      <c r="L3" s="1">
        <f t="shared" ref="L3:L6" si="6">E3+F3+($K$90*H3+$M$90)*$L$90</f>
        <v>38.799999999999997</v>
      </c>
      <c r="M3" s="13">
        <f t="shared" ref="M3:M6" si="7">L3/(1-G3)/(1-$O$90)/$N$90</f>
        <v>8.2693947144075022</v>
      </c>
      <c r="N3" s="13">
        <f t="shared" ref="N3:N6" si="8">L3/(1-G3)/(1-$P$90)/$N$90</f>
        <v>8.9504036908881197</v>
      </c>
      <c r="O3" s="13">
        <f t="shared" ref="O3:O6" si="9">L3/(1-G3)/$N$90</f>
        <v>7.6078431372549016</v>
      </c>
      <c r="P3" s="14">
        <f t="shared" ref="P3:P6" si="10">O3*$N$90-L3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(E7+F7+($K$90*H7+$M$90)*$L$90)/(1-G7)/(1-$P$90)/(1-I7)/$N$90</f>
        <v>18.671551665648959</v>
      </c>
      <c r="L7" s="1">
        <f t="shared" ref="L7:L49" si="12">E7+F7+($K$90*H7+$M$90)*$L$90</f>
        <v>68.8</v>
      </c>
      <c r="M7" s="13">
        <f t="shared" ref="M7:M49" si="13">L7/(1-G7)/(1-$O$90)/$N$90</f>
        <v>14.663256606990624</v>
      </c>
      <c r="N7" s="13">
        <f t="shared" ref="N7:N49" si="14">L7/(1-G7)/(1-$P$90)/$N$90</f>
        <v>15.870818915801616</v>
      </c>
      <c r="O7" s="13">
        <f t="shared" ref="O7:O49" si="15">L7/(1-G7)/$N$90</f>
        <v>13.490196078431373</v>
      </c>
      <c r="P7" s="14">
        <f t="shared" ref="P7:P49" si="16">O7*$N$90-L7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(E50+F50+($K$90*H50+$M$90)*$L$90)/(1-G50)/(1-$O$90)/(1-I50)/$N$90</f>
        <v>17.069673719290083</v>
      </c>
      <c r="K50" s="12">
        <f t="shared" ref="K50:K58" si="18">(E50+F50+($K$90*H50+$M$90)*$L$90)/(1-G50)/(1-$P$90)/(1-I50)/$N$90</f>
        <v>18.475411554996327</v>
      </c>
      <c r="L50" s="1">
        <f t="shared" ref="L50:L58" si="19">E50+F50+($K$90*H50+$M$90)*$L$90</f>
        <v>44.05</v>
      </c>
      <c r="M50" s="13">
        <f t="shared" ref="M50:M58" si="20">L50/(1-G50)/(1-$O$90)/$N$90</f>
        <v>9.3883205456095471</v>
      </c>
      <c r="N50" s="13">
        <f t="shared" ref="N50:N58" si="21">L50/(1-G50)/(1-$P$90)/$N$90</f>
        <v>10.161476355247981</v>
      </c>
      <c r="O50" s="13">
        <f t="shared" ref="O50:O58" si="22">L50/(1-G50)/$N$90</f>
        <v>8.6372549019607838</v>
      </c>
      <c r="P50" s="14">
        <f t="shared" ref="P50:P58" si="23">O50*$N$90-L50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18.995098039215684</v>
      </c>
      <c r="K54" s="12">
        <f t="shared" si="18"/>
        <v>20.559400230680506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12.947570332480817</v>
      </c>
      <c r="K56" s="12">
        <f t="shared" si="18"/>
        <v>14.013840830449828</v>
      </c>
      <c r="L56" s="1">
        <f t="shared" si="19"/>
        <v>48.599999999999994</v>
      </c>
      <c r="M56" s="13">
        <f t="shared" si="20"/>
        <v>9.7106777493606113</v>
      </c>
      <c r="N56" s="13">
        <f t="shared" si="21"/>
        <v>10.510380622837371</v>
      </c>
      <c r="O56" s="13">
        <f t="shared" si="22"/>
        <v>8.9338235294117645</v>
      </c>
      <c r="P56" s="14">
        <f t="shared" si="2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19.653859567542423</v>
      </c>
      <c r="K57" s="12">
        <f t="shared" si="18"/>
        <v>21.272412708398864</v>
      </c>
      <c r="L57" s="1">
        <f t="shared" si="19"/>
        <v>54.099999999999994</v>
      </c>
      <c r="M57" s="13">
        <f t="shared" si="20"/>
        <v>10.809622762148335</v>
      </c>
      <c r="N57" s="13">
        <f t="shared" si="21"/>
        <v>11.699826989619377</v>
      </c>
      <c r="O57" s="13">
        <f t="shared" si="22"/>
        <v>9.9448529411764692</v>
      </c>
      <c r="P57" s="14">
        <f t="shared" si="2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24.909420289855071</v>
      </c>
      <c r="K58" s="12">
        <f t="shared" si="18"/>
        <v>26.960784313725487</v>
      </c>
      <c r="L58" s="1">
        <f t="shared" si="19"/>
        <v>74.8</v>
      </c>
      <c r="M58" s="13">
        <f t="shared" si="20"/>
        <v>14.945652173913041</v>
      </c>
      <c r="N58" s="13">
        <f t="shared" si="21"/>
        <v>16.176470588235293</v>
      </c>
      <c r="O58" s="13">
        <f t="shared" si="22"/>
        <v>13.749999999999998</v>
      </c>
      <c r="P58" s="14">
        <f t="shared" si="2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(E59+F59+($K$90*H59+$M$90)*$L$90)/(1-G59)/(1-$O$90)/(1-I59)/$N$90</f>
        <v>15.642126415783704</v>
      </c>
      <c r="K59" s="12">
        <f t="shared" ref="K59:K60" si="25">(E59+F59+($K$90*H59+$M$90)*$L$90)/(1-G59)/(1-$P$90)/(1-I59)/$N$90</f>
        <v>16.930301532377655</v>
      </c>
      <c r="L59" s="1">
        <f t="shared" ref="L59:L60" si="26">E59+F59+($K$90*H59+$M$90)*$L$90</f>
        <v>54.8</v>
      </c>
      <c r="M59" s="13">
        <f t="shared" ref="M59:M60" si="27">L59/(1-G59)/(1-$O$90)/$N$90</f>
        <v>10.949488491048593</v>
      </c>
      <c r="N59" s="13">
        <f t="shared" ref="N59:N60" si="28">L59/(1-G59)/(1-$P$90)/$N$90</f>
        <v>11.851211072664359</v>
      </c>
      <c r="O59" s="13">
        <f t="shared" ref="O59:O60" si="29">L59/(1-G59)/$N$90</f>
        <v>10.073529411764705</v>
      </c>
      <c r="P59" s="14">
        <f t="shared" ref="P59:P60" si="30">O59*$N$90-L59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(E61+F61+($K$90*H61+$M$90)*$L$90)/(1-G61)/(1-$O$90)/(1-I61)/$N$90</f>
        <v>11.309143222506394</v>
      </c>
      <c r="K61" s="12">
        <f t="shared" ref="K61:K66" si="32">(E61+F61+($K$90*H61+$M$90)*$L$90)/(1-G61)/(1-$P$90)/(1-I61)/$N$90</f>
        <v>12.240484429065743</v>
      </c>
      <c r="L61" s="1">
        <f t="shared" ref="L61:L66" si="33">E61+F61+($K$90*H61+$M$90)*$L$90</f>
        <v>42.45</v>
      </c>
      <c r="M61" s="13">
        <f t="shared" ref="M61:M66" si="34">L61/(1-G61)/(1-$O$90)/$N$90</f>
        <v>8.4818574168797962</v>
      </c>
      <c r="N61" s="13">
        <f t="shared" ref="N61:N66" si="35">L61/(1-G61)/(1-$P$90)/$N$90</f>
        <v>9.1803633217993088</v>
      </c>
      <c r="O61" s="13">
        <f t="shared" ref="O61:O66" si="36">L61/(1-G61)/$N$90</f>
        <v>7.8033088235294121</v>
      </c>
      <c r="P61" s="14">
        <f t="shared" ref="P61:P66" si="37">O61*$N$90-L61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11.736288718385904</v>
      </c>
      <c r="K62" s="12">
        <f t="shared" si="32"/>
        <v>12.702806612841213</v>
      </c>
      <c r="L62" s="1">
        <f t="shared" si="33"/>
        <v>41.3</v>
      </c>
      <c r="M62" s="13">
        <f t="shared" si="34"/>
        <v>8.8022165387894287</v>
      </c>
      <c r="N62" s="13">
        <f t="shared" si="35"/>
        <v>9.5271049596309112</v>
      </c>
      <c r="O62" s="13">
        <f t="shared" si="36"/>
        <v>8.0980392156862742</v>
      </c>
      <c r="P62" s="14">
        <f t="shared" si="37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14.670360897982381</v>
      </c>
      <c r="K63" s="12">
        <f t="shared" si="32"/>
        <v>15.878508266051519</v>
      </c>
      <c r="L63" s="1">
        <f t="shared" si="33"/>
        <v>41.3</v>
      </c>
      <c r="M63" s="13">
        <f t="shared" si="34"/>
        <v>8.8022165387894287</v>
      </c>
      <c r="N63" s="13">
        <f t="shared" si="35"/>
        <v>9.5271049596309112</v>
      </c>
      <c r="O63" s="13">
        <f t="shared" si="36"/>
        <v>8.0980392156862742</v>
      </c>
      <c r="P63" s="14">
        <f t="shared" si="37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15.398550724637678</v>
      </c>
      <c r="K64" s="12">
        <f t="shared" si="32"/>
        <v>16.666666666666664</v>
      </c>
      <c r="L64" s="1">
        <f t="shared" si="33"/>
        <v>57.8</v>
      </c>
      <c r="M64" s="13">
        <f t="shared" si="34"/>
        <v>11.548913043478258</v>
      </c>
      <c r="N64" s="13">
        <f t="shared" si="35"/>
        <v>12.499999999999998</v>
      </c>
      <c r="O64" s="13">
        <f t="shared" si="36"/>
        <v>10.624999999999998</v>
      </c>
      <c r="P64" s="14">
        <f t="shared" si="37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31"/>
        <v>16.484175191815854</v>
      </c>
      <c r="K65" s="12">
        <f t="shared" si="32"/>
        <v>17.841695501730104</v>
      </c>
      <c r="L65" s="1">
        <f t="shared" si="33"/>
        <v>49.5</v>
      </c>
      <c r="M65" s="13">
        <f t="shared" si="34"/>
        <v>9.890505115089514</v>
      </c>
      <c r="N65" s="13">
        <f t="shared" si="35"/>
        <v>10.705017301038064</v>
      </c>
      <c r="O65" s="13">
        <f t="shared" si="36"/>
        <v>9.0992647058823533</v>
      </c>
      <c r="P65" s="14">
        <f t="shared" si="37"/>
        <v>12.375</v>
      </c>
      <c r="Q65">
        <v>40</v>
      </c>
      <c r="R65">
        <v>30</v>
      </c>
      <c r="S65" s="18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21.935244686109741</v>
      </c>
      <c r="L66" s="1">
        <f t="shared" si="33"/>
        <v>71</v>
      </c>
      <c r="M66" s="13">
        <f t="shared" si="34"/>
        <v>14.186381074168798</v>
      </c>
      <c r="N66" s="13">
        <f t="shared" si="35"/>
        <v>15.354671280276818</v>
      </c>
      <c r="O66" s="13">
        <f t="shared" si="36"/>
        <v>13.051470588235295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(E67+F67+($K$90*H67+$M$90)*$L$90)/(1-G67)/(1-$O$90)/(1-I67)/$N$90</f>
        <v>10.461068485365161</v>
      </c>
      <c r="K67" s="12">
        <f t="shared" ref="K67:K68" si="39">(E67+F67+($K$90*H67+$M$90)*$L$90)/(1-G67)/(1-$P$90)/(1-I67)/$N$90</f>
        <v>11.322568242983468</v>
      </c>
      <c r="L67" s="1">
        <f t="shared" ref="L67:L68" si="40">E67+F67+($K$90*H67+$M$90)*$L$90</f>
        <v>29.45</v>
      </c>
      <c r="M67" s="13">
        <f t="shared" ref="M67:M68" si="41">L67/(1-G67)/(1-$O$90)/$N$90</f>
        <v>6.276641091219096</v>
      </c>
      <c r="N67" s="13">
        <f t="shared" ref="N67:N68" si="42">L67/(1-G67)/(1-$P$90)/$N$90</f>
        <v>6.7935409457900811</v>
      </c>
      <c r="O67" s="13">
        <f t="shared" ref="O67:O68" si="43">L67/(1-G67)/$N$90</f>
        <v>5.7745098039215685</v>
      </c>
      <c r="P67" s="14">
        <f t="shared" ref="P67:P68" si="44">O67*$N$90-L67</f>
        <v>9.8166666666666664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13.795241416724791</v>
      </c>
      <c r="K68" s="12">
        <f t="shared" si="39"/>
        <v>14.93132012163154</v>
      </c>
      <c r="L68" s="1">
        <f t="shared" si="40"/>
        <v>35.6</v>
      </c>
      <c r="M68" s="13">
        <f t="shared" si="41"/>
        <v>7.5873827791986361</v>
      </c>
      <c r="N68" s="13">
        <f t="shared" si="42"/>
        <v>8.2122260668973475</v>
      </c>
      <c r="O68" s="13">
        <f t="shared" si="43"/>
        <v>6.9803921568627452</v>
      </c>
      <c r="P68" s="14">
        <f t="shared" si="44"/>
        <v>11.866666666666667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45">(E69+F69+($K$90*H69+$M$90)*$L$90)/(1-G69)/(1-$O$90)/(1-I69)/$N$90</f>
        <v>12.539073600454673</v>
      </c>
      <c r="K69" s="12">
        <f t="shared" ref="K69:K76" si="46">(E69+F69+($K$90*H69+$M$90)*$L$90)/(1-G69)/(1-$P$90)/(1-I69)/$N$90</f>
        <v>13.571703191080355</v>
      </c>
      <c r="L69" s="1">
        <f t="shared" ref="L69:L76" si="47">E69+F69+($K$90*H69+$M$90)*$L$90</f>
        <v>35.299999999999997</v>
      </c>
      <c r="M69" s="13">
        <f t="shared" ref="M69:M76" si="48">L69/(1-G69)/(1-$O$90)/$N$90</f>
        <v>7.5234441602728035</v>
      </c>
      <c r="N69" s="13">
        <f t="shared" ref="N69:N76" si="49">L69/(1-G69)/(1-$P$90)/$N$90</f>
        <v>8.1430219146482123</v>
      </c>
      <c r="O69" s="13">
        <f t="shared" ref="O69:O76" si="50">L69/(1-G69)/$N$90</f>
        <v>6.9215686274509798</v>
      </c>
      <c r="P69" s="14">
        <f t="shared" ref="P69:P76" si="51">O69*$N$90-L69</f>
        <v>11.766666666666666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12.730889457232166</v>
      </c>
      <c r="K70" s="12">
        <f t="shared" si="46"/>
        <v>13.779315647827758</v>
      </c>
      <c r="L70" s="1">
        <f t="shared" si="47"/>
        <v>44.8</v>
      </c>
      <c r="M70" s="13">
        <f t="shared" si="48"/>
        <v>9.5481670929241247</v>
      </c>
      <c r="N70" s="13">
        <f t="shared" si="49"/>
        <v>10.334486735870819</v>
      </c>
      <c r="O70" s="13">
        <f t="shared" si="50"/>
        <v>8.7843137254901951</v>
      </c>
      <c r="P70" s="14">
        <f t="shared" si="51"/>
        <v>14.93333333333333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9.9744245524296673</v>
      </c>
      <c r="K71" s="12">
        <f t="shared" si="46"/>
        <v>10.795847750865054</v>
      </c>
      <c r="L71" s="1">
        <f t="shared" si="47"/>
        <v>35.1</v>
      </c>
      <c r="M71" s="13">
        <f t="shared" si="48"/>
        <v>7.4808184143222505</v>
      </c>
      <c r="N71" s="13">
        <f t="shared" si="49"/>
        <v>8.0968858131487895</v>
      </c>
      <c r="O71" s="13">
        <f t="shared" si="50"/>
        <v>6.882352941176471</v>
      </c>
      <c r="P71" s="14">
        <f t="shared" si="51"/>
        <v>11.700000000000003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12.375674907644216</v>
      </c>
      <c r="K72" s="12">
        <f t="shared" si="46"/>
        <v>13.394848135332564</v>
      </c>
      <c r="L72" s="1">
        <f t="shared" si="47"/>
        <v>43.55</v>
      </c>
      <c r="M72" s="13">
        <f t="shared" si="48"/>
        <v>9.2817561807331614</v>
      </c>
      <c r="N72" s="13">
        <f t="shared" si="49"/>
        <v>10.046136101499423</v>
      </c>
      <c r="O72" s="13">
        <f t="shared" si="50"/>
        <v>8.5392156862745097</v>
      </c>
      <c r="P72" s="14">
        <f t="shared" si="51"/>
        <v>14.516666666666666</v>
      </c>
      <c r="Q72">
        <v>40</v>
      </c>
      <c r="R72">
        <v>25</v>
      </c>
      <c r="S72" s="18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45"/>
        <v>19.394714407502132</v>
      </c>
      <c r="K73" s="12">
        <f t="shared" si="46"/>
        <v>20.991926182237602</v>
      </c>
      <c r="L73" s="1">
        <f t="shared" si="47"/>
        <v>54.599999999999994</v>
      </c>
      <c r="M73" s="13">
        <f t="shared" si="48"/>
        <v>11.636828644501279</v>
      </c>
      <c r="N73" s="13">
        <f t="shared" si="49"/>
        <v>12.59515570934256</v>
      </c>
      <c r="O73" s="13">
        <f t="shared" si="50"/>
        <v>10.705882352941176</v>
      </c>
      <c r="P73" s="14">
        <f t="shared" si="51"/>
        <v>18.200000000000003</v>
      </c>
      <c r="Q73">
        <v>40</v>
      </c>
      <c r="R73">
        <v>25</v>
      </c>
      <c r="S73" s="18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45"/>
        <v>38.479726129582268</v>
      </c>
      <c r="K74" s="12">
        <f t="shared" si="46"/>
        <v>41.648644752018463</v>
      </c>
      <c r="L74" s="1">
        <f t="shared" si="47"/>
        <v>115.55000000000001</v>
      </c>
      <c r="M74" s="13">
        <f t="shared" si="48"/>
        <v>23.087835677749361</v>
      </c>
      <c r="N74" s="13">
        <f t="shared" si="49"/>
        <v>24.989186851211073</v>
      </c>
      <c r="O74" s="13">
        <f t="shared" si="50"/>
        <v>21.240808823529413</v>
      </c>
      <c r="P74" s="14">
        <f t="shared" si="51"/>
        <v>28.887499999999989</v>
      </c>
      <c r="Q74">
        <v>0</v>
      </c>
      <c r="R74">
        <v>25</v>
      </c>
      <c r="S74" s="18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45"/>
        <v>17.183503836317129</v>
      </c>
      <c r="K75" s="12">
        <f t="shared" si="46"/>
        <v>18.598615916955012</v>
      </c>
      <c r="L75" s="1">
        <f t="shared" si="47"/>
        <v>51.599999999999994</v>
      </c>
      <c r="M75" s="13">
        <f t="shared" si="48"/>
        <v>10.310102301790279</v>
      </c>
      <c r="N75" s="13">
        <f t="shared" si="49"/>
        <v>11.159169550173008</v>
      </c>
      <c r="O75" s="13">
        <f t="shared" si="50"/>
        <v>9.4852941176470562</v>
      </c>
      <c r="P75" s="14">
        <f t="shared" si="51"/>
        <v>12.899999999999991</v>
      </c>
      <c r="Q75">
        <v>25</v>
      </c>
      <c r="R75">
        <v>40</v>
      </c>
      <c r="S75" s="18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45"/>
        <v>17.292490118577071</v>
      </c>
      <c r="K76" s="12">
        <f t="shared" si="46"/>
        <v>18.71657754010695</v>
      </c>
      <c r="L76" s="1">
        <f t="shared" si="47"/>
        <v>47.599999999999994</v>
      </c>
      <c r="M76" s="13">
        <f t="shared" si="48"/>
        <v>9.5108695652173907</v>
      </c>
      <c r="N76" s="13">
        <f t="shared" si="49"/>
        <v>10.294117647058824</v>
      </c>
      <c r="O76" s="13">
        <f t="shared" si="50"/>
        <v>8.75</v>
      </c>
      <c r="P76" s="14">
        <f t="shared" si="51"/>
        <v>11.900000000000006</v>
      </c>
      <c r="Q76">
        <v>25</v>
      </c>
      <c r="R76">
        <v>45</v>
      </c>
      <c r="S76" s="18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79" si="52">(E77+F77+($K$90*H77+$M$90)*$L$90)/(1-G77)/(1-$O$90)/(1-I77)/$N$90</f>
        <v>87.995524296675171</v>
      </c>
      <c r="K77" s="12">
        <f t="shared" ref="K77:K79" si="53">(E77+F77+($K$90*H77+$M$90)*$L$90)/(1-G77)/(1-$P$90)/(1-I77)/$N$90</f>
        <v>95.242214532871969</v>
      </c>
      <c r="L77" s="1">
        <f t="shared" ref="L77:L79" si="54">E77+F77+($K$90*H77+$M$90)*$L$90</f>
        <v>330.29999999999995</v>
      </c>
      <c r="M77" s="13">
        <f t="shared" ref="M77:M79" si="55">L77/(1-G77)/(1-$O$90)/$N$90</f>
        <v>65.996643222506378</v>
      </c>
      <c r="N77" s="13">
        <f t="shared" ref="N77:N79" si="56">L77/(1-G77)/(1-$P$90)/$N$90</f>
        <v>71.431660899653977</v>
      </c>
      <c r="O77" s="13">
        <f t="shared" ref="O77:O79" si="57">L77/(1-G77)/$N$90</f>
        <v>60.716911764705877</v>
      </c>
      <c r="P77" s="14">
        <f t="shared" ref="P77:P79" si="58">O77*$N$90-L77</f>
        <v>82.574999999999989</v>
      </c>
      <c r="Q77">
        <v>0</v>
      </c>
      <c r="R77">
        <v>25</v>
      </c>
      <c r="S77" s="18"/>
    </row>
    <row r="78" spans="2:20" ht="90.75" customHeight="1">
      <c r="B78">
        <v>17021801</v>
      </c>
      <c r="C78" s="1" t="s">
        <v>18</v>
      </c>
      <c r="D78" s="19" t="s">
        <v>108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52"/>
        <v>33.759590792838878</v>
      </c>
      <c r="K78" s="12">
        <f t="shared" si="53"/>
        <v>36.539792387543258</v>
      </c>
      <c r="L78" s="1">
        <f t="shared" si="54"/>
        <v>118.8</v>
      </c>
      <c r="M78" s="13">
        <f t="shared" si="55"/>
        <v>25.319693094629155</v>
      </c>
      <c r="N78" s="13">
        <f t="shared" si="56"/>
        <v>27.404844290657444</v>
      </c>
      <c r="O78" s="13">
        <f t="shared" si="57"/>
        <v>23.294117647058826</v>
      </c>
      <c r="P78" s="14">
        <f t="shared" si="58"/>
        <v>39.600000000000009</v>
      </c>
      <c r="Q78">
        <v>40</v>
      </c>
      <c r="R78">
        <v>25</v>
      </c>
      <c r="S78" s="18"/>
    </row>
    <row r="79" spans="2:20" ht="90.75" customHeight="1">
      <c r="B79">
        <v>17021802</v>
      </c>
      <c r="C79" s="1" t="s">
        <v>28</v>
      </c>
      <c r="D79" s="19" t="s">
        <v>109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52"/>
        <v>27.490276001705027</v>
      </c>
      <c r="K79" s="12">
        <f t="shared" si="53"/>
        <v>29.754181084198382</v>
      </c>
      <c r="L79" s="1">
        <f t="shared" si="54"/>
        <v>82.55</v>
      </c>
      <c r="M79" s="13">
        <f t="shared" si="55"/>
        <v>16.494165601023017</v>
      </c>
      <c r="N79" s="13">
        <f t="shared" si="56"/>
        <v>17.852508650519027</v>
      </c>
      <c r="O79" s="13">
        <f t="shared" si="57"/>
        <v>15.174632352941174</v>
      </c>
      <c r="P79" s="14">
        <f t="shared" si="58"/>
        <v>20.637499999999989</v>
      </c>
      <c r="Q79">
        <v>25</v>
      </c>
      <c r="R79">
        <v>40</v>
      </c>
      <c r="S79" s="18"/>
    </row>
    <row r="80" spans="2:20" ht="90.75" customHeight="1">
      <c r="B80">
        <v>17021901</v>
      </c>
      <c r="C80" s="1" t="s">
        <v>36</v>
      </c>
      <c r="D80" s="9" t="s">
        <v>110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ref="J80" si="59">(E80+F80+($K$90*H80+$M$90)*$L$90)/(1-G80)/(1-$O$90)/(1-I80)/$N$90</f>
        <v>13.291482600945512</v>
      </c>
      <c r="K80" s="12">
        <f t="shared" ref="K80" si="60">(E80+F80+($K$90*H80+$M$90)*$L$90)/(1-G80)/(1-$P$90)/(1-I80)/$N$90</f>
        <v>14.386075285729262</v>
      </c>
      <c r="L80" s="1">
        <f t="shared" ref="L80" si="61">E80+F80+($K$90*H80+$M$90)*$L$90</f>
        <v>34.299999999999997</v>
      </c>
      <c r="M80" s="13">
        <f t="shared" ref="M80" si="62">L80/(1-G80)/(1-$O$90)/$N$90</f>
        <v>7.3103154305200322</v>
      </c>
      <c r="N80" s="13">
        <f t="shared" ref="N80" si="63">L80/(1-G80)/(1-$P$90)/$N$90</f>
        <v>7.9123414071510947</v>
      </c>
      <c r="O80" s="13">
        <f t="shared" ref="O80" si="64">L80/(1-G80)/$N$90</f>
        <v>6.7254901960784306</v>
      </c>
      <c r="P80" s="14">
        <f t="shared" ref="P80" si="65">O80*$N$90-L80</f>
        <v>11.43333333333333</v>
      </c>
      <c r="Q80">
        <v>40</v>
      </c>
      <c r="R80">
        <v>45</v>
      </c>
      <c r="S80" s="18"/>
    </row>
    <row r="81" spans="2:19" ht="90.75" customHeight="1">
      <c r="B81">
        <v>17022001</v>
      </c>
      <c r="C81" s="1" t="s">
        <v>28</v>
      </c>
      <c r="D81" s="9" t="s">
        <v>111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ref="J81" si="66">(E81+F81+($K$90*H81+$M$90)*$L$90)/(1-G81)/(1-$O$90)/(1-I81)/$N$90</f>
        <v>28.452685421994886</v>
      </c>
      <c r="K81" s="12">
        <f t="shared" ref="K81" si="67">(E81+F81+($K$90*H81+$M$90)*$L$90)/(1-G81)/(1-$P$90)/(1-I81)/$N$90</f>
        <v>30.79584775086505</v>
      </c>
      <c r="L81" s="1">
        <f t="shared" ref="L81" si="68">E81+F81+($K$90*H81+$M$90)*$L$90</f>
        <v>106.8</v>
      </c>
      <c r="M81" s="13">
        <f t="shared" ref="M81" si="69">L81/(1-G81)/(1-$O$90)/$N$90</f>
        <v>21.339514066496164</v>
      </c>
      <c r="N81" s="13">
        <f t="shared" ref="N81" si="70">L81/(1-G81)/(1-$P$90)/$N$90</f>
        <v>23.096885813148791</v>
      </c>
      <c r="O81" s="13">
        <f t="shared" ref="O81" si="71">L81/(1-G81)/$N$90</f>
        <v>19.632352941176471</v>
      </c>
      <c r="P81" s="14">
        <f t="shared" ref="P81" si="72">O81*$N$90-L81</f>
        <v>26.700000000000003</v>
      </c>
      <c r="Q81">
        <v>25</v>
      </c>
      <c r="R81">
        <v>30</v>
      </c>
      <c r="S81" s="18"/>
    </row>
    <row r="82" spans="2:19" ht="90.75" customHeight="1">
      <c r="B82">
        <v>17022201</v>
      </c>
      <c r="C82" s="1" t="s">
        <v>28</v>
      </c>
      <c r="D82" s="9" t="s">
        <v>112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ref="J82" si="73">(E82+F82+($K$90*H82+$M$90)*$L$90)/(1-G82)/(1-$O$90)/(1-I82)/$N$90</f>
        <v>17.396632566069901</v>
      </c>
      <c r="K82" s="12">
        <f t="shared" ref="K82" si="74">(E82+F82+($K$90*H82+$M$90)*$L$90)/(1-G82)/(1-$P$90)/(1-I82)/$N$90</f>
        <v>18.829296424452131</v>
      </c>
      <c r="L82" s="1">
        <f t="shared" ref="L82" si="75">E82+F82+($K$90*H82+$M$90)*$L$90</f>
        <v>65.3</v>
      </c>
      <c r="M82" s="13">
        <f t="shared" ref="M82" si="76">L82/(1-G82)/(1-$O$90)/$N$90</f>
        <v>13.047474424552426</v>
      </c>
      <c r="N82" s="13">
        <f t="shared" ref="N82" si="77">L82/(1-G82)/(1-$P$90)/$N$90</f>
        <v>14.121972318339099</v>
      </c>
      <c r="O82" s="13">
        <f t="shared" ref="O82" si="78">L82/(1-G82)/$N$90</f>
        <v>12.003676470588234</v>
      </c>
      <c r="P82" s="14">
        <f t="shared" ref="P82" si="79">O82*$N$90-L82</f>
        <v>16.324999999999989</v>
      </c>
      <c r="Q82">
        <v>25</v>
      </c>
      <c r="R82">
        <v>30</v>
      </c>
      <c r="S82" s="18"/>
    </row>
    <row r="83" spans="2:19" ht="90.75" customHeight="1">
      <c r="B83">
        <v>17022301</v>
      </c>
      <c r="C83" s="1" t="s">
        <v>38</v>
      </c>
      <c r="D83" s="9" t="s">
        <v>113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ref="J83" si="80">(E83+F83+($K$90*H83+$M$90)*$L$90)/(1-G83)/(1-$O$90)/(1-I83)/$N$90</f>
        <v>22.635412860796489</v>
      </c>
      <c r="K83" s="12">
        <f t="shared" ref="K83" si="81">(E83+F83+($K$90*H83+$M$90)*$L$90)/(1-G83)/(1-$P$90)/(1-I83)/$N$90</f>
        <v>24.499505684626794</v>
      </c>
      <c r="L83" s="1">
        <f t="shared" ref="L83" si="82">E83+F83+($K$90*H83+$M$90)*$L$90</f>
        <v>79.3</v>
      </c>
      <c r="M83" s="13">
        <f t="shared" ref="M83" si="83">L83/(1-G83)/(1-$O$90)/$N$90</f>
        <v>15.844789002557542</v>
      </c>
      <c r="N83" s="13">
        <f t="shared" ref="N83" si="84">L83/(1-G83)/(1-$P$90)/$N$90</f>
        <v>17.149653979238753</v>
      </c>
      <c r="O83" s="13">
        <f t="shared" ref="O83" si="85">L83/(1-G83)/$N$90</f>
        <v>14.57720588235294</v>
      </c>
      <c r="P83" s="14">
        <f t="shared" ref="P83" si="86">O83*$N$90-L83</f>
        <v>19.824999999999989</v>
      </c>
      <c r="Q83">
        <v>25</v>
      </c>
      <c r="R83">
        <v>30</v>
      </c>
      <c r="S83" s="18"/>
    </row>
    <row r="84" spans="2:19" ht="90.75" customHeight="1">
      <c r="B84">
        <v>17022401</v>
      </c>
      <c r="C84" s="1" t="s">
        <v>115</v>
      </c>
      <c r="D84" s="9" t="s">
        <v>114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ref="J84" si="87">(E84+F84+($K$90*H84+$M$90)*$L$90)/(1-G84)/(1-$O$90)/(1-I84)/$N$90</f>
        <v>15.043336175049729</v>
      </c>
      <c r="K84" s="12">
        <f t="shared" ref="K84" si="88">(E84+F84+($K$90*H84+$M$90)*$L$90)/(1-G84)/(1-$P$90)/(1-I84)/$N$90</f>
        <v>16.282199154171472</v>
      </c>
      <c r="L84" s="1">
        <f t="shared" ref="L84" si="89">E84+F84+($K$90*H84+$M$90)*$L$90</f>
        <v>42.349999999999994</v>
      </c>
      <c r="M84" s="13">
        <f t="shared" ref="M84" si="90">L84/(1-G84)/(1-$O$90)/$N$90</f>
        <v>9.026001705029838</v>
      </c>
      <c r="N84" s="13">
        <f t="shared" ref="N84" si="91">L84/(1-G84)/(1-$P$90)/$N$90</f>
        <v>9.7693194925028823</v>
      </c>
      <c r="O84" s="13">
        <f t="shared" ref="O84" si="92">L84/(1-G84)/$N$90</f>
        <v>8.3039215686274499</v>
      </c>
      <c r="P84" s="14">
        <f t="shared" ref="P84" si="93">O84*$N$90-L84</f>
        <v>14.11666666666666</v>
      </c>
      <c r="Q84">
        <v>40</v>
      </c>
      <c r="R84">
        <v>30</v>
      </c>
      <c r="S84" s="18"/>
    </row>
    <row r="85" spans="2:19" ht="90.75" customHeight="1">
      <c r="B85">
        <v>17022501</v>
      </c>
      <c r="C85" s="1" t="s">
        <v>28</v>
      </c>
      <c r="D85" s="9" t="s">
        <v>116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ref="J85" si="94">(E85+F85+($K$90*H85+$M$90)*$L$90)/(1-G85)/(1-$O$90)/(1-I85)/$N$90</f>
        <v>19.261508951406647</v>
      </c>
      <c r="K85" s="12">
        <f t="shared" ref="K85" si="95">(E85+F85+($K$90*H85+$M$90)*$L$90)/(1-G85)/(1-$P$90)/(1-I85)/$N$90</f>
        <v>20.847750865051903</v>
      </c>
      <c r="L85" s="1">
        <f t="shared" ref="L85" si="96">E85+F85+($K$90*H85+$M$90)*$L$90</f>
        <v>72.3</v>
      </c>
      <c r="M85" s="13">
        <f t="shared" ref="M85" si="97">L85/(1-G85)/(1-$O$90)/$N$90</f>
        <v>14.446131713554985</v>
      </c>
      <c r="N85" s="13">
        <f t="shared" ref="N85" si="98">L85/(1-G85)/(1-$P$90)/$N$90</f>
        <v>15.635813148788927</v>
      </c>
      <c r="O85" s="13">
        <f t="shared" ref="O85" si="99">L85/(1-G85)/$N$90</f>
        <v>13.290441176470587</v>
      </c>
      <c r="P85" s="14">
        <f t="shared" ref="P85" si="100">O85*$N$90-L85</f>
        <v>18.074999999999989</v>
      </c>
      <c r="Q85">
        <v>25</v>
      </c>
      <c r="R85">
        <v>30</v>
      </c>
      <c r="S85" s="18"/>
    </row>
    <row r="86" spans="2:19" ht="90.75" customHeight="1">
      <c r="B86">
        <v>17022501</v>
      </c>
      <c r="C86" s="1" t="s">
        <v>118</v>
      </c>
      <c r="D86" s="9" t="s">
        <v>117</v>
      </c>
      <c r="E86">
        <v>23</v>
      </c>
      <c r="F86">
        <v>1</v>
      </c>
      <c r="G86" s="3">
        <v>0.28999999999999998</v>
      </c>
      <c r="H86">
        <v>0.3</v>
      </c>
      <c r="I86" s="15">
        <v>0.25</v>
      </c>
      <c r="J86" s="11">
        <f t="shared" ref="J86" si="101">(E86+F86+($K$90*H86+$M$90)*$L$90)/(1-G86)/(1-$O$90)/(1-I86)/$N$90</f>
        <v>16.900207725466181</v>
      </c>
      <c r="K86" s="12">
        <f t="shared" ref="K86" si="102">(E86+F86+($K$90*H86+$M$90)*$L$90)/(1-G86)/(1-$P$90)/(1-I86)/$N$90</f>
        <v>18.291989538151636</v>
      </c>
      <c r="L86" s="1">
        <f t="shared" ref="L86" si="103">E86+F86+($K$90*H86+$M$90)*$L$90</f>
        <v>56.3</v>
      </c>
      <c r="M86" s="13">
        <f t="shared" ref="M86" si="104">L86/(1-G86)/(1-$O$90)/$N$90</f>
        <v>12.675155794099638</v>
      </c>
      <c r="N86" s="13">
        <f t="shared" ref="N86" si="105">L86/(1-G86)/(1-$P$90)/$N$90</f>
        <v>13.718992153613726</v>
      </c>
      <c r="O86" s="13">
        <f t="shared" ref="O86" si="106">L86/(1-G86)/$N$90</f>
        <v>11.661143330571667</v>
      </c>
      <c r="P86" s="14">
        <f t="shared" ref="P86" si="107">O86*$N$90-L86</f>
        <v>22.99577464788733</v>
      </c>
      <c r="Q86">
        <v>25</v>
      </c>
      <c r="R86">
        <v>30</v>
      </c>
      <c r="S86" s="18"/>
    </row>
    <row r="87" spans="2:19" ht="90.75" customHeight="1">
      <c r="B87">
        <v>17022503</v>
      </c>
      <c r="C87" s="1" t="s">
        <v>118</v>
      </c>
      <c r="D87" s="9" t="s">
        <v>119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ref="J87" si="108">(E87+F87+($K$90*H87+$M$90)*$L$90)/(1-G87)/(1-$O$90)/(1-I87)/$N$90</f>
        <v>9.0579710144927521</v>
      </c>
      <c r="K87" s="12">
        <f t="shared" ref="K87" si="109">(E87+F87+($K$90*H87+$M$90)*$L$90)/(1-G87)/(1-$P$90)/(1-I87)/$N$90</f>
        <v>9.8039215686274499</v>
      </c>
      <c r="L87" s="1">
        <f t="shared" ref="L87" si="110">E87+F87+($K$90*H87+$M$90)*$L$90</f>
        <v>32.299999999999997</v>
      </c>
      <c r="M87" s="13">
        <f t="shared" ref="M87" si="111">L87/(1-G87)/(1-$O$90)/$N$90</f>
        <v>6.7934782608695636</v>
      </c>
      <c r="N87" s="13">
        <f t="shared" ref="N87" si="112">L87/(1-G87)/(1-$P$90)/$N$90</f>
        <v>7.352941176470587</v>
      </c>
      <c r="O87" s="13">
        <f t="shared" ref="O87" si="113">L87/(1-G87)/$N$90</f>
        <v>6.2499999999999991</v>
      </c>
      <c r="P87" s="14">
        <f t="shared" ref="P87" si="114">O87*$N$90-L87</f>
        <v>10.199999999999996</v>
      </c>
      <c r="Q87">
        <v>25</v>
      </c>
      <c r="R87">
        <v>30</v>
      </c>
      <c r="S87" s="18"/>
    </row>
    <row r="88" spans="2:19">
      <c r="G88" s="15"/>
      <c r="I88" s="15"/>
      <c r="J88" s="11"/>
      <c r="L88" s="1"/>
      <c r="M88" s="13"/>
      <c r="O88" s="13"/>
      <c r="P88" s="14"/>
    </row>
    <row r="89" spans="2:19">
      <c r="K89" s="16" t="s">
        <v>102</v>
      </c>
      <c r="L89" s="16" t="s">
        <v>103</v>
      </c>
      <c r="M89" s="16" t="s">
        <v>104</v>
      </c>
      <c r="N89" s="16" t="s">
        <v>105</v>
      </c>
      <c r="O89" s="16" t="s">
        <v>106</v>
      </c>
      <c r="P89" s="16" t="s">
        <v>107</v>
      </c>
    </row>
    <row r="90" spans="2:19">
      <c r="K90" s="17">
        <v>100</v>
      </c>
      <c r="L90" s="15">
        <v>0.85</v>
      </c>
      <c r="M90">
        <v>8</v>
      </c>
      <c r="N90">
        <v>6.8</v>
      </c>
      <c r="O90" s="15">
        <v>0.08</v>
      </c>
      <c r="P90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87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  <hyperlink ref="D86" r:id="rId74"/>
    <hyperlink ref="D87" r:id="rId75"/>
  </hyperlinks>
  <pageMargins left="0.69930555555555596" right="0.69930555555555596" top="0.75" bottom="0.75" header="0.3" footer="0.3"/>
  <pageSetup paperSize="9" orientation="portrait" horizontalDpi="200" verticalDpi="300"/>
  <drawing r:id="rId7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2017-02-25T10:33:42Z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