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100" windowHeight="7730"/>
  </bookViews>
  <sheets>
    <sheet name="Sheet1" sheetId="1" r:id="rId1"/>
    <sheet name="Sheet2" sheetId="2" r:id="rId2"/>
    <sheet name="Sheet3" sheetId="3" r:id="rId3"/>
  </sheets>
  <calcPr calcId="144525" concurrentCalc="0"/>
</workbook>
</file>

<file path=xl/sharedStrings.xml><?xml version="1.0" encoding="utf-8"?>
<sst xmlns="http://schemas.openxmlformats.org/spreadsheetml/2006/main" count="34">
  <si>
    <t>产品标题</t>
  </si>
  <si>
    <t>产品编码</t>
  </si>
  <si>
    <t>类型</t>
  </si>
  <si>
    <t>链接</t>
  </si>
  <si>
    <t>进货价</t>
  </si>
  <si>
    <t>国内运费</t>
  </si>
  <si>
    <t>利润率</t>
  </si>
  <si>
    <t>重量/kg</t>
  </si>
  <si>
    <t>产品折扣</t>
  </si>
  <si>
    <t>速卖通标价</t>
  </si>
  <si>
    <t>wish标价</t>
  </si>
  <si>
    <t>成本/￥</t>
  </si>
  <si>
    <t>速卖通售价</t>
  </si>
  <si>
    <t>wish售价</t>
  </si>
  <si>
    <t>获得售价</t>
  </si>
  <si>
    <t>利润</t>
  </si>
  <si>
    <t>Tina</t>
  </si>
  <si>
    <t>Jerry</t>
  </si>
  <si>
    <t>爬爬服</t>
  </si>
  <si>
    <t>无</t>
  </si>
  <si>
    <t>https://detail.1688.com/offer/525047668329.html?spm=a261y.7663282.0.0.tkCnpt</t>
  </si>
  <si>
    <t>连衣裙</t>
  </si>
  <si>
    <t>https://detail.1688.com/offer/532946594199.html?spm=a2615.7691456.0.0.KfqxAP</t>
  </si>
  <si>
    <t>鞋子</t>
  </si>
  <si>
    <t>https://detail.1688.com/offer/43388465240.html?spm=a2615.7691456.0.0.SVo0SF</t>
  </si>
  <si>
    <t>套装</t>
  </si>
  <si>
    <t>https://item.taobao.com/item.htm?spm=a230r.1.0.0.NVkYXr&amp;id=535812571550&amp;ns=1#detail</t>
  </si>
  <si>
    <t>https://detail.1688.com/offer/40271270024.html?spm=a2615.7691456.0.0.cNqYof</t>
  </si>
  <si>
    <t>国际运费 1kg/￥</t>
  </si>
  <si>
    <t>国际运费折扣</t>
  </si>
  <si>
    <t>挂号费</t>
  </si>
  <si>
    <t>汇率</t>
  </si>
  <si>
    <t>速卖通费率</t>
  </si>
  <si>
    <t>wish费率</t>
  </si>
</sst>
</file>

<file path=xl/styles.xml><?xml version="1.0" encoding="utf-8"?>
<styleSheet xmlns="http://schemas.openxmlformats.org/spreadsheetml/2006/main">
  <numFmts count="8">
    <numFmt numFmtId="176" formatCode="\¥#,##0.00_);[Red]\(\¥#,##0.00\)"/>
    <numFmt numFmtId="177" formatCode="_-&quot;US$&quot;* #,##0.00_ ;_-&quot;US$&quot;* \-#,##0.00\ ;_-&quot;US$&quot;* &quot;-&quot;??_ ;_-@_ "/>
    <numFmt numFmtId="26" formatCode="\$#,##0.00_);[Red]\(\$#,##0.00\)"/>
    <numFmt numFmtId="44" formatCode="_ &quot;￥&quot;* #,##0.00_ ;_ &quot;￥&quot;* \-#,##0.00_ ;_ &quot;￥&quot;* &quot;-&quot;??_ ;_ @_ "/>
    <numFmt numFmtId="178" formatCode="0.00_);[Red]\(0.00\)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2">
    <font>
      <sz val="11"/>
      <color theme="1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b/>
      <sz val="11"/>
      <color rgb="FFFF0000"/>
      <name val="宋体"/>
      <charset val="134"/>
      <scheme val="minor"/>
    </font>
    <font>
      <u/>
      <sz val="11"/>
      <color rgb="FF0000FF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9" fillId="1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7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0" fillId="16" borderId="4" applyNumberFormat="0" applyFont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9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14" fillId="0" borderId="6" applyNumberFormat="0" applyFill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21" fillId="8" borderId="8" applyNumberFormat="0" applyAlignment="0" applyProtection="0">
      <alignment vertical="center"/>
    </xf>
    <xf numFmtId="0" fontId="6" fillId="8" borderId="1" applyNumberFormat="0" applyAlignment="0" applyProtection="0">
      <alignment vertical="center"/>
    </xf>
    <xf numFmtId="0" fontId="8" fillId="10" borderId="2" applyNumberFormat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8" fillId="0" borderId="7" applyNumberFormat="0" applyFill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Alignment="1">
      <alignment vertical="center"/>
    </xf>
    <xf numFmtId="0" fontId="0" fillId="2" borderId="0" xfId="0" applyFill="1" applyAlignment="1">
      <alignment vertical="center"/>
    </xf>
    <xf numFmtId="9" fontId="0" fillId="0" borderId="0" xfId="0" applyNumberFormat="1" applyAlignment="1">
      <alignment vertical="center"/>
    </xf>
    <xf numFmtId="178" fontId="0" fillId="0" borderId="0" xfId="0" applyNumberFormat="1" applyAlignment="1">
      <alignment vertical="center"/>
    </xf>
    <xf numFmtId="0" fontId="1" fillId="0" borderId="0" xfId="10" applyFont="1" applyAlignment="1">
      <alignment vertical="center"/>
    </xf>
    <xf numFmtId="26" fontId="0" fillId="0" borderId="0" xfId="0" applyNumberFormat="1" applyAlignment="1">
      <alignment vertical="center"/>
    </xf>
    <xf numFmtId="177" fontId="0" fillId="0" borderId="0" xfId="0" applyNumberFormat="1" applyAlignment="1">
      <alignment vertical="center"/>
    </xf>
    <xf numFmtId="177" fontId="0" fillId="0" borderId="0" xfId="11" applyNumberFormat="1" applyFont="1" applyAlignment="1">
      <alignment vertical="center"/>
    </xf>
    <xf numFmtId="176" fontId="0" fillId="0" borderId="0" xfId="0" applyNumberFormat="1" applyAlignment="1">
      <alignment vertical="center"/>
    </xf>
    <xf numFmtId="0" fontId="2" fillId="0" borderId="0" xfId="0" applyFont="1">
      <alignment vertical="center"/>
    </xf>
    <xf numFmtId="178" fontId="0" fillId="0" borderId="0" xfId="0" applyNumberFormat="1">
      <alignment vertical="center"/>
    </xf>
    <xf numFmtId="9" fontId="0" fillId="0" borderId="0" xfId="0" applyNumberFormat="1">
      <alignment vertical="center"/>
    </xf>
    <xf numFmtId="0" fontId="1" fillId="0" borderId="0" xfId="10" applyFo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image" Target="../media/image6.jpeg"/><Relationship Id="rId5" Type="http://schemas.openxmlformats.org/officeDocument/2006/relationships/image" Target="../media/image5.jpeg"/><Relationship Id="rId4" Type="http://schemas.openxmlformats.org/officeDocument/2006/relationships/image" Target="../media/image4.jpeg"/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0</xdr:col>
      <xdr:colOff>1</xdr:colOff>
      <xdr:row>1</xdr:row>
      <xdr:rowOff>0</xdr:rowOff>
    </xdr:from>
    <xdr:to>
      <xdr:col>1</xdr:col>
      <xdr:colOff>20560</xdr:colOff>
      <xdr:row>2</xdr:row>
      <xdr:rowOff>0</xdr:rowOff>
    </xdr:to>
    <xdr:pic>
      <xdr:nvPicPr>
        <xdr:cNvPr id="4" name="图片 3" descr="QQ截图20160717170805.jpg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177800"/>
          <a:ext cx="1007110" cy="1095375"/>
        </a:xfrm>
        <a:prstGeom prst="rect">
          <a:avLst/>
        </a:prstGeom>
      </xdr:spPr>
    </xdr:pic>
    <xdr:clientData/>
  </xdr:twoCellAnchor>
  <xdr:twoCellAnchor editAs="oneCell">
    <xdr:from>
      <xdr:col>0</xdr:col>
      <xdr:colOff>32385</xdr:colOff>
      <xdr:row>2</xdr:row>
      <xdr:rowOff>123825</xdr:rowOff>
    </xdr:from>
    <xdr:to>
      <xdr:col>0</xdr:col>
      <xdr:colOff>855980</xdr:colOff>
      <xdr:row>2</xdr:row>
      <xdr:rowOff>941705</xdr:rowOff>
    </xdr:to>
    <xdr:pic>
      <xdr:nvPicPr>
        <xdr:cNvPr id="2" name="图片 1" descr="首图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32385" y="1397000"/>
          <a:ext cx="823595" cy="817880"/>
        </a:xfrm>
        <a:prstGeom prst="rect">
          <a:avLst/>
        </a:prstGeom>
      </xdr:spPr>
    </xdr:pic>
    <xdr:clientData/>
  </xdr:twoCellAnchor>
  <xdr:twoCellAnchor editAs="oneCell">
    <xdr:from>
      <xdr:col>0</xdr:col>
      <xdr:colOff>185420</xdr:colOff>
      <xdr:row>3</xdr:row>
      <xdr:rowOff>81915</xdr:rowOff>
    </xdr:from>
    <xdr:to>
      <xdr:col>0</xdr:col>
      <xdr:colOff>884555</xdr:colOff>
      <xdr:row>3</xdr:row>
      <xdr:rowOff>803910</xdr:rowOff>
    </xdr:to>
    <xdr:pic>
      <xdr:nvPicPr>
        <xdr:cNvPr id="3" name="图片 2" descr="746-20"/>
        <xdr:cNvPicPr>
          <a:picLocks noChangeAspect="1"/>
        </xdr:cNvPicPr>
      </xdr:nvPicPr>
      <xdr:blipFill>
        <a:blip r:embed="rId3" cstate="print"/>
        <a:stretch>
          <a:fillRect/>
        </a:stretch>
      </xdr:blipFill>
      <xdr:spPr>
        <a:xfrm>
          <a:off x="185420" y="2450465"/>
          <a:ext cx="699135" cy="721995"/>
        </a:xfrm>
        <a:prstGeom prst="rect">
          <a:avLst/>
        </a:prstGeom>
      </xdr:spPr>
    </xdr:pic>
    <xdr:clientData/>
  </xdr:twoCellAnchor>
  <xdr:twoCellAnchor editAs="oneCell">
    <xdr:from>
      <xdr:col>0</xdr:col>
      <xdr:colOff>635</xdr:colOff>
      <xdr:row>4</xdr:row>
      <xdr:rowOff>76200</xdr:rowOff>
    </xdr:from>
    <xdr:to>
      <xdr:col>0</xdr:col>
      <xdr:colOff>923925</xdr:colOff>
      <xdr:row>4</xdr:row>
      <xdr:rowOff>953135</xdr:rowOff>
    </xdr:to>
    <xdr:pic>
      <xdr:nvPicPr>
        <xdr:cNvPr id="5" name="图片 4" descr="1"/>
        <xdr:cNvPicPr>
          <a:picLocks noChangeAspect="1"/>
        </xdr:cNvPicPr>
      </xdr:nvPicPr>
      <xdr:blipFill>
        <a:blip r:embed="rId4" cstate="print"/>
        <a:stretch>
          <a:fillRect/>
        </a:stretch>
      </xdr:blipFill>
      <xdr:spPr>
        <a:xfrm>
          <a:off x="635" y="3330575"/>
          <a:ext cx="923290" cy="876935"/>
        </a:xfrm>
        <a:prstGeom prst="rect">
          <a:avLst/>
        </a:prstGeom>
      </xdr:spPr>
    </xdr:pic>
    <xdr:clientData/>
  </xdr:twoCellAnchor>
  <xdr:twoCellAnchor editAs="oneCell">
    <xdr:from>
      <xdr:col>0</xdr:col>
      <xdr:colOff>1</xdr:colOff>
      <xdr:row>5</xdr:row>
      <xdr:rowOff>0</xdr:rowOff>
    </xdr:from>
    <xdr:to>
      <xdr:col>0</xdr:col>
      <xdr:colOff>901932</xdr:colOff>
      <xdr:row>5</xdr:row>
      <xdr:rowOff>906087</xdr:rowOff>
    </xdr:to>
    <xdr:pic>
      <xdr:nvPicPr>
        <xdr:cNvPr id="6" name="图片 5" descr="QQ截图20160730215449.jpg"/>
        <xdr:cNvPicPr>
          <a:picLocks noChangeAspect="1"/>
        </xdr:cNvPicPr>
      </xdr:nvPicPr>
      <xdr:blipFill>
        <a:blip r:embed="rId5" cstate="print"/>
        <a:stretch>
          <a:fillRect/>
        </a:stretch>
      </xdr:blipFill>
      <xdr:spPr>
        <a:xfrm>
          <a:off x="0" y="4244975"/>
          <a:ext cx="901700" cy="905510"/>
        </a:xfrm>
        <a:prstGeom prst="rect">
          <a:avLst/>
        </a:prstGeom>
      </xdr:spPr>
    </xdr:pic>
    <xdr:clientData/>
  </xdr:twoCellAnchor>
  <xdr:twoCellAnchor editAs="oneCell">
    <xdr:from>
      <xdr:col>0</xdr:col>
      <xdr:colOff>44450</xdr:colOff>
      <xdr:row>6</xdr:row>
      <xdr:rowOff>69850</xdr:rowOff>
    </xdr:from>
    <xdr:to>
      <xdr:col>0</xdr:col>
      <xdr:colOff>843280</xdr:colOff>
      <xdr:row>6</xdr:row>
      <xdr:rowOff>842010</xdr:rowOff>
    </xdr:to>
    <xdr:pic>
      <xdr:nvPicPr>
        <xdr:cNvPr id="7" name="图片 6" descr="小图03"/>
        <xdr:cNvPicPr>
          <a:picLocks noChangeAspect="1"/>
        </xdr:cNvPicPr>
      </xdr:nvPicPr>
      <xdr:blipFill>
        <a:blip r:embed="rId6"/>
        <a:stretch>
          <a:fillRect/>
        </a:stretch>
      </xdr:blipFill>
      <xdr:spPr>
        <a:xfrm>
          <a:off x="44450" y="5305425"/>
          <a:ext cx="798830" cy="7721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4" Type="http://schemas.openxmlformats.org/officeDocument/2006/relationships/hyperlink" Target="https://item.taobao.com/item.htm?spm=a230r.1.0.0.NVkYXr&amp;id=535812571550&amp;ns=1" TargetMode="External"/><Relationship Id="rId3" Type="http://schemas.openxmlformats.org/officeDocument/2006/relationships/hyperlink" Target="https://detail.1688.com/offer/532946594199.html?spm=a2615.7691456.0.0.KfqxAP" TargetMode="External"/><Relationship Id="rId2" Type="http://schemas.openxmlformats.org/officeDocument/2006/relationships/hyperlink" Target="https://detail.1688.com/offer/43388465240.html?spm=a2615.7691456.0.0.SVo0SF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S19"/>
  <sheetViews>
    <sheetView tabSelected="1" topLeftCell="D1" workbookViewId="0">
      <pane ySplit="1" topLeftCell="A6" activePane="bottomLeft" state="frozen"/>
      <selection/>
      <selection pane="bottomLeft" activeCell="J7" sqref="J7"/>
    </sheetView>
  </sheetViews>
  <sheetFormatPr defaultColWidth="9" defaultRowHeight="14"/>
  <cols>
    <col min="1" max="1" width="14.1272727272727" customWidth="1"/>
    <col min="2" max="2" width="9.5" customWidth="1"/>
    <col min="3" max="3" width="9.62727272727273" customWidth="1"/>
    <col min="4" max="4" width="7.75454545454545" customWidth="1"/>
    <col min="5" max="5" width="8.12727272727273" customWidth="1"/>
    <col min="6" max="6" width="9.87272727272727" customWidth="1"/>
    <col min="7" max="7" width="8.25454545454545" customWidth="1"/>
    <col min="10" max="10" width="11.2545454545455" customWidth="1"/>
    <col min="11" max="11" width="11.1272727272727" customWidth="1"/>
    <col min="12" max="12" width="7.62727272727273" customWidth="1"/>
    <col min="13" max="13" width="11.8727272727273" customWidth="1"/>
    <col min="14" max="15" width="11.6272727272727" customWidth="1"/>
    <col min="16" max="16" width="9.87272727272727" customWidth="1"/>
    <col min="17" max="17" width="6.5" customWidth="1"/>
    <col min="18" max="18" width="6.87272727272727" customWidth="1"/>
  </cols>
  <sheetData>
    <row r="1" spans="1:18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ht="86.25" customHeight="1" spans="1:18">
      <c r="A2" s="1"/>
      <c r="B2" s="1">
        <v>16072601</v>
      </c>
      <c r="C2" s="1" t="s">
        <v>18</v>
      </c>
      <c r="D2" s="1" t="s">
        <v>19</v>
      </c>
      <c r="E2" s="1">
        <v>33</v>
      </c>
      <c r="F2" s="1">
        <v>2</v>
      </c>
      <c r="G2" s="3">
        <v>0.25</v>
      </c>
      <c r="H2" s="4">
        <v>0.3</v>
      </c>
      <c r="I2" s="3">
        <v>0.15</v>
      </c>
      <c r="J2" s="6">
        <f t="shared" ref="J2:J6" si="0">(E2+F2+($K$19*H2+$M$19)*$L$19)/(1-G2)/(1-$O$19)/(1-I2)/$N$19</f>
        <v>16.5518966757357</v>
      </c>
      <c r="K2" s="7">
        <f t="shared" ref="K2:K6" si="1">(E2+F2+($K$19*H2+$M$19)*$L$19)/(1-G2)/(1-$P$19)/(1-I2)/$N$19</f>
        <v>18.4991786375869</v>
      </c>
      <c r="L2" s="1">
        <f t="shared" ref="L2:L6" si="2">E2+F2+($K$19*H2+$M$19)*$L$19</f>
        <v>66.16</v>
      </c>
      <c r="M2" s="8">
        <f t="shared" ref="M2:M6" si="3">L2/(1-G2)/(1-$O$19)/$N$19</f>
        <v>14.0691121743753</v>
      </c>
      <c r="N2" s="8">
        <f t="shared" ref="N2:N6" si="4">L2/(1-G2)/(1-$P$19)/$N$19</f>
        <v>15.7243018419489</v>
      </c>
      <c r="O2" s="8">
        <f>L2/(1-G2)/$N$19</f>
        <v>13.3656565656566</v>
      </c>
      <c r="P2" s="9">
        <f>O2*$N$19-L2</f>
        <v>22.0533333333333</v>
      </c>
      <c r="Q2" s="1">
        <v>1</v>
      </c>
      <c r="R2" s="1">
        <v>0</v>
      </c>
    </row>
    <row r="3" ht="86.25" customHeight="1" spans="1:18">
      <c r="A3" s="1"/>
      <c r="B3" s="1">
        <v>16072701</v>
      </c>
      <c r="C3" s="1" t="s">
        <v>18</v>
      </c>
      <c r="D3" s="1" t="s">
        <v>20</v>
      </c>
      <c r="E3" s="1">
        <v>12</v>
      </c>
      <c r="F3" s="1">
        <v>3</v>
      </c>
      <c r="G3" s="3">
        <v>0.25</v>
      </c>
      <c r="H3" s="4">
        <v>0.2</v>
      </c>
      <c r="I3" s="3">
        <v>0.25</v>
      </c>
      <c r="J3" s="6">
        <f t="shared" si="0"/>
        <v>10.7630692893851</v>
      </c>
      <c r="K3" s="7">
        <f t="shared" si="1"/>
        <v>12.0293127351951</v>
      </c>
      <c r="L3" s="1">
        <f t="shared" si="2"/>
        <v>37.96</v>
      </c>
      <c r="M3" s="8">
        <f t="shared" si="3"/>
        <v>8.07230196703881</v>
      </c>
      <c r="N3" s="8">
        <f t="shared" si="4"/>
        <v>9.02198455139632</v>
      </c>
      <c r="O3" s="8">
        <f>L3/(1-G3)/$N$19</f>
        <v>7.66868686868687</v>
      </c>
      <c r="P3" s="9">
        <f>O3*$N$19-L3</f>
        <v>12.6533333333333</v>
      </c>
      <c r="Q3" s="1">
        <v>1</v>
      </c>
      <c r="R3" s="1">
        <v>1</v>
      </c>
    </row>
    <row r="4" ht="69.75" customHeight="1" spans="1:18">
      <c r="A4" s="1"/>
      <c r="B4" s="1">
        <v>16072901</v>
      </c>
      <c r="C4" s="1" t="s">
        <v>21</v>
      </c>
      <c r="D4" s="5" t="s">
        <v>22</v>
      </c>
      <c r="E4" s="1">
        <v>34</v>
      </c>
      <c r="F4" s="1">
        <v>5</v>
      </c>
      <c r="G4" s="3">
        <v>0.25</v>
      </c>
      <c r="H4" s="1">
        <v>0.2</v>
      </c>
      <c r="I4" s="3">
        <v>0.3</v>
      </c>
      <c r="J4" s="6">
        <f t="shared" si="0"/>
        <v>18.8228146122883</v>
      </c>
      <c r="K4" s="7">
        <f t="shared" si="1"/>
        <v>21.0372633902046</v>
      </c>
      <c r="L4" s="1">
        <f t="shared" si="2"/>
        <v>61.96</v>
      </c>
      <c r="M4" s="8">
        <f t="shared" si="3"/>
        <v>13.1759702286018</v>
      </c>
      <c r="N4" s="8">
        <f t="shared" si="4"/>
        <v>14.7260843731432</v>
      </c>
      <c r="O4" s="8">
        <f>L4/(1-G4)/$N$19</f>
        <v>12.5171717171717</v>
      </c>
      <c r="P4" s="9">
        <f>O4*$N$19-L4</f>
        <v>20.6533333333333</v>
      </c>
      <c r="Q4" s="1">
        <v>1</v>
      </c>
      <c r="R4" s="1">
        <v>1</v>
      </c>
    </row>
    <row r="5" ht="78" customHeight="1" spans="1:18">
      <c r="A5" s="1"/>
      <c r="B5" s="1">
        <v>16073001</v>
      </c>
      <c r="C5" s="1" t="s">
        <v>23</v>
      </c>
      <c r="D5" s="5" t="s">
        <v>24</v>
      </c>
      <c r="E5" s="1">
        <v>27</v>
      </c>
      <c r="F5" s="1">
        <v>5</v>
      </c>
      <c r="G5" s="3">
        <v>0.25</v>
      </c>
      <c r="H5" s="1">
        <v>0.4</v>
      </c>
      <c r="I5" s="3">
        <v>0.15</v>
      </c>
      <c r="J5" s="6">
        <f t="shared" si="0"/>
        <v>17.8528317228008</v>
      </c>
      <c r="K5" s="7">
        <f t="shared" si="1"/>
        <v>19.9531648666597</v>
      </c>
      <c r="L5" s="1">
        <f t="shared" si="2"/>
        <v>71.36</v>
      </c>
      <c r="M5" s="8">
        <f t="shared" si="3"/>
        <v>15.1749069643806</v>
      </c>
      <c r="N5" s="8">
        <f t="shared" si="4"/>
        <v>16.9601901366607</v>
      </c>
      <c r="O5" s="8">
        <f>L5/(1-G5)/$N$19</f>
        <v>14.4161616161616</v>
      </c>
      <c r="P5" s="9">
        <f>O5*$N$19-L5</f>
        <v>23.7866666666667</v>
      </c>
      <c r="Q5" s="1">
        <v>1</v>
      </c>
      <c r="R5" s="1">
        <v>1</v>
      </c>
    </row>
    <row r="6" ht="78" customHeight="1" spans="1:19">
      <c r="A6" s="4"/>
      <c r="B6" s="1">
        <v>16073002</v>
      </c>
      <c r="C6" s="1" t="s">
        <v>25</v>
      </c>
      <c r="D6" s="5" t="s">
        <v>26</v>
      </c>
      <c r="E6" s="1">
        <v>31</v>
      </c>
      <c r="F6" s="1">
        <v>2</v>
      </c>
      <c r="G6" s="3">
        <v>0.2</v>
      </c>
      <c r="H6" s="1">
        <v>0.3</v>
      </c>
      <c r="I6" s="3">
        <v>0.15</v>
      </c>
      <c r="J6" s="6">
        <f t="shared" si="0"/>
        <v>15.0483159771085</v>
      </c>
      <c r="K6" s="7">
        <f t="shared" si="1"/>
        <v>16.8187060920625</v>
      </c>
      <c r="L6" s="1">
        <f t="shared" si="2"/>
        <v>64.16</v>
      </c>
      <c r="M6" s="8">
        <f t="shared" si="3"/>
        <v>12.7910685805423</v>
      </c>
      <c r="N6" s="8">
        <f t="shared" si="4"/>
        <v>14.2959001782531</v>
      </c>
      <c r="O6" s="8">
        <f t="shared" ref="O6:O7" si="5">L6/(1-G6)/$N$19</f>
        <v>12.1515151515152</v>
      </c>
      <c r="P6" s="9">
        <f t="shared" ref="P6:P7" si="6">O6*$N$19-L6</f>
        <v>16.04</v>
      </c>
      <c r="Q6" s="1">
        <v>0</v>
      </c>
      <c r="R6" s="1">
        <v>1</v>
      </c>
      <c r="S6" s="13" t="s">
        <v>26</v>
      </c>
    </row>
    <row r="7" ht="69" customHeight="1" spans="1:18">
      <c r="A7" s="1"/>
      <c r="B7" s="1">
        <v>16080301</v>
      </c>
      <c r="C7" s="1" t="s">
        <v>23</v>
      </c>
      <c r="D7" s="1" t="s">
        <v>27</v>
      </c>
      <c r="E7" s="1">
        <v>23</v>
      </c>
      <c r="F7" s="1">
        <v>5</v>
      </c>
      <c r="G7" s="3">
        <v>0.25</v>
      </c>
      <c r="H7" s="1">
        <v>0.4</v>
      </c>
      <c r="I7" s="3">
        <v>0.15</v>
      </c>
      <c r="J7" s="6">
        <f>(E7+F7+($K$19*H7+$M$19)*$L$19)/(1-G7)/(1-$O$19)/(1-I7)/$N$19</f>
        <v>16.8521124558276</v>
      </c>
      <c r="K7" s="7">
        <f>(E7+F7+($K$19*H7+$M$19)*$L$19)/(1-G7)/(1-$P$19)/(1-I7)/$N$19</f>
        <v>18.8347139212191</v>
      </c>
      <c r="L7" s="1">
        <f>E7+F7+($K$19*H7+$M$19)*$L$19</f>
        <v>67.36</v>
      </c>
      <c r="M7" s="8">
        <f>L7/(1-G7)/(1-$O$19)/$N$19</f>
        <v>14.3242955874535</v>
      </c>
      <c r="N7" s="8">
        <f>L7/(1-G7)/(1-$P$19)/$N$19</f>
        <v>16.0095068330362</v>
      </c>
      <c r="O7" s="8">
        <f t="shared" si="5"/>
        <v>13.6080808080808</v>
      </c>
      <c r="P7" s="9">
        <f t="shared" si="6"/>
        <v>22.4533333333333</v>
      </c>
      <c r="Q7" s="1">
        <v>1</v>
      </c>
      <c r="R7" s="1">
        <v>1</v>
      </c>
    </row>
    <row r="18" spans="11:16">
      <c r="K18" s="10" t="s">
        <v>28</v>
      </c>
      <c r="L18" s="10" t="s">
        <v>29</v>
      </c>
      <c r="M18" s="10" t="s">
        <v>30</v>
      </c>
      <c r="N18" s="10" t="s">
        <v>31</v>
      </c>
      <c r="O18" s="10" t="s">
        <v>32</v>
      </c>
      <c r="P18" s="10" t="s">
        <v>33</v>
      </c>
    </row>
    <row r="19" spans="11:16">
      <c r="K19" s="11">
        <v>100</v>
      </c>
      <c r="L19" s="12">
        <v>0.82</v>
      </c>
      <c r="M19">
        <v>8</v>
      </c>
      <c r="N19">
        <v>6.6</v>
      </c>
      <c r="O19" s="12">
        <v>0.05</v>
      </c>
      <c r="P19" s="12">
        <v>0.15</v>
      </c>
    </row>
  </sheetData>
  <dataValidations count="3">
    <dataValidation type="list" allowBlank="1" showInputMessage="1" showErrorMessage="1" sqref="C2:C5 C6:C7">
      <formula1>"爬爬服,婴儿套装,连衣裙,套装,外套,鞋子"</formula1>
    </dataValidation>
    <dataValidation type="custom" allowBlank="1" showInputMessage="1" showErrorMessage="1" sqref="C1 C8:C15">
      <formula1>"爬爬服"</formula1>
    </dataValidation>
    <dataValidation type="list" allowBlank="1" showInputMessage="1" showErrorMessage="1" sqref="Q2:Q6 R2:R4">
      <formula1>"0,1"</formula1>
    </dataValidation>
  </dataValidations>
  <hyperlinks>
    <hyperlink ref="D5" r:id="rId2" display="https://detail.1688.com/offer/43388465240.html?spm=a2615.7691456.0.0.SVo0SF"/>
    <hyperlink ref="D4" r:id="rId3" display="https://detail.1688.com/offer/532946594199.html?spm=a2615.7691456.0.0.KfqxAP"/>
    <hyperlink ref="D6" r:id="rId4" display="https://item.taobao.com/item.htm?spm=a230r.1.0.0.NVkYXr&amp;id=535812571550&amp;ns=1#detail"/>
    <hyperlink ref="S6" r:id="rId4" display="https://item.taobao.com/item.htm?spm=a230r.1.0.0.NVkYXr&amp;id=535812571550&amp;ns=1#detail"/>
  </hyperlinks>
  <pageMargins left="0.699305555555556" right="0.699305555555556" top="0.75" bottom="0.75" header="0.3" footer="0.3"/>
  <pageSetup paperSize="9" orientation="portrait" horizontalDpi="200" verticalDpi="300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"/>
  <sheetViews>
    <sheetView workbookViewId="0">
      <selection activeCell="A1" sqref="A1"/>
    </sheetView>
  </sheetViews>
  <sheetFormatPr defaultColWidth="9" defaultRowHeight="14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用户</cp:lastModifiedBy>
  <dcterms:created xsi:type="dcterms:W3CDTF">2006-09-13T11:21:00Z</dcterms:created>
  <dcterms:modified xsi:type="dcterms:W3CDTF">2016-08-03T15:38:54Z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2052-10.1.0.5850</vt:lpwstr>
  </property>
</Properties>
</file>