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77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" i="1"/>
  <c r="O7"/>
  <c r="L6"/>
  <c r="O6" s="1"/>
  <c r="P6" s="1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6" l="1"/>
  <c r="M6"/>
</calcChain>
</file>

<file path=xl/sharedStrings.xml><?xml version="1.0" encoding="utf-8"?>
<sst xmlns="http://schemas.openxmlformats.org/spreadsheetml/2006/main" count="35" uniqueCount="33">
  <si>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</si>
  <si>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</si>
  <si>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</si>
  <si>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</si>
  <si>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</si>
  <si>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</si>
  <si>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</si>
  <si>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</si>
  <si>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</si>
  <si>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</si>
  <si>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</si>
  <si>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</si>
  <si>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</si>
  <si>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</si>
  <si>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</si>
  <si>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</si>
  <si>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</si>
  <si>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</si>
  <si>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</si>
  <si>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</si>
  <si>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</si>
  <si>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</si>
  <si>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鞋子</t>
  </si>
  <si>
    <t>国际运费 1kg/￥</t>
  </si>
  <si>
    <t>国际运费折扣</t>
  </si>
  <si>
    <t>挂号费</t>
  </si>
  <si>
    <t>汇率</t>
  </si>
  <si>
    <t>速卖通费率</t>
  </si>
  <si>
    <t>wish费率</t>
  </si>
  <si>
    <t>套装</t>
  </si>
  <si>
    <t>https://item.taobao.com/item.htm?spm=a230r.1.0.0.NVkYXr&amp;id=535812571550&amp;ns=1#detail</t>
    <phoneticPr fontId="4" type="noConversion"/>
  </si>
  <si>
    <t>https://detail.1688.com/offer/43388465240.html?spm=a2615.7691456.0.0.SVo0SF</t>
    <phoneticPr fontId="4" type="noConversion"/>
  </si>
  <si>
    <t>https://detail.1688.com/offer/532946594199.html?spm=a2615.7691456.0.0.KfqxAP</t>
    <phoneticPr fontId="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</si>
</sst>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0" fontId="5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" y="4238625"/>
          <a:ext cx="901931" cy="906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0.0.NVkYXr&amp;id=535812571550&amp;ns=1" TargetMode="External"/><Relationship Id="rId2" Type="http://schemas.openxmlformats.org/officeDocument/2006/relationships/hyperlink" Target="https://detail.1688.com/offer/532946594199.html?spm=a2615.7691456.0.0.KfqxAP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0.0.NVkYXr&amp;id=535812571550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7.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9" ht="86.25" customHeight="1">
      <c r="A2" s="5"/>
      <c r="B2" s="5">
        <v>16072601</v>
      </c>
      <c r="C2" s="5" t="s">
        <v>18</v>
      </c>
      <c r="D2" s="5" t="s">
        <v>19</v>
      </c>
      <c r="E2" s="5">
        <v>33</v>
      </c>
      <c r="F2" s="5">
        <v>2</v>
      </c>
      <c r="G2" s="7">
        <v>0.25</v>
      </c>
      <c r="H2" s="8">
        <v>0.3</v>
      </c>
      <c r="I2" s="7">
        <v>0.15</v>
      </c>
      <c r="J2" s="9">
        <f>(E2+F2+($K$19*H2+$M$19)*$L$19)/(1-G2)/(1-$O$19)/(1-I2)/$N$19</f>
        <v>16.551896675735701</v>
      </c>
      <c r="K2" s="10">
        <f>(E2+F2+($K$19*H2+$M$19)*$L$19)/(1-G2)/(1-$P$19)/(1-I2)/$N$19</f>
        <v>18.499178637586901</v>
      </c>
      <c r="L2" s="5">
        <f>E2+F2+($K$19*H2+$M$19)*$L$19</f>
        <v>66.16</v>
      </c>
      <c r="M2" s="11">
        <f>L2/(1-G2)/(1-$O$19)/$N$19</f>
        <v>14.0691121743753</v>
      </c>
      <c r="N2" s="11">
        <f>L2/(1-G2)/(1-$P$19)/$N$19</f>
        <v>15.7243018419489</v>
      </c>
      <c r="O2" s="11">
        <f>L2/(1-G2)/$N$19</f>
        <v>13.3656565656566</v>
      </c>
      <c r="P2" s="12">
        <f>O2*$N$19-L2</f>
        <v>22.053333333333299</v>
      </c>
      <c r="Q2" s="5">
        <v>1</v>
      </c>
      <c r="R2" s="5">
        <v>0</v>
      </c>
    </row>
    <row r="3" spans="1:19" ht="86.25" customHeight="1">
      <c r="A3" s="5"/>
      <c r="B3" s="5">
        <v>16072701</v>
      </c>
      <c r="C3" s="5" t="s">
        <v>18</v>
      </c>
      <c r="D3" s="5" t="s">
        <v>20</v>
      </c>
      <c r="E3" s="5">
        <v>12</v>
      </c>
      <c r="F3" s="5">
        <v>3</v>
      </c>
      <c r="G3" s="7">
        <v>0.25</v>
      </c>
      <c r="H3" s="8">
        <v>0.2</v>
      </c>
      <c r="I3" s="7">
        <v>0.25</v>
      </c>
      <c r="J3" s="9">
        <f>(E3+F3+($K$19*H3+$M$19)*$L$19)/(1-G3)/(1-$O$19)/(1-I3)/$N$19</f>
        <v>10.763069289385101</v>
      </c>
      <c r="K3" s="10">
        <f>(E3+F3+($K$19*H3+$M$19)*$L$19)/(1-G3)/(1-$P$19)/(1-I3)/$N$19</f>
        <v>12.0293127351951</v>
      </c>
      <c r="L3" s="5">
        <f>E3+F3+($K$19*H3+$M$19)*$L$19</f>
        <v>37.96</v>
      </c>
      <c r="M3" s="11">
        <f>L3/(1-G3)/(1-$O$19)/$N$19</f>
        <v>8.0723019670388094</v>
      </c>
      <c r="N3" s="11">
        <f>L3/(1-G3)/(1-$P$19)/$N$19</f>
        <v>9.0219845513963204</v>
      </c>
      <c r="O3" s="11">
        <f>L3/(1-G3)/$N$19</f>
        <v>7.6686868686868701</v>
      </c>
      <c r="P3" s="12">
        <f>O3*$N$19-L3</f>
        <v>12.6533333333333</v>
      </c>
      <c r="Q3" s="5">
        <v>1</v>
      </c>
      <c r="R3" s="5">
        <v>1</v>
      </c>
    </row>
    <row r="4" spans="1:19" ht="69.75" customHeight="1">
      <c r="A4" s="5"/>
      <c r="B4" s="5">
        <v>16072901</v>
      </c>
      <c r="C4" s="5" t="s">
        <v>21</v>
      </c>
      <c r="D4" s="13" t="s">
        <v>32</v>
      </c>
      <c r="E4" s="5">
        <v>34</v>
      </c>
      <c r="F4" s="5">
        <v>5</v>
      </c>
      <c r="G4" s="7">
        <v>0.25</v>
      </c>
      <c r="H4" s="5">
        <v>0.2</v>
      </c>
      <c r="I4" s="7">
        <v>0.3</v>
      </c>
      <c r="J4" s="9">
        <f>(E4+F4+($K$19*H4+$M$19)*$L$19)/(1-G4)/(1-$O$19)/(1-I4)/$N$19</f>
        <v>18.822814612288301</v>
      </c>
      <c r="K4" s="10">
        <f>(E4+F4+($K$19*H4+$M$19)*$L$19)/(1-G4)/(1-$P$19)/(1-I4)/$N$19</f>
        <v>21.0372633902046</v>
      </c>
      <c r="L4" s="5">
        <f>E4+F4+($K$19*H4+$M$19)*$L$19</f>
        <v>61.96</v>
      </c>
      <c r="M4" s="11">
        <f>L4/(1-G4)/(1-$O$19)/$N$19</f>
        <v>13.1759702286018</v>
      </c>
      <c r="N4" s="11">
        <f>L4/(1-G4)/(1-$P$19)/$N$19</f>
        <v>14.7260843731432</v>
      </c>
      <c r="O4" s="11">
        <f>L4/(1-G4)/$N$19</f>
        <v>12.517171717171699</v>
      </c>
      <c r="P4" s="12">
        <f>O4*$N$19-L4</f>
        <v>20.6533333333333</v>
      </c>
      <c r="Q4" s="5">
        <v>1</v>
      </c>
      <c r="R4" s="5">
        <v>1</v>
      </c>
    </row>
    <row r="5" spans="1:19" ht="78" customHeight="1">
      <c r="A5" s="5"/>
      <c r="B5" s="5">
        <v>16073001</v>
      </c>
      <c r="C5" s="5" t="s">
        <v>22</v>
      </c>
      <c r="D5" s="13" t="s">
        <v>31</v>
      </c>
      <c r="E5" s="5">
        <v>27</v>
      </c>
      <c r="F5" s="5">
        <v>5</v>
      </c>
      <c r="G5" s="7">
        <v>0.25</v>
      </c>
      <c r="H5" s="5">
        <v>0.4</v>
      </c>
      <c r="I5" s="7">
        <v>0.15</v>
      </c>
      <c r="J5" s="9">
        <f>(E5+F5+($K$19*H5+$M$19)*$L$19)/(1-G5)/(1-$O$19)/(1-I5)/$N$19</f>
        <v>17.852831722800801</v>
      </c>
      <c r="K5" s="10">
        <f>(E5+F5+($K$19*H5+$M$19)*$L$19)/(1-G5)/(1-$P$19)/(1-I5)/$N$19</f>
        <v>19.953164866659701</v>
      </c>
      <c r="L5" s="5">
        <f>E5+F5+($K$19*H5+$M$19)*$L$19</f>
        <v>71.36</v>
      </c>
      <c r="M5" s="11">
        <f>L5/(1-G5)/(1-$O$19)/$N$19</f>
        <v>15.1749069643806</v>
      </c>
      <c r="N5" s="11">
        <f>L5/(1-G5)/(1-$P$19)/$N$19</f>
        <v>16.9601901366607</v>
      </c>
      <c r="O5" s="11">
        <f>L5/(1-G5)/$N$19</f>
        <v>14.416161616161601</v>
      </c>
      <c r="P5" s="12">
        <f>O5*$N$19-L5</f>
        <v>23.786666666666701</v>
      </c>
      <c r="Q5" s="5">
        <v>1</v>
      </c>
      <c r="R5" s="5">
        <v>1</v>
      </c>
    </row>
    <row r="6" spans="1:19" ht="78" customHeight="1">
      <c r="A6" s="8"/>
      <c r="B6" s="5">
        <v>16073002</v>
      </c>
      <c r="C6" s="5" t="s">
        <v>29</v>
      </c>
      <c r="D6" s="13" t="s">
        <v>30</v>
      </c>
      <c r="E6" s="5">
        <v>31</v>
      </c>
      <c r="F6" s="5">
        <v>2</v>
      </c>
      <c r="G6" s="7">
        <v>0.2</v>
      </c>
      <c r="H6" s="5">
        <v>0.3</v>
      </c>
      <c r="I6" s="7">
        <v>0.15</v>
      </c>
      <c r="J6" s="9">
        <f>(E6+F6+($K$19*H6+$M$19)*$L$19)/(1-G6)/(1-$O$19)/(1-I6)/$N$19</f>
        <v>15.048315977108548</v>
      </c>
      <c r="K6" s="10">
        <f>(E6+F6+($K$19*H6+$M$19)*$L$19)/(1-G6)/(1-$P$19)/(1-I6)/$N$19</f>
        <v>16.818706092062492</v>
      </c>
      <c r="L6" s="5">
        <f>E6+F6+($K$19*H6+$M$19)*$L$19</f>
        <v>64.16</v>
      </c>
      <c r="M6" s="11">
        <f>L6/(1-G6)/(1-$O$19)/$N$19</f>
        <v>12.791068580542266</v>
      </c>
      <c r="N6" s="11">
        <f>L6/(1-G6)/(1-$P$19)/$N$19</f>
        <v>14.295900178253119</v>
      </c>
      <c r="O6" s="11">
        <f t="shared" ref="O6:O7" si="0">L6/(1-G6)/$N$19</f>
        <v>12.15151515151515</v>
      </c>
      <c r="P6" s="12">
        <f t="shared" ref="P6:P7" si="1">O6*$N$19-L6</f>
        <v>16.039999999999992</v>
      </c>
      <c r="Q6" s="5">
        <v>0</v>
      </c>
      <c r="R6" s="5">
        <v>1</v>
      </c>
      <c r="S6" s="4" t="s">
        <v>30</v>
      </c>
    </row>
    <row r="7" spans="1:1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1">
        <f t="shared" si="0"/>
        <v>0</v>
      </c>
      <c r="P7" s="12">
        <f t="shared" si="1"/>
        <v>0</v>
      </c>
      <c r="Q7" s="5"/>
      <c r="R7" s="5"/>
    </row>
    <row r="18" spans="11:16">
      <c r="K18" s="3" t="s">
        <v>23</v>
      </c>
      <c r="L18" s="3" t="s">
        <v>24</v>
      </c>
      <c r="M18" s="3" t="s">
        <v>25</v>
      </c>
      <c r="N18" s="3" t="s">
        <v>26</v>
      </c>
      <c r="O18" s="3" t="s">
        <v>27</v>
      </c>
      <c r="P18" s="3" t="s">
        <v>28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phoneticPr fontId="4" type="noConversion"/>
  <dataValidations count="3">
    <dataValidation type="custom" allowBlank="1" showInputMessage="1" showErrorMessage="1" sqref="C1 C7:C15">
      <formula1>"爬爬服"</formula1>
    </dataValidation>
    <dataValidation type="list" allowBlank="1" showInputMessage="1" showErrorMessage="1" sqref="Q2:Q6 R2:R4">
      <formula1>"0,1"</formula1>
    </dataValidation>
    <dataValidation type="list" allowBlank="1" showInputMessage="1" showErrorMessage="1" sqref="C2:C6">
      <formula1>"爬爬服,婴儿套装,连衣裙,套装,外套,鞋子"</formula1>
    </dataValidation>
  </dataValidations>
  <hyperlinks>
    <hyperlink ref="D5" r:id="rId1"/>
    <hyperlink ref="D4" r:id="rId2"/>
    <hyperlink ref="D6" r:id="rId3" location="detail"/>
    <hyperlink ref="S6" r:id="rId4" location="detail"/>
  </hyperlinks>
  <pageMargins left="0.69930555555555596" right="0.69930555555555596" top="0.75" bottom="0.75" header="0.3" footer="0.3"/>
  <pageSetup paperSize="9" orientation="portrait" horizontalDpi="2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2016-07-30T14:40:07Z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