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K2" i="1"/>
  <c r="J2"/>
  <c r="K4"/>
  <c r="L3"/>
  <c r="O3" s="1"/>
  <c r="P3" s="1"/>
  <c r="L4"/>
  <c r="O4" s="1"/>
  <c r="P4" s="1"/>
  <c r="J4"/>
  <c r="O2"/>
  <c r="P2" s="1"/>
  <c r="L2"/>
  <c r="M2" s="1"/>
  <c r="K3"/>
  <c r="J3"/>
  <c r="N4" l="1"/>
  <c r="N2"/>
  <c r="M4"/>
  <c r="N3"/>
  <c r="M3"/>
</calcChain>
</file>

<file path=xl/sharedStrings.xml><?xml version="1.0" encoding="utf-8"?>
<sst xmlns="http://schemas.openxmlformats.org/spreadsheetml/2006/main" count="26" uniqueCount="26">
  <si>
    <t>产品标题</t>
    <phoneticPr fontId="1" type="noConversion"/>
  </si>
  <si>
    <t>产品编码</t>
    <phoneticPr fontId="1" type="noConversion"/>
  </si>
  <si>
    <t>链接</t>
    <phoneticPr fontId="1" type="noConversion"/>
  </si>
  <si>
    <t>利润率</t>
    <phoneticPr fontId="1" type="noConversion"/>
  </si>
  <si>
    <t>国内运费</t>
    <phoneticPr fontId="1" type="noConversion"/>
  </si>
  <si>
    <t>汇率</t>
    <phoneticPr fontId="1" type="noConversion"/>
  </si>
  <si>
    <t>wish售价</t>
    <phoneticPr fontId="1" type="noConversion"/>
  </si>
  <si>
    <t>速卖通售价</t>
    <phoneticPr fontId="1" type="noConversion"/>
  </si>
  <si>
    <t>国际运费折扣</t>
    <phoneticPr fontId="1" type="noConversion"/>
  </si>
  <si>
    <t>产品折扣</t>
    <phoneticPr fontId="1" type="noConversion"/>
  </si>
  <si>
    <t>挂号费</t>
    <phoneticPr fontId="1" type="noConversion"/>
  </si>
  <si>
    <t>重量/kg</t>
    <phoneticPr fontId="1" type="noConversion"/>
  </si>
  <si>
    <t>速卖通费率</t>
    <phoneticPr fontId="1" type="noConversion"/>
  </si>
  <si>
    <t>国际运费 1kg/￥</t>
    <phoneticPr fontId="1" type="noConversion"/>
  </si>
  <si>
    <t>wish费率</t>
    <phoneticPr fontId="1" type="noConversion"/>
  </si>
  <si>
    <t>进货价</t>
    <phoneticPr fontId="1" type="noConversion"/>
  </si>
  <si>
    <t>速卖通标价</t>
    <phoneticPr fontId="1" type="noConversion"/>
  </si>
  <si>
    <t>wish标价</t>
    <phoneticPr fontId="1" type="noConversion"/>
  </si>
  <si>
    <t>获得售价</t>
    <phoneticPr fontId="1" type="noConversion"/>
  </si>
  <si>
    <t>成本/￥</t>
    <phoneticPr fontId="1" type="noConversion"/>
  </si>
  <si>
    <t>利润</t>
    <phoneticPr fontId="1" type="noConversion"/>
  </si>
  <si>
    <t>无</t>
    <phoneticPr fontId="1" type="noConversion"/>
  </si>
  <si>
    <t>Tina</t>
    <phoneticPr fontId="1" type="noConversion"/>
  </si>
  <si>
    <t>Jerry</t>
    <phoneticPr fontId="1" type="noConversion"/>
  </si>
  <si>
    <t>类型</t>
    <phoneticPr fontId="1" type="noConversion"/>
  </si>
  <si>
    <t>爬爬服</t>
  </si>
</sst>
</file>

<file path=xl/styles.xml><?xml version="1.0" encoding="utf-8"?>
<styleSheet xmlns="http://schemas.openxmlformats.org/spreadsheetml/2006/main">
  <numFmts count="4">
    <numFmt numFmtId="26" formatCode="\$#,##0.00_);[Red]\(\$#,##0.00\)"/>
    <numFmt numFmtId="176" formatCode="0.00_);[Red]\(0.00\)"/>
    <numFmt numFmtId="177" formatCode="&quot;¥&quot;#,##0.00_);[Red]\(&quot;¥&quot;#,##0.00\)"/>
    <numFmt numFmtId="178" formatCode="_-&quot;US$&quot;* #,##0.00_ ;_-&quot;US$&quot;* \-#,##0.00\ ;_-&quot;US$&quot;* &quot;-&quot;??_ ;_-@_ "/>
  </numFmts>
  <fonts count="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1"/>
      <color rgb="FFFF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9" fontId="0" fillId="0" borderId="0" xfId="0" applyNumberFormat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26" fontId="0" fillId="0" borderId="0" xfId="0" applyNumberFormat="1">
      <alignment vertical="center"/>
    </xf>
    <xf numFmtId="178" fontId="0" fillId="0" borderId="0" xfId="0" applyNumberFormat="1">
      <alignment vertical="center"/>
    </xf>
    <xf numFmtId="178" fontId="0" fillId="0" borderId="0" xfId="1" applyNumberFormat="1" applyFont="1">
      <alignment vertical="center"/>
    </xf>
    <xf numFmtId="0" fontId="3" fillId="0" borderId="0" xfId="0" applyFont="1">
      <alignment vertical="center"/>
    </xf>
  </cellXfs>
  <cellStyles count="2">
    <cellStyle name="百分比" xfId="1" builtinId="5"/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</xdr:row>
      <xdr:rowOff>0</xdr:rowOff>
    </xdr:from>
    <xdr:to>
      <xdr:col>1</xdr:col>
      <xdr:colOff>20560</xdr:colOff>
      <xdr:row>2</xdr:row>
      <xdr:rowOff>0</xdr:rowOff>
    </xdr:to>
    <xdr:pic>
      <xdr:nvPicPr>
        <xdr:cNvPr id="4" name="图片 3" descr="QQ截图20160717170805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" y="171450"/>
          <a:ext cx="2173209" cy="10953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19"/>
  <sheetViews>
    <sheetView tabSelected="1" topLeftCell="C1" workbookViewId="0">
      <pane ySplit="1" topLeftCell="A2" activePane="bottomLeft" state="frozen"/>
      <selection pane="bottomLeft" activeCell="Q4" sqref="Q4"/>
    </sheetView>
  </sheetViews>
  <sheetFormatPr defaultRowHeight="13.5"/>
  <cols>
    <col min="1" max="1" width="14.125" customWidth="1"/>
    <col min="2" max="3" width="18.75" customWidth="1"/>
    <col min="4" max="4" width="8.5" customWidth="1"/>
    <col min="6" max="6" width="12" customWidth="1"/>
    <col min="7" max="7" width="10.875" customWidth="1"/>
    <col min="10" max="10" width="12.375" customWidth="1"/>
    <col min="11" max="11" width="11" customWidth="1"/>
    <col min="13" max="13" width="12.625" customWidth="1"/>
    <col min="14" max="16" width="11.625" bestFit="1" customWidth="1"/>
  </cols>
  <sheetData>
    <row r="1" spans="1:18">
      <c r="A1" t="s">
        <v>0</v>
      </c>
      <c r="B1" t="s">
        <v>1</v>
      </c>
      <c r="C1" t="s">
        <v>24</v>
      </c>
      <c r="D1" t="s">
        <v>2</v>
      </c>
      <c r="E1" t="s">
        <v>15</v>
      </c>
      <c r="F1" t="s">
        <v>4</v>
      </c>
      <c r="G1" t="s">
        <v>3</v>
      </c>
      <c r="H1" t="s">
        <v>11</v>
      </c>
      <c r="I1" t="s">
        <v>9</v>
      </c>
      <c r="J1" t="s">
        <v>16</v>
      </c>
      <c r="K1" t="s">
        <v>17</v>
      </c>
      <c r="L1" t="s">
        <v>19</v>
      </c>
      <c r="M1" t="s">
        <v>7</v>
      </c>
      <c r="N1" t="s">
        <v>6</v>
      </c>
      <c r="O1" t="s">
        <v>18</v>
      </c>
      <c r="P1" t="s">
        <v>20</v>
      </c>
      <c r="Q1" t="s">
        <v>22</v>
      </c>
      <c r="R1" t="s">
        <v>23</v>
      </c>
    </row>
    <row r="2" spans="1:18" ht="86.25" customHeight="1">
      <c r="B2">
        <v>16072601</v>
      </c>
      <c r="C2" t="s">
        <v>25</v>
      </c>
      <c r="D2" t="s">
        <v>21</v>
      </c>
      <c r="E2">
        <v>33</v>
      </c>
      <c r="F2">
        <v>2</v>
      </c>
      <c r="G2" s="1">
        <v>0.25</v>
      </c>
      <c r="H2" s="2">
        <v>0.3</v>
      </c>
      <c r="I2" s="1">
        <v>0.15</v>
      </c>
      <c r="J2" s="4">
        <f>(E2+F2+($K$19*H2+$M$19)*$L$19)/(1-G2)/(1-$O$19)/(1-I2)/$N$19</f>
        <v>16.551896675735684</v>
      </c>
      <c r="K2" s="5">
        <f>(E2+F2+($K$19*H2+$M$19)*$L$19)/(1-G2)/(1-$P$19)/(1-I2)/$N$19</f>
        <v>18.49917863758694</v>
      </c>
      <c r="L2">
        <f>E2+F2+($K$19*H2+$M$19)*$L$19</f>
        <v>66.16</v>
      </c>
      <c r="M2" s="6">
        <f>L2/(1-G2)/(1-$O$19)/$N$19</f>
        <v>14.069112174375331</v>
      </c>
      <c r="N2" s="6">
        <f>L2/(1-G2)/(1-$P$19)/$N$19</f>
        <v>15.7243018419489</v>
      </c>
      <c r="O2" s="6">
        <f>L2/(1-G2)/$N$19</f>
        <v>13.365656565656565</v>
      </c>
      <c r="P2" s="3">
        <f>O2*$N$19-L2</f>
        <v>22.053333333333327</v>
      </c>
      <c r="Q2">
        <v>1</v>
      </c>
      <c r="R2">
        <v>0</v>
      </c>
    </row>
    <row r="3" spans="1:18" ht="86.25" customHeight="1">
      <c r="E3">
        <v>40</v>
      </c>
      <c r="F3">
        <v>5</v>
      </c>
      <c r="G3" s="1">
        <v>0.25</v>
      </c>
      <c r="H3" s="2">
        <v>0.3</v>
      </c>
      <c r="I3" s="1">
        <v>0.25</v>
      </c>
      <c r="J3" s="4">
        <f>(E3+F3+($K$19*H3+$M$19)*$L$19)/(1-G3)/(1-$O$19)/(1-I3)/$N$19</f>
        <v>21.59418748892433</v>
      </c>
      <c r="K3" s="5">
        <f>(E3+F3+($K$19*H3+$M$19)*$L$19)/(1-G3)/(1-$P$19)/(1-I3)/$N$19</f>
        <v>24.134680134680135</v>
      </c>
      <c r="L3">
        <f>E3+F3+($K$19*H3+$M$19)*$L$19</f>
        <v>76.16</v>
      </c>
      <c r="M3" s="6">
        <f>L3/(1-G3)/(1-$O$19)/$N$19</f>
        <v>16.19564061669325</v>
      </c>
      <c r="N3" s="6">
        <f>L3/(1-G3)/(1-$P$19)/$N$19</f>
        <v>18.101010101010104</v>
      </c>
      <c r="O3" s="6">
        <f>L3/(1-G3)/$N$19</f>
        <v>15.385858585858587</v>
      </c>
      <c r="P3" s="3">
        <f>O3*$N$19-L3</f>
        <v>25.38666666666667</v>
      </c>
    </row>
    <row r="4" spans="1:18" ht="69.75" customHeight="1">
      <c r="E4">
        <v>16</v>
      </c>
      <c r="F4">
        <v>0</v>
      </c>
      <c r="G4" s="1">
        <v>0.25</v>
      </c>
      <c r="H4">
        <v>0.92</v>
      </c>
      <c r="I4" s="1">
        <v>0</v>
      </c>
      <c r="J4" s="4">
        <f>(E4+F4+($K$19*H4+$M$19)*$L$19)/(1-G4)/(1-$O$19)/(1-I4)/$N$19</f>
        <v>20.839978734715576</v>
      </c>
      <c r="K4" s="5">
        <f>(E4+F4+($K$19*H4+$M$19)*$L$19)/(1-G4)/(1-$P$19)/(1-I4)/$N$19</f>
        <v>23.291740938799762</v>
      </c>
      <c r="L4">
        <f>E4+F4+($K$19*H4+$M$19)*$L$19</f>
        <v>98</v>
      </c>
      <c r="M4" s="6">
        <f>L4/(1-G4)/(1-$O$19)/$N$19</f>
        <v>20.839978734715576</v>
      </c>
      <c r="N4" s="6">
        <f>L4/(1-G4)/(1-$P$19)/$N$19</f>
        <v>23.291740938799762</v>
      </c>
      <c r="O4" s="6">
        <f>L4/(1-G4)/$N$19</f>
        <v>19.797979797979799</v>
      </c>
      <c r="P4" s="3">
        <f>O4*$N$19-L4</f>
        <v>32.666666666666657</v>
      </c>
    </row>
    <row r="6" spans="1:18">
      <c r="A6" s="2"/>
    </row>
    <row r="18" spans="11:16">
      <c r="K18" s="7" t="s">
        <v>13</v>
      </c>
      <c r="L18" s="7" t="s">
        <v>8</v>
      </c>
      <c r="M18" s="7" t="s">
        <v>10</v>
      </c>
      <c r="N18" s="7" t="s">
        <v>5</v>
      </c>
      <c r="O18" s="7" t="s">
        <v>12</v>
      </c>
      <c r="P18" s="7" t="s">
        <v>14</v>
      </c>
    </row>
    <row r="19" spans="11:16">
      <c r="K19" s="2">
        <v>100</v>
      </c>
      <c r="L19" s="1">
        <v>0.82</v>
      </c>
      <c r="M19">
        <v>8</v>
      </c>
      <c r="N19">
        <v>6.6</v>
      </c>
      <c r="O19" s="1">
        <v>0.05</v>
      </c>
      <c r="P19" s="1">
        <v>0.15</v>
      </c>
    </row>
  </sheetData>
  <phoneticPr fontId="1" type="noConversion"/>
  <dataValidations count="3">
    <dataValidation type="custom" allowBlank="1" showInputMessage="1" showErrorMessage="1" sqref="C1 C7:C15">
      <formula1>"爬爬服"</formula1>
    </dataValidation>
    <dataValidation type="list" allowBlank="1" showInputMessage="1" showErrorMessage="1" sqref="C2:C6">
      <formula1>"爬爬服,婴儿套装"</formula1>
    </dataValidation>
    <dataValidation type="list" allowBlank="1" showInputMessage="1" showErrorMessage="1" sqref="Q2:Q5 R2:R4">
      <formula1>"0,1"</formula1>
    </dataValidation>
  </dataValidations>
  <pageMargins left="0.7" right="0.7" top="0.75" bottom="0.75" header="0.3" footer="0.3"/>
  <pageSetup paperSize="9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2016-07-26T15:07:55Z</dcterms:modified>
</cp:coreProperties>
</file>