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<sst xmlns="http://schemas.openxmlformats.org/spreadsheetml/2006/main" count="102">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</sst>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26" formatCode="\$#,##0.00_);[Red]\(\$#,##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3">
    <font>
      <sz val="11"/>
      <color theme="1"/>
      <name val="宋体"/>
      <charset val="134"/>
      <scheme val="minor"/>
    </font>
    <font>
      <b/>
      <sz val="9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10" applyFont="1" applyAlignment="1">
      <alignment vertical="center"/>
    </xf>
    <xf numFmtId="0" fontId="2" fillId="0" borderId="0" xfId="10">
      <alignment vertical="center"/>
    </xf>
    <xf numFmtId="0" fontId="2" fillId="0" borderId="0" xfId="10" applyFont="1">
      <alignment vertical="center"/>
    </xf>
    <xf numFmtId="0" fontId="3" fillId="0" borderId="0" xfId="10" applyFont="1">
      <alignment vertical="center"/>
    </xf>
    <xf numFmtId="0" fontId="2" fillId="0" borderId="0" xfId="10" applyAlignment="1">
      <alignment vertical="center"/>
    </xf>
    <xf numFmtId="0" fontId="3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2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0" Type="http://schemas.openxmlformats.org/officeDocument/2006/relationships/image" Target="../media/image70.png"/><Relationship Id="rId7" Type="http://schemas.openxmlformats.org/officeDocument/2006/relationships/image" Target="../media/image7.jpeg"/><Relationship Id="rId69" Type="http://schemas.openxmlformats.org/officeDocument/2006/relationships/image" Target="../media/image69.png"/><Relationship Id="rId68" Type="http://schemas.openxmlformats.org/officeDocument/2006/relationships/image" Target="../media/image68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print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print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print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print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print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print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print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r:embed="rId68" cstate="print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7" Type="http://schemas.openxmlformats.org/officeDocument/2006/relationships/hyperlink" Target="https://detail.1688.com/offer/530505809495.html?spm=a2615.7691456.0.0.mwCaVr" TargetMode="External"/><Relationship Id="rId56" Type="http://schemas.openxmlformats.org/officeDocument/2006/relationships/hyperlink" Target="https://detail.1688.com/offer/536547771377.html?spm=a2615.7691456.0.0.0h3eHa" TargetMode="External"/><Relationship Id="rId55" Type="http://schemas.openxmlformats.org/officeDocument/2006/relationships/hyperlink" Target="https://detail.1688.com/offer/544238732440.html?spm=0.0.0.0.XUpSK3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4"/>
  <sheetViews>
    <sheetView tabSelected="1" zoomScale="115" zoomScaleNormal="115" topLeftCell="F1" workbookViewId="0">
      <pane ySplit="1" topLeftCell="A53" activePane="bottomLeft" state="frozen"/>
      <selection/>
      <selection pane="bottomLeft" activeCell="J54" sqref="J54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86.25" customHeight="1" spans="1:18">
      <c r="A2" s="2"/>
      <c r="B2" s="2">
        <v>16072601</v>
      </c>
      <c r="C2" s="2" t="s">
        <v>18</v>
      </c>
      <c r="D2" s="2" t="s">
        <v>19</v>
      </c>
      <c r="E2" s="2">
        <v>33</v>
      </c>
      <c r="F2" s="2">
        <v>2</v>
      </c>
      <c r="G2" s="4">
        <v>0.25</v>
      </c>
      <c r="H2" s="5">
        <v>0.3</v>
      </c>
      <c r="I2" s="4">
        <v>0.15</v>
      </c>
      <c r="J2" s="12">
        <f t="shared" ref="J2:J49" si="0">(E2+F2+($K$74*H2+$M$74)*$L$74)/(1-G2)/(1-$O$74)/(1-I2)/$N$74</f>
        <v>16.8747806027782</v>
      </c>
      <c r="K2" s="13">
        <f t="shared" ref="K2" si="1">(E2+F2+($K$74*H2+$M$74)*$L$74)/(1-G2)/(1-$P$74)/(1-I2)/$N$74</f>
        <v>18.2644684171246</v>
      </c>
      <c r="L2" s="2">
        <f t="shared" ref="L2" si="2">E2+F2+($K$74*H2+$M$74)*$L$74</f>
        <v>67.3</v>
      </c>
      <c r="M2" s="14">
        <f t="shared" ref="M2" si="3">L2/(1-G2)/(1-$O$74)/$N$74</f>
        <v>14.3435635123615</v>
      </c>
      <c r="N2" s="14">
        <f t="shared" ref="N2" si="4">L2/(1-G2)/(1-$P$74)/$N$74</f>
        <v>15.5247981545559</v>
      </c>
      <c r="O2" s="14">
        <f>L2/(1-G2)/$N$74</f>
        <v>13.1960784313726</v>
      </c>
      <c r="P2" s="15">
        <f>O2*$N$74-L2</f>
        <v>22.4333333333333</v>
      </c>
      <c r="Q2" s="2">
        <v>1</v>
      </c>
      <c r="R2" s="2">
        <v>0</v>
      </c>
    </row>
    <row r="3" ht="86.25" customHeight="1" spans="1:18">
      <c r="A3" s="2"/>
      <c r="B3" s="2">
        <v>16072701</v>
      </c>
      <c r="C3" s="2" t="s">
        <v>18</v>
      </c>
      <c r="D3" s="2" t="s">
        <v>20</v>
      </c>
      <c r="E3" s="2">
        <v>12</v>
      </c>
      <c r="F3" s="2">
        <v>3</v>
      </c>
      <c r="G3" s="4">
        <v>0.25</v>
      </c>
      <c r="H3" s="5">
        <v>0.2</v>
      </c>
      <c r="I3" s="4">
        <v>0.25</v>
      </c>
      <c r="J3" s="12">
        <f t="shared" si="0"/>
        <v>11.02585961921</v>
      </c>
      <c r="K3" s="13">
        <f t="shared" ref="K3:K6" si="5">(E3+F3+($K$74*H3+$M$74)*$L$74)/(1-G3)/(1-$P$74)/(1-I3)/$N$74</f>
        <v>11.9338715878508</v>
      </c>
      <c r="L3" s="2">
        <f t="shared" ref="L3:L6" si="6">E3+F3+($K$74*H3+$M$74)*$L$74</f>
        <v>38.8</v>
      </c>
      <c r="M3" s="14">
        <f t="shared" ref="M3:M6" si="7">L3/(1-G3)/(1-$O$74)/$N$74</f>
        <v>8.2693947144075</v>
      </c>
      <c r="N3" s="14">
        <f t="shared" ref="N3:N6" si="8">L3/(1-G3)/(1-$P$74)/$N$74</f>
        <v>8.95040369088812</v>
      </c>
      <c r="O3" s="14">
        <f t="shared" ref="O3:O6" si="9">L3/(1-G3)/$N$74</f>
        <v>7.6078431372549</v>
      </c>
      <c r="P3" s="15">
        <f t="shared" ref="P3:P6" si="10">O3*$N$74-L3</f>
        <v>12.9333333333333</v>
      </c>
      <c r="Q3" s="2">
        <v>1</v>
      </c>
      <c r="R3" s="2">
        <v>1</v>
      </c>
    </row>
    <row r="4" ht="69.75" customHeight="1" spans="1:18">
      <c r="A4" s="2"/>
      <c r="B4" s="2">
        <v>16072901</v>
      </c>
      <c r="C4" s="2" t="s">
        <v>21</v>
      </c>
      <c r="D4" s="6" t="s">
        <v>22</v>
      </c>
      <c r="E4" s="2">
        <v>34</v>
      </c>
      <c r="F4" s="2">
        <v>5</v>
      </c>
      <c r="G4" s="4">
        <v>0.25</v>
      </c>
      <c r="H4" s="2">
        <v>0.2</v>
      </c>
      <c r="I4" s="4">
        <v>0.3</v>
      </c>
      <c r="J4" s="12">
        <f t="shared" si="0"/>
        <v>19.1206917549629</v>
      </c>
      <c r="K4" s="13">
        <f t="shared" si="5"/>
        <v>20.6953369583127</v>
      </c>
      <c r="L4" s="2">
        <f t="shared" si="6"/>
        <v>62.8</v>
      </c>
      <c r="M4" s="14">
        <f t="shared" si="7"/>
        <v>13.384484228474</v>
      </c>
      <c r="N4" s="14">
        <f t="shared" si="8"/>
        <v>14.4867358708189</v>
      </c>
      <c r="O4" s="14">
        <f t="shared" si="9"/>
        <v>12.3137254901961</v>
      </c>
      <c r="P4" s="15">
        <f t="shared" si="10"/>
        <v>20.9333333333333</v>
      </c>
      <c r="Q4" s="2">
        <v>1</v>
      </c>
      <c r="R4" s="2">
        <v>1</v>
      </c>
    </row>
    <row r="5" ht="78" customHeight="1" spans="1:18">
      <c r="A5" s="2"/>
      <c r="B5" s="2">
        <v>16073001</v>
      </c>
      <c r="C5" s="2" t="s">
        <v>23</v>
      </c>
      <c r="D5" s="6" t="s">
        <v>24</v>
      </c>
      <c r="E5" s="2">
        <v>27</v>
      </c>
      <c r="F5" s="2">
        <v>5</v>
      </c>
      <c r="G5" s="4">
        <v>0.25</v>
      </c>
      <c r="H5" s="2">
        <v>0.4</v>
      </c>
      <c r="I5" s="4">
        <v>0.15</v>
      </c>
      <c r="J5" s="12">
        <f t="shared" si="0"/>
        <v>18.2538488541197</v>
      </c>
      <c r="K5" s="13">
        <f t="shared" si="5"/>
        <v>19.7571069950472</v>
      </c>
      <c r="L5" s="2">
        <f t="shared" si="6"/>
        <v>72.8</v>
      </c>
      <c r="M5" s="14">
        <f t="shared" si="7"/>
        <v>15.5157715260017</v>
      </c>
      <c r="N5" s="14">
        <f t="shared" si="8"/>
        <v>16.7935409457901</v>
      </c>
      <c r="O5" s="14">
        <f t="shared" si="9"/>
        <v>14.2745098039216</v>
      </c>
      <c r="P5" s="15">
        <f t="shared" si="10"/>
        <v>24.2666666666667</v>
      </c>
      <c r="Q5" s="2">
        <v>1</v>
      </c>
      <c r="R5" s="2">
        <v>1</v>
      </c>
    </row>
    <row r="6" ht="78" customHeight="1" spans="1:19">
      <c r="A6" s="5"/>
      <c r="B6" s="2">
        <v>16073002</v>
      </c>
      <c r="C6" s="2" t="s">
        <v>25</v>
      </c>
      <c r="D6" s="6" t="s">
        <v>26</v>
      </c>
      <c r="E6" s="2">
        <v>31</v>
      </c>
      <c r="F6" s="2">
        <v>2</v>
      </c>
      <c r="G6" s="4">
        <v>0.2</v>
      </c>
      <c r="H6" s="2">
        <v>0.3</v>
      </c>
      <c r="I6" s="4">
        <v>0.15</v>
      </c>
      <c r="J6" s="12">
        <f t="shared" si="0"/>
        <v>15.3499699112381</v>
      </c>
      <c r="K6" s="13">
        <f t="shared" si="5"/>
        <v>16.6140850803989</v>
      </c>
      <c r="L6" s="2">
        <f t="shared" si="6"/>
        <v>65.3</v>
      </c>
      <c r="M6" s="14">
        <f t="shared" si="7"/>
        <v>13.0474744245524</v>
      </c>
      <c r="N6" s="14">
        <f t="shared" si="8"/>
        <v>14.1219723183391</v>
      </c>
      <c r="O6" s="14">
        <f t="shared" si="9"/>
        <v>12.0036764705882</v>
      </c>
      <c r="P6" s="15">
        <f t="shared" si="10"/>
        <v>16.325</v>
      </c>
      <c r="Q6" s="2">
        <v>0</v>
      </c>
      <c r="R6" s="2">
        <v>1</v>
      </c>
      <c r="S6" s="8" t="s">
        <v>26</v>
      </c>
    </row>
    <row r="7" ht="69" customHeight="1" spans="1:18">
      <c r="A7" s="2"/>
      <c r="B7" s="2">
        <v>16080301</v>
      </c>
      <c r="C7" s="2" t="s">
        <v>23</v>
      </c>
      <c r="D7" s="2" t="s">
        <v>27</v>
      </c>
      <c r="E7" s="2">
        <v>23</v>
      </c>
      <c r="F7" s="2">
        <v>5</v>
      </c>
      <c r="G7" s="4">
        <v>0.25</v>
      </c>
      <c r="H7" s="2">
        <v>0.4</v>
      </c>
      <c r="I7" s="4">
        <v>0.15</v>
      </c>
      <c r="J7" s="12">
        <f t="shared" si="0"/>
        <v>17.2508901258713</v>
      </c>
      <c r="K7" s="13">
        <f t="shared" ref="K7:K49" si="11">(E7+F7+($K$74*H7+$M$74)*$L$74)/(1-G7)/(1-$P$74)/(1-I7)/$N$74</f>
        <v>18.671551665649</v>
      </c>
      <c r="L7" s="2">
        <f t="shared" ref="L7:L49" si="12">E7+F7+($K$74*H7+$M$74)*$L$74</f>
        <v>68.8</v>
      </c>
      <c r="M7" s="14">
        <f t="shared" ref="M7:M49" si="13">L7/(1-G7)/(1-$O$74)/$N$74</f>
        <v>14.6632566069906</v>
      </c>
      <c r="N7" s="14">
        <f t="shared" ref="N7:N49" si="14">L7/(1-G7)/(1-$P$74)/$N$74</f>
        <v>15.8708189158016</v>
      </c>
      <c r="O7" s="14">
        <f t="shared" ref="O7:O49" si="15">L7/(1-G7)/$N$74</f>
        <v>13.4901960784314</v>
      </c>
      <c r="P7" s="15">
        <f t="shared" ref="P7:P49" si="16">O7*$N$74-L7</f>
        <v>22.9333333333333</v>
      </c>
      <c r="Q7" s="2">
        <v>1</v>
      </c>
      <c r="R7" s="2">
        <v>1</v>
      </c>
    </row>
    <row r="8" ht="78" customHeight="1" spans="2:18">
      <c r="B8">
        <v>16080401</v>
      </c>
      <c r="C8" s="2" t="s">
        <v>28</v>
      </c>
      <c r="D8" s="7" t="s">
        <v>29</v>
      </c>
      <c r="E8">
        <v>39</v>
      </c>
      <c r="F8">
        <v>5</v>
      </c>
      <c r="G8" s="4">
        <v>0.2</v>
      </c>
      <c r="H8">
        <v>0.45</v>
      </c>
      <c r="I8" s="16">
        <v>0.5</v>
      </c>
      <c r="J8" s="12">
        <f t="shared" si="0"/>
        <v>35.5858375959079</v>
      </c>
      <c r="K8" s="13">
        <f t="shared" si="11"/>
        <v>38.5164359861592</v>
      </c>
      <c r="L8" s="2">
        <f t="shared" si="12"/>
        <v>89.05</v>
      </c>
      <c r="M8" s="14">
        <f t="shared" si="13"/>
        <v>17.792918797954</v>
      </c>
      <c r="N8" s="14">
        <f t="shared" si="14"/>
        <v>19.2582179930796</v>
      </c>
      <c r="O8" s="14">
        <f t="shared" si="15"/>
        <v>16.3694852941176</v>
      </c>
      <c r="P8" s="15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2" t="s">
        <v>18</v>
      </c>
      <c r="D9" s="7" t="s">
        <v>30</v>
      </c>
      <c r="E9">
        <v>32</v>
      </c>
      <c r="F9">
        <v>2</v>
      </c>
      <c r="G9" s="4">
        <v>0.25</v>
      </c>
      <c r="H9">
        <v>0.45</v>
      </c>
      <c r="I9" s="16">
        <v>0.2</v>
      </c>
      <c r="J9" s="12">
        <f t="shared" si="0"/>
        <v>21.0597826086956</v>
      </c>
      <c r="K9" s="13">
        <f t="shared" si="11"/>
        <v>22.7941176470588</v>
      </c>
      <c r="L9" s="2">
        <f t="shared" si="12"/>
        <v>79.05</v>
      </c>
      <c r="M9" s="14">
        <f t="shared" si="13"/>
        <v>16.8478260869565</v>
      </c>
      <c r="N9" s="14">
        <f t="shared" si="14"/>
        <v>18.2352941176471</v>
      </c>
      <c r="O9" s="14">
        <f t="shared" si="15"/>
        <v>15.5</v>
      </c>
      <c r="P9" s="15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2" t="s">
        <v>18</v>
      </c>
      <c r="D10" s="7" t="s">
        <v>31</v>
      </c>
      <c r="E10">
        <v>46</v>
      </c>
      <c r="F10">
        <v>2</v>
      </c>
      <c r="G10" s="4">
        <v>0.25</v>
      </c>
      <c r="H10">
        <v>0.8</v>
      </c>
      <c r="I10" s="16">
        <v>0.3</v>
      </c>
      <c r="J10" s="12">
        <f t="shared" si="0"/>
        <v>37.3888685909146</v>
      </c>
      <c r="K10" s="13">
        <f t="shared" si="11"/>
        <v>40.467951886637</v>
      </c>
      <c r="L10" s="2">
        <f t="shared" si="12"/>
        <v>122.8</v>
      </c>
      <c r="M10" s="14">
        <f t="shared" si="13"/>
        <v>26.1722080136402</v>
      </c>
      <c r="N10" s="14">
        <f t="shared" si="14"/>
        <v>28.3275663206459</v>
      </c>
      <c r="O10" s="14">
        <f t="shared" si="15"/>
        <v>24.078431372549</v>
      </c>
      <c r="P10" s="15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2" t="s">
        <v>18</v>
      </c>
      <c r="D11" s="7" t="s">
        <v>32</v>
      </c>
      <c r="E11">
        <v>88</v>
      </c>
      <c r="F11">
        <v>2</v>
      </c>
      <c r="G11" s="4">
        <v>0.25</v>
      </c>
      <c r="H11">
        <v>0.4</v>
      </c>
      <c r="I11" s="16">
        <v>0.15</v>
      </c>
      <c r="J11" s="12">
        <f t="shared" si="0"/>
        <v>32.7967504137205</v>
      </c>
      <c r="K11" s="13">
        <f t="shared" si="11"/>
        <v>35.497659271321</v>
      </c>
      <c r="L11" s="2">
        <f t="shared" si="12"/>
        <v>130.8</v>
      </c>
      <c r="M11" s="14">
        <f t="shared" si="13"/>
        <v>27.8772378516624</v>
      </c>
      <c r="N11" s="14">
        <f t="shared" si="14"/>
        <v>30.1730103806228</v>
      </c>
      <c r="O11" s="14">
        <f t="shared" si="15"/>
        <v>25.6470588235294</v>
      </c>
      <c r="P11" s="15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2" t="s">
        <v>18</v>
      </c>
      <c r="D12" s="7" t="s">
        <v>33</v>
      </c>
      <c r="E12">
        <v>78</v>
      </c>
      <c r="F12">
        <v>2</v>
      </c>
      <c r="G12" s="4">
        <v>0.26</v>
      </c>
      <c r="H12">
        <v>0.5</v>
      </c>
      <c r="I12" s="16">
        <v>0.15</v>
      </c>
      <c r="J12" s="12">
        <f t="shared" si="0"/>
        <v>32.8587576594196</v>
      </c>
      <c r="K12" s="13">
        <f t="shared" si="11"/>
        <v>35.5647729960777</v>
      </c>
      <c r="L12" s="2">
        <f t="shared" si="12"/>
        <v>129.3</v>
      </c>
      <c r="M12" s="14">
        <f t="shared" si="13"/>
        <v>27.9299440105067</v>
      </c>
      <c r="N12" s="14">
        <f t="shared" si="14"/>
        <v>30.230057046666</v>
      </c>
      <c r="O12" s="14">
        <f t="shared" si="15"/>
        <v>25.6955484896661</v>
      </c>
      <c r="P12" s="15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2" t="s">
        <v>23</v>
      </c>
      <c r="D13" s="7" t="s">
        <v>34</v>
      </c>
      <c r="E13">
        <v>23</v>
      </c>
      <c r="F13">
        <v>1</v>
      </c>
      <c r="G13" s="4">
        <v>0.25</v>
      </c>
      <c r="H13">
        <v>0.35</v>
      </c>
      <c r="I13" s="16">
        <v>0.15</v>
      </c>
      <c r="J13" s="12">
        <f t="shared" si="0"/>
        <v>15.1822877488591</v>
      </c>
      <c r="K13" s="13">
        <f t="shared" si="11"/>
        <v>16.4325937987652</v>
      </c>
      <c r="L13" s="2">
        <f t="shared" si="12"/>
        <v>60.55</v>
      </c>
      <c r="M13" s="14">
        <f t="shared" si="13"/>
        <v>12.9049445865303</v>
      </c>
      <c r="N13" s="14">
        <f t="shared" si="14"/>
        <v>13.9677047289504</v>
      </c>
      <c r="O13" s="14">
        <f t="shared" si="15"/>
        <v>11.8725490196078</v>
      </c>
      <c r="P13" s="15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2" t="s">
        <v>28</v>
      </c>
      <c r="D14" s="8" t="s">
        <v>35</v>
      </c>
      <c r="E14">
        <v>80</v>
      </c>
      <c r="F14">
        <v>2</v>
      </c>
      <c r="G14" s="4">
        <v>0.25</v>
      </c>
      <c r="H14">
        <v>0.6</v>
      </c>
      <c r="I14" s="16">
        <v>0.5</v>
      </c>
      <c r="J14" s="12">
        <f t="shared" si="0"/>
        <v>59.5907928388747</v>
      </c>
      <c r="K14" s="13">
        <f t="shared" si="11"/>
        <v>64.4982698961938</v>
      </c>
      <c r="L14" s="2">
        <f t="shared" si="12"/>
        <v>139.8</v>
      </c>
      <c r="M14" s="14">
        <f t="shared" si="13"/>
        <v>29.7953964194373</v>
      </c>
      <c r="N14" s="14">
        <f t="shared" si="14"/>
        <v>32.2491349480969</v>
      </c>
      <c r="O14" s="14">
        <f t="shared" si="15"/>
        <v>27.4117647058824</v>
      </c>
      <c r="P14" s="15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2" t="s">
        <v>36</v>
      </c>
      <c r="D15" s="8" t="s">
        <v>37</v>
      </c>
      <c r="E15">
        <v>50</v>
      </c>
      <c r="F15">
        <v>1</v>
      </c>
      <c r="G15" s="4">
        <v>0.25</v>
      </c>
      <c r="H15">
        <v>0.4</v>
      </c>
      <c r="I15" s="16">
        <v>0.15</v>
      </c>
      <c r="J15" s="12">
        <f t="shared" si="0"/>
        <v>23.0179028132992</v>
      </c>
      <c r="K15" s="13">
        <f t="shared" si="11"/>
        <v>24.9134948096886</v>
      </c>
      <c r="L15" s="2">
        <f t="shared" si="12"/>
        <v>91.8</v>
      </c>
      <c r="M15" s="14">
        <f t="shared" si="13"/>
        <v>19.5652173913043</v>
      </c>
      <c r="N15" s="14">
        <f t="shared" si="14"/>
        <v>21.1764705882353</v>
      </c>
      <c r="O15" s="14">
        <f t="shared" si="15"/>
        <v>18</v>
      </c>
      <c r="P15" s="15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2" t="s">
        <v>38</v>
      </c>
      <c r="D16" s="7" t="s">
        <v>39</v>
      </c>
      <c r="E16">
        <v>18</v>
      </c>
      <c r="F16">
        <v>2</v>
      </c>
      <c r="G16" s="4">
        <v>0.2</v>
      </c>
      <c r="H16">
        <v>0.2</v>
      </c>
      <c r="I16" s="16">
        <v>0.25</v>
      </c>
      <c r="J16" s="12">
        <f t="shared" si="0"/>
        <v>11.6687979539642</v>
      </c>
      <c r="K16" s="13">
        <f t="shared" si="11"/>
        <v>12.6297577854671</v>
      </c>
      <c r="L16" s="2">
        <f t="shared" si="12"/>
        <v>43.8</v>
      </c>
      <c r="M16" s="14">
        <f t="shared" si="13"/>
        <v>8.75159846547314</v>
      </c>
      <c r="N16" s="14">
        <f t="shared" si="14"/>
        <v>9.47231833910035</v>
      </c>
      <c r="O16" s="14">
        <f t="shared" si="15"/>
        <v>8.05147058823529</v>
      </c>
      <c r="P16" s="15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2" t="s">
        <v>23</v>
      </c>
      <c r="D17" s="8" t="s">
        <v>40</v>
      </c>
      <c r="E17">
        <v>20</v>
      </c>
      <c r="F17">
        <v>5</v>
      </c>
      <c r="G17" s="4">
        <v>0.25</v>
      </c>
      <c r="H17">
        <v>0.4</v>
      </c>
      <c r="I17" s="16">
        <v>0.15</v>
      </c>
      <c r="J17" s="12">
        <f t="shared" si="0"/>
        <v>16.4986710796851</v>
      </c>
      <c r="K17" s="13">
        <f t="shared" si="11"/>
        <v>17.8573851686003</v>
      </c>
      <c r="L17" s="2">
        <f t="shared" si="12"/>
        <v>65.8</v>
      </c>
      <c r="M17" s="14">
        <f t="shared" si="13"/>
        <v>14.0238704177323</v>
      </c>
      <c r="N17" s="14">
        <f t="shared" si="14"/>
        <v>15.1787773933103</v>
      </c>
      <c r="O17" s="14">
        <f t="shared" si="15"/>
        <v>12.9019607843137</v>
      </c>
      <c r="P17" s="15">
        <f t="shared" si="16"/>
        <v>21.9333333333333</v>
      </c>
      <c r="Q17" s="16">
        <v>0.15</v>
      </c>
      <c r="R17" s="16">
        <v>0.45</v>
      </c>
    </row>
    <row r="18" ht="90.75" customHeight="1" spans="2:18">
      <c r="B18">
        <v>16110802</v>
      </c>
      <c r="C18" s="2" t="s">
        <v>23</v>
      </c>
      <c r="D18" s="9" t="s">
        <v>41</v>
      </c>
      <c r="E18">
        <v>20</v>
      </c>
      <c r="F18">
        <v>5</v>
      </c>
      <c r="G18" s="4">
        <v>0.25</v>
      </c>
      <c r="H18">
        <v>0.4</v>
      </c>
      <c r="I18" s="16">
        <v>0.15</v>
      </c>
      <c r="J18" s="12">
        <f t="shared" si="0"/>
        <v>16.4986710796851</v>
      </c>
      <c r="K18" s="13">
        <f t="shared" si="11"/>
        <v>17.8573851686003</v>
      </c>
      <c r="L18" s="2">
        <f t="shared" si="12"/>
        <v>65.8</v>
      </c>
      <c r="M18" s="14">
        <f t="shared" si="13"/>
        <v>14.0238704177323</v>
      </c>
      <c r="N18" s="14">
        <f t="shared" si="14"/>
        <v>15.1787773933103</v>
      </c>
      <c r="O18" s="14">
        <f t="shared" si="15"/>
        <v>12.9019607843137</v>
      </c>
      <c r="P18" s="15">
        <f t="shared" si="16"/>
        <v>21.9333333333333</v>
      </c>
      <c r="Q18" s="16">
        <v>0.15</v>
      </c>
      <c r="R18" s="16">
        <v>0.4</v>
      </c>
    </row>
    <row r="19" ht="90.75" customHeight="1" spans="2:18">
      <c r="B19">
        <v>16110901</v>
      </c>
      <c r="C19" s="2" t="s">
        <v>42</v>
      </c>
      <c r="D19" s="8" t="s">
        <v>43</v>
      </c>
      <c r="E19">
        <v>18.5</v>
      </c>
      <c r="F19">
        <v>2</v>
      </c>
      <c r="G19" s="4">
        <v>0.25</v>
      </c>
      <c r="H19">
        <v>0.15</v>
      </c>
      <c r="I19" s="16">
        <v>0.5</v>
      </c>
      <c r="J19" s="12">
        <f t="shared" si="0"/>
        <v>17.0716112531969</v>
      </c>
      <c r="K19" s="13">
        <f t="shared" si="11"/>
        <v>18.477508650519</v>
      </c>
      <c r="L19" s="2">
        <f t="shared" si="12"/>
        <v>40.05</v>
      </c>
      <c r="M19" s="14">
        <f t="shared" si="13"/>
        <v>8.53580562659847</v>
      </c>
      <c r="N19" s="14">
        <f t="shared" si="14"/>
        <v>9.23875432525952</v>
      </c>
      <c r="O19" s="14">
        <f t="shared" si="15"/>
        <v>7.85294117647059</v>
      </c>
      <c r="P19" s="15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2" t="s">
        <v>18</v>
      </c>
      <c r="D20" s="8" t="s">
        <v>44</v>
      </c>
      <c r="E20">
        <v>25.5</v>
      </c>
      <c r="F20">
        <v>3</v>
      </c>
      <c r="G20" s="4">
        <v>0.25</v>
      </c>
      <c r="H20">
        <v>0.3</v>
      </c>
      <c r="I20" s="16">
        <v>0.3</v>
      </c>
      <c r="J20" s="12">
        <f t="shared" si="0"/>
        <v>18.5117525270978</v>
      </c>
      <c r="K20" s="13">
        <f t="shared" si="11"/>
        <v>20.0362497940353</v>
      </c>
      <c r="L20" s="2">
        <f t="shared" si="12"/>
        <v>60.8</v>
      </c>
      <c r="M20" s="14">
        <f t="shared" si="13"/>
        <v>12.9582267689685</v>
      </c>
      <c r="N20" s="14">
        <f t="shared" si="14"/>
        <v>14.0253748558247</v>
      </c>
      <c r="O20" s="14">
        <f t="shared" si="15"/>
        <v>11.921568627451</v>
      </c>
      <c r="P20" s="15">
        <f t="shared" si="16"/>
        <v>20.2666666666667</v>
      </c>
      <c r="R20">
        <v>30</v>
      </c>
    </row>
    <row r="21" ht="90.75" customHeight="1" spans="2:18">
      <c r="B21">
        <v>16111901</v>
      </c>
      <c r="C21" s="2" t="s">
        <v>21</v>
      </c>
      <c r="D21" s="8" t="s">
        <v>45</v>
      </c>
      <c r="E21">
        <v>34</v>
      </c>
      <c r="F21">
        <v>5</v>
      </c>
      <c r="G21" s="4">
        <v>0.25</v>
      </c>
      <c r="H21">
        <v>0.25</v>
      </c>
      <c r="I21" s="16">
        <v>0.45</v>
      </c>
      <c r="J21" s="12">
        <f t="shared" si="0"/>
        <v>25.9823296907696</v>
      </c>
      <c r="K21" s="13">
        <f t="shared" si="11"/>
        <v>28.1220509594212</v>
      </c>
      <c r="L21" s="2">
        <f t="shared" si="12"/>
        <v>67.05</v>
      </c>
      <c r="M21" s="14">
        <f t="shared" si="13"/>
        <v>14.2902813299233</v>
      </c>
      <c r="N21" s="14">
        <f t="shared" si="14"/>
        <v>15.4671280276817</v>
      </c>
      <c r="O21" s="14">
        <f t="shared" si="15"/>
        <v>13.1470588235294</v>
      </c>
      <c r="P21" s="15">
        <f t="shared" si="16"/>
        <v>22.35</v>
      </c>
      <c r="R21">
        <v>45</v>
      </c>
    </row>
    <row r="22" ht="90.95" customHeight="1" spans="2:18">
      <c r="B22">
        <v>16112001</v>
      </c>
      <c r="C22" s="2" t="s">
        <v>21</v>
      </c>
      <c r="D22" s="8" t="s">
        <v>46</v>
      </c>
      <c r="E22">
        <v>34</v>
      </c>
      <c r="F22">
        <v>5</v>
      </c>
      <c r="G22" s="4">
        <v>0.25</v>
      </c>
      <c r="H22">
        <v>0.25</v>
      </c>
      <c r="I22" s="16">
        <v>0.45</v>
      </c>
      <c r="J22" s="12">
        <f t="shared" si="0"/>
        <v>25.9823296907696</v>
      </c>
      <c r="K22" s="13">
        <f t="shared" si="11"/>
        <v>28.1220509594212</v>
      </c>
      <c r="L22" s="2">
        <f t="shared" si="12"/>
        <v>67.05</v>
      </c>
      <c r="M22" s="14">
        <f t="shared" si="13"/>
        <v>14.2902813299233</v>
      </c>
      <c r="N22" s="14">
        <f t="shared" si="14"/>
        <v>15.4671280276817</v>
      </c>
      <c r="O22" s="14">
        <f t="shared" si="15"/>
        <v>13.1470588235294</v>
      </c>
      <c r="P22" s="15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8" t="s">
        <v>47</v>
      </c>
      <c r="E23">
        <v>38</v>
      </c>
      <c r="F23">
        <v>5</v>
      </c>
      <c r="G23" s="4">
        <v>0.25</v>
      </c>
      <c r="H23">
        <v>0.25</v>
      </c>
      <c r="I23" s="16">
        <v>0.45</v>
      </c>
      <c r="J23" s="12">
        <f t="shared" si="0"/>
        <v>27.5323568162443</v>
      </c>
      <c r="K23" s="13">
        <f t="shared" si="11"/>
        <v>29.799727377582</v>
      </c>
      <c r="L23" s="2">
        <f t="shared" si="12"/>
        <v>71.05</v>
      </c>
      <c r="M23" s="14">
        <f t="shared" si="13"/>
        <v>15.1427962489344</v>
      </c>
      <c r="N23" s="14">
        <f t="shared" si="14"/>
        <v>16.3898500576701</v>
      </c>
      <c r="O23" s="14">
        <f t="shared" si="15"/>
        <v>13.9313725490196</v>
      </c>
      <c r="P23" s="15">
        <f t="shared" si="16"/>
        <v>23.6833333333333</v>
      </c>
      <c r="R23">
        <v>45</v>
      </c>
    </row>
    <row r="24" ht="90.75" customHeight="1" spans="2:18">
      <c r="B24">
        <v>16112003</v>
      </c>
      <c r="C24" s="2" t="s">
        <v>21</v>
      </c>
      <c r="D24" s="8" t="s">
        <v>45</v>
      </c>
      <c r="E24">
        <v>35</v>
      </c>
      <c r="F24">
        <v>5</v>
      </c>
      <c r="G24" s="4">
        <v>0.25</v>
      </c>
      <c r="H24">
        <v>0.25</v>
      </c>
      <c r="I24" s="16">
        <v>0.45</v>
      </c>
      <c r="J24" s="12">
        <f t="shared" si="0"/>
        <v>26.3698364721383</v>
      </c>
      <c r="K24" s="13">
        <f t="shared" si="11"/>
        <v>28.5414700639614</v>
      </c>
      <c r="L24" s="2">
        <f t="shared" si="12"/>
        <v>68.05</v>
      </c>
      <c r="M24" s="14">
        <f t="shared" si="13"/>
        <v>14.503410059676</v>
      </c>
      <c r="N24" s="14">
        <f t="shared" si="14"/>
        <v>15.6978085351788</v>
      </c>
      <c r="O24" s="14">
        <f t="shared" si="15"/>
        <v>13.343137254902</v>
      </c>
      <c r="P24" s="15">
        <f t="shared" si="16"/>
        <v>22.6833333333333</v>
      </c>
      <c r="R24">
        <v>45</v>
      </c>
    </row>
    <row r="25" ht="90.75" customHeight="1" spans="2:18">
      <c r="B25">
        <v>16112301</v>
      </c>
      <c r="C25" s="2" t="s">
        <v>28</v>
      </c>
      <c r="D25" s="9" t="s">
        <v>48</v>
      </c>
      <c r="E25">
        <v>32</v>
      </c>
      <c r="F25">
        <v>3</v>
      </c>
      <c r="G25" s="4">
        <v>0.25</v>
      </c>
      <c r="H25">
        <v>0.35</v>
      </c>
      <c r="I25" s="16">
        <v>0.4</v>
      </c>
      <c r="J25" s="12">
        <f t="shared" si="0"/>
        <v>25.4156010230179</v>
      </c>
      <c r="K25" s="13">
        <f t="shared" si="11"/>
        <v>27.5086505190311</v>
      </c>
      <c r="L25" s="2">
        <f t="shared" si="12"/>
        <v>71.55</v>
      </c>
      <c r="M25" s="14">
        <f t="shared" si="13"/>
        <v>15.2493606138107</v>
      </c>
      <c r="N25" s="14">
        <f t="shared" si="14"/>
        <v>16.5051903114187</v>
      </c>
      <c r="O25" s="14">
        <f t="shared" si="15"/>
        <v>14.0294117647059</v>
      </c>
      <c r="P25" s="15">
        <f t="shared" si="16"/>
        <v>23.85</v>
      </c>
      <c r="R25">
        <v>40</v>
      </c>
    </row>
    <row r="26" ht="90.75" customHeight="1" spans="2:18">
      <c r="B26">
        <v>16112302</v>
      </c>
      <c r="C26" s="2" t="s">
        <v>28</v>
      </c>
      <c r="D26" s="8" t="s">
        <v>49</v>
      </c>
      <c r="E26">
        <v>33</v>
      </c>
      <c r="F26">
        <v>3</v>
      </c>
      <c r="G26" s="4">
        <v>0.25</v>
      </c>
      <c r="H26">
        <v>0.25</v>
      </c>
      <c r="I26" s="16">
        <v>0.4</v>
      </c>
      <c r="J26" s="12">
        <f t="shared" si="0"/>
        <v>22.7514919011083</v>
      </c>
      <c r="K26" s="13">
        <f t="shared" si="11"/>
        <v>24.6251441753172</v>
      </c>
      <c r="L26" s="2">
        <f t="shared" si="12"/>
        <v>64.05</v>
      </c>
      <c r="M26" s="14">
        <f t="shared" si="13"/>
        <v>13.650895140665</v>
      </c>
      <c r="N26" s="14">
        <f t="shared" si="14"/>
        <v>14.7750865051903</v>
      </c>
      <c r="O26" s="14">
        <f t="shared" si="15"/>
        <v>12.5588235294118</v>
      </c>
      <c r="P26" s="15">
        <f t="shared" si="16"/>
        <v>21.35</v>
      </c>
      <c r="R26">
        <v>40</v>
      </c>
    </row>
    <row r="27" ht="90.75" customHeight="1" spans="2:18">
      <c r="B27">
        <v>16112401</v>
      </c>
      <c r="C27" s="2" t="s">
        <v>28</v>
      </c>
      <c r="D27" s="8" t="s">
        <v>50</v>
      </c>
      <c r="E27">
        <v>35</v>
      </c>
      <c r="F27">
        <v>3</v>
      </c>
      <c r="G27" s="4">
        <v>0.25</v>
      </c>
      <c r="H27">
        <v>0.22</v>
      </c>
      <c r="I27" s="16">
        <v>0.3</v>
      </c>
      <c r="J27" s="12">
        <f t="shared" si="0"/>
        <v>19.3338204847156</v>
      </c>
      <c r="K27" s="13">
        <f t="shared" si="11"/>
        <v>20.9260174658099</v>
      </c>
      <c r="L27" s="2">
        <f t="shared" si="12"/>
        <v>63.5</v>
      </c>
      <c r="M27" s="14">
        <f t="shared" si="13"/>
        <v>13.5336743393009</v>
      </c>
      <c r="N27" s="14">
        <f t="shared" si="14"/>
        <v>14.6482122260669</v>
      </c>
      <c r="O27" s="14">
        <f t="shared" si="15"/>
        <v>12.4509803921569</v>
      </c>
      <c r="P27" s="15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2" t="s">
        <v>23</v>
      </c>
      <c r="D28" s="9" t="s">
        <v>51</v>
      </c>
      <c r="E28">
        <v>26</v>
      </c>
      <c r="F28">
        <v>3</v>
      </c>
      <c r="G28" s="4">
        <v>0.25</v>
      </c>
      <c r="H28">
        <v>0.45</v>
      </c>
      <c r="I28" s="16">
        <v>0.45</v>
      </c>
      <c r="J28" s="12">
        <f t="shared" si="0"/>
        <v>28.6948771603503</v>
      </c>
      <c r="K28" s="13">
        <f t="shared" si="11"/>
        <v>31.0579846912027</v>
      </c>
      <c r="L28" s="2">
        <f t="shared" si="12"/>
        <v>74.05</v>
      </c>
      <c r="M28" s="14">
        <f t="shared" si="13"/>
        <v>15.7821824381927</v>
      </c>
      <c r="N28" s="14">
        <f t="shared" si="14"/>
        <v>17.0818915801615</v>
      </c>
      <c r="O28" s="14">
        <f t="shared" si="15"/>
        <v>14.5196078431373</v>
      </c>
      <c r="P28" s="15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2" t="s">
        <v>38</v>
      </c>
      <c r="D29" s="7" t="s">
        <v>52</v>
      </c>
      <c r="E29">
        <v>30</v>
      </c>
      <c r="F29">
        <v>1</v>
      </c>
      <c r="G29" s="4">
        <v>0.25</v>
      </c>
      <c r="H29">
        <v>0.45</v>
      </c>
      <c r="I29" s="16">
        <v>0.25</v>
      </c>
      <c r="J29" s="12">
        <f t="shared" si="0"/>
        <v>21.6112531969309</v>
      </c>
      <c r="K29" s="13">
        <f t="shared" si="11"/>
        <v>23.3910034602076</v>
      </c>
      <c r="L29" s="2">
        <f t="shared" si="12"/>
        <v>76.05</v>
      </c>
      <c r="M29" s="14">
        <f t="shared" si="13"/>
        <v>16.2084398976982</v>
      </c>
      <c r="N29" s="14">
        <f t="shared" si="14"/>
        <v>17.5432525951557</v>
      </c>
      <c r="O29" s="14">
        <f t="shared" si="15"/>
        <v>14.9117647058824</v>
      </c>
      <c r="P29" s="15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2" t="s">
        <v>23</v>
      </c>
      <c r="D30" s="9" t="s">
        <v>53</v>
      </c>
      <c r="E30">
        <v>25</v>
      </c>
      <c r="F30">
        <v>3</v>
      </c>
      <c r="G30" s="4">
        <v>0.25</v>
      </c>
      <c r="H30">
        <v>0.4</v>
      </c>
      <c r="I30" s="16">
        <v>0.45</v>
      </c>
      <c r="J30" s="12">
        <f t="shared" si="0"/>
        <v>26.6604665581648</v>
      </c>
      <c r="K30" s="13">
        <f t="shared" si="11"/>
        <v>28.8560343923666</v>
      </c>
      <c r="L30" s="2">
        <f t="shared" si="12"/>
        <v>68.8</v>
      </c>
      <c r="M30" s="14">
        <f t="shared" si="13"/>
        <v>14.6632566069906</v>
      </c>
      <c r="N30" s="14">
        <f t="shared" si="14"/>
        <v>15.8708189158016</v>
      </c>
      <c r="O30" s="14">
        <f t="shared" si="15"/>
        <v>13.4901960784314</v>
      </c>
      <c r="P30" s="15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2" t="s">
        <v>23</v>
      </c>
      <c r="D31" s="7" t="s">
        <v>54</v>
      </c>
      <c r="E31">
        <v>15</v>
      </c>
      <c r="F31">
        <v>5</v>
      </c>
      <c r="G31" s="4">
        <v>0.25</v>
      </c>
      <c r="H31">
        <v>0.25</v>
      </c>
      <c r="I31" s="16">
        <v>0.2</v>
      </c>
      <c r="J31" s="12">
        <f t="shared" si="0"/>
        <v>12.8010443307758</v>
      </c>
      <c r="K31" s="13">
        <f t="shared" si="11"/>
        <v>13.8552479815456</v>
      </c>
      <c r="L31" s="2">
        <f t="shared" si="12"/>
        <v>48.05</v>
      </c>
      <c r="M31" s="14">
        <f t="shared" si="13"/>
        <v>10.2408354646206</v>
      </c>
      <c r="N31" s="14">
        <f t="shared" si="14"/>
        <v>11.0841983852364</v>
      </c>
      <c r="O31" s="14">
        <f t="shared" si="15"/>
        <v>9.42156862745098</v>
      </c>
      <c r="P31" s="15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2" t="s">
        <v>21</v>
      </c>
      <c r="D32" s="9" t="s">
        <v>55</v>
      </c>
      <c r="E32">
        <v>22</v>
      </c>
      <c r="F32">
        <v>5</v>
      </c>
      <c r="G32" s="4">
        <v>0.25</v>
      </c>
      <c r="H32">
        <v>0.2</v>
      </c>
      <c r="I32" s="16">
        <v>0.4</v>
      </c>
      <c r="J32" s="12">
        <f t="shared" si="0"/>
        <v>18.0448991190679</v>
      </c>
      <c r="K32" s="13">
        <f t="shared" si="11"/>
        <v>19.5309496347559</v>
      </c>
      <c r="L32" s="2">
        <f t="shared" si="12"/>
        <v>50.8</v>
      </c>
      <c r="M32" s="14">
        <f t="shared" si="13"/>
        <v>10.8269394714407</v>
      </c>
      <c r="N32" s="14">
        <f t="shared" si="14"/>
        <v>11.7185697808535</v>
      </c>
      <c r="O32" s="14">
        <f t="shared" si="15"/>
        <v>9.96078431372549</v>
      </c>
      <c r="P32" s="15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2" t="s">
        <v>25</v>
      </c>
      <c r="D33" s="7" t="s">
        <v>56</v>
      </c>
      <c r="E33">
        <v>32</v>
      </c>
      <c r="F33">
        <v>3</v>
      </c>
      <c r="G33" s="4">
        <v>0.25</v>
      </c>
      <c r="H33">
        <v>0.3</v>
      </c>
      <c r="I33" s="16">
        <v>0.45</v>
      </c>
      <c r="J33" s="12">
        <f t="shared" si="0"/>
        <v>26.0792063861118</v>
      </c>
      <c r="K33" s="13">
        <f t="shared" si="11"/>
        <v>28.2269057355563</v>
      </c>
      <c r="L33" s="2">
        <f t="shared" si="12"/>
        <v>67.3</v>
      </c>
      <c r="M33" s="14">
        <f t="shared" si="13"/>
        <v>14.3435635123615</v>
      </c>
      <c r="N33" s="14">
        <f t="shared" si="14"/>
        <v>15.5247981545559</v>
      </c>
      <c r="O33" s="14">
        <f t="shared" si="15"/>
        <v>13.1960784313726</v>
      </c>
      <c r="P33" s="15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2" t="s">
        <v>18</v>
      </c>
      <c r="D34" s="9" t="s">
        <v>56</v>
      </c>
      <c r="E34">
        <v>36</v>
      </c>
      <c r="F34">
        <v>2</v>
      </c>
      <c r="G34" s="4">
        <v>0.25</v>
      </c>
      <c r="H34">
        <v>0.3</v>
      </c>
      <c r="I34" s="16">
        <v>0.25</v>
      </c>
      <c r="J34" s="12">
        <f t="shared" si="0"/>
        <v>19.9772662688264</v>
      </c>
      <c r="K34" s="13">
        <f t="shared" si="11"/>
        <v>21.6224529027297</v>
      </c>
      <c r="L34" s="2">
        <f t="shared" si="12"/>
        <v>70.3</v>
      </c>
      <c r="M34" s="14">
        <f t="shared" si="13"/>
        <v>14.9829497016198</v>
      </c>
      <c r="N34" s="14">
        <f t="shared" si="14"/>
        <v>16.2168396770473</v>
      </c>
      <c r="O34" s="14">
        <f t="shared" si="15"/>
        <v>13.7843137254902</v>
      </c>
      <c r="P34" s="15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2" t="s">
        <v>18</v>
      </c>
      <c r="D35" s="9" t="s">
        <v>57</v>
      </c>
      <c r="E35">
        <v>24</v>
      </c>
      <c r="F35">
        <v>4</v>
      </c>
      <c r="G35" s="4">
        <v>0.25</v>
      </c>
      <c r="H35">
        <v>0.3</v>
      </c>
      <c r="I35" s="16">
        <v>0.2</v>
      </c>
      <c r="J35" s="12">
        <f t="shared" si="0"/>
        <v>16.0645780051151</v>
      </c>
      <c r="K35" s="13">
        <f t="shared" si="11"/>
        <v>17.3875432525952</v>
      </c>
      <c r="L35" s="2">
        <f t="shared" si="12"/>
        <v>60.3</v>
      </c>
      <c r="M35" s="14">
        <f t="shared" si="13"/>
        <v>12.8516624040921</v>
      </c>
      <c r="N35" s="14">
        <f t="shared" si="14"/>
        <v>13.9100346020761</v>
      </c>
      <c r="O35" s="14">
        <f t="shared" si="15"/>
        <v>11.8235294117647</v>
      </c>
      <c r="P35" s="15">
        <f t="shared" si="16"/>
        <v>20.1</v>
      </c>
      <c r="R35">
        <v>20</v>
      </c>
    </row>
    <row r="36" ht="90.75" customHeight="1" spans="2:17">
      <c r="B36">
        <v>16120301</v>
      </c>
      <c r="C36" s="2"/>
      <c r="D36" s="9" t="s">
        <v>58</v>
      </c>
      <c r="E36">
        <v>28</v>
      </c>
      <c r="F36">
        <v>3</v>
      </c>
      <c r="G36" s="4">
        <v>0.25</v>
      </c>
      <c r="H36">
        <v>0.3</v>
      </c>
      <c r="I36" s="16">
        <v>0.45</v>
      </c>
      <c r="J36" s="12">
        <f t="shared" si="0"/>
        <v>24.5291792606371</v>
      </c>
      <c r="K36" s="13">
        <f t="shared" si="11"/>
        <v>26.5492293173954</v>
      </c>
      <c r="L36" s="2">
        <f t="shared" si="12"/>
        <v>63.3</v>
      </c>
      <c r="M36" s="14">
        <f t="shared" si="13"/>
        <v>13.4910485933504</v>
      </c>
      <c r="N36" s="14">
        <f t="shared" si="14"/>
        <v>14.6020761245675</v>
      </c>
      <c r="O36" s="14">
        <f t="shared" si="15"/>
        <v>12.4117647058824</v>
      </c>
      <c r="P36" s="15">
        <f t="shared" si="16"/>
        <v>21.1</v>
      </c>
      <c r="Q36">
        <v>45</v>
      </c>
    </row>
    <row r="37" ht="90.75" customHeight="1" spans="2:17">
      <c r="B37">
        <v>16120302</v>
      </c>
      <c r="C37" s="2"/>
      <c r="D37" s="7" t="s">
        <v>59</v>
      </c>
      <c r="E37">
        <v>6</v>
      </c>
      <c r="F37">
        <v>2</v>
      </c>
      <c r="G37" s="4">
        <v>0.25</v>
      </c>
      <c r="H37">
        <v>0.15</v>
      </c>
      <c r="I37" s="16">
        <v>0.2</v>
      </c>
      <c r="J37" s="12">
        <f t="shared" si="0"/>
        <v>7.33962063086104</v>
      </c>
      <c r="K37" s="13">
        <f t="shared" si="11"/>
        <v>7.94405997693195</v>
      </c>
      <c r="L37" s="2">
        <f t="shared" si="12"/>
        <v>27.55</v>
      </c>
      <c r="M37" s="14">
        <f t="shared" si="13"/>
        <v>5.87169650468883</v>
      </c>
      <c r="N37" s="14">
        <f t="shared" si="14"/>
        <v>6.35524798154556</v>
      </c>
      <c r="O37" s="14">
        <f t="shared" si="15"/>
        <v>5.40196078431373</v>
      </c>
      <c r="P37" s="15">
        <f t="shared" si="16"/>
        <v>9.18333333333333</v>
      </c>
      <c r="Q37">
        <v>20</v>
      </c>
    </row>
    <row r="38" ht="90.75" customHeight="1" spans="2:18">
      <c r="B38">
        <v>16120401</v>
      </c>
      <c r="C38" s="2"/>
      <c r="D38" s="7" t="s">
        <v>60</v>
      </c>
      <c r="E38">
        <v>21</v>
      </c>
      <c r="F38">
        <v>2</v>
      </c>
      <c r="G38" s="4">
        <v>0.25</v>
      </c>
      <c r="H38">
        <v>0.1</v>
      </c>
      <c r="I38" s="16">
        <v>0.5</v>
      </c>
      <c r="J38" s="12">
        <f t="shared" si="0"/>
        <v>16.3256606990622</v>
      </c>
      <c r="K38" s="13">
        <f t="shared" si="11"/>
        <v>17.6701268742791</v>
      </c>
      <c r="L38" s="2">
        <f t="shared" si="12"/>
        <v>38.3</v>
      </c>
      <c r="M38" s="14">
        <f t="shared" si="13"/>
        <v>8.16283034953112</v>
      </c>
      <c r="N38" s="14">
        <f t="shared" si="14"/>
        <v>8.83506343713956</v>
      </c>
      <c r="O38" s="14">
        <f t="shared" si="15"/>
        <v>7.50980392156863</v>
      </c>
      <c r="P38" s="15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2" t="s">
        <v>21</v>
      </c>
      <c r="D39" s="7" t="s">
        <v>61</v>
      </c>
      <c r="E39">
        <v>22</v>
      </c>
      <c r="F39">
        <v>5</v>
      </c>
      <c r="G39" s="4">
        <v>0.25</v>
      </c>
      <c r="H39">
        <v>0.2</v>
      </c>
      <c r="I39" s="16">
        <v>0.4</v>
      </c>
      <c r="J39" s="12">
        <f t="shared" si="0"/>
        <v>18.0448991190679</v>
      </c>
      <c r="K39" s="13">
        <f t="shared" si="11"/>
        <v>19.5309496347559</v>
      </c>
      <c r="L39" s="2">
        <f t="shared" si="12"/>
        <v>50.8</v>
      </c>
      <c r="M39" s="14">
        <f t="shared" si="13"/>
        <v>10.8269394714407</v>
      </c>
      <c r="N39" s="14">
        <f t="shared" si="14"/>
        <v>11.7185697808535</v>
      </c>
      <c r="O39" s="14">
        <f t="shared" si="15"/>
        <v>9.96078431372549</v>
      </c>
      <c r="P39" s="15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2" t="s">
        <v>21</v>
      </c>
      <c r="D40" s="7" t="s">
        <v>62</v>
      </c>
      <c r="E40">
        <v>19</v>
      </c>
      <c r="F40">
        <v>5</v>
      </c>
      <c r="G40" s="4">
        <v>0.25</v>
      </c>
      <c r="H40">
        <v>0.2</v>
      </c>
      <c r="I40" s="16">
        <v>0.45</v>
      </c>
      <c r="J40" s="12">
        <f t="shared" si="0"/>
        <v>18.5228241494226</v>
      </c>
      <c r="K40" s="13">
        <f t="shared" si="11"/>
        <v>20.0482331970221</v>
      </c>
      <c r="L40" s="2">
        <f t="shared" si="12"/>
        <v>47.8</v>
      </c>
      <c r="M40" s="14">
        <f t="shared" si="13"/>
        <v>10.1875532821824</v>
      </c>
      <c r="N40" s="14">
        <f t="shared" si="14"/>
        <v>11.0265282583622</v>
      </c>
      <c r="O40" s="14">
        <f t="shared" si="15"/>
        <v>9.37254901960784</v>
      </c>
      <c r="P40" s="15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2" t="s">
        <v>38</v>
      </c>
      <c r="D41" s="10" t="s">
        <v>63</v>
      </c>
      <c r="E41">
        <v>18</v>
      </c>
      <c r="F41">
        <v>2</v>
      </c>
      <c r="G41" s="4">
        <v>0.25</v>
      </c>
      <c r="H41">
        <v>0.16</v>
      </c>
      <c r="I41" s="16">
        <v>0.25</v>
      </c>
      <c r="J41" s="12">
        <f t="shared" si="0"/>
        <v>11.4805342426826</v>
      </c>
      <c r="K41" s="13">
        <f t="shared" si="11"/>
        <v>12.4259900038447</v>
      </c>
      <c r="L41" s="2">
        <f t="shared" si="12"/>
        <v>40.4</v>
      </c>
      <c r="M41" s="14">
        <f t="shared" si="13"/>
        <v>8.61040068201194</v>
      </c>
      <c r="N41" s="14">
        <f t="shared" si="14"/>
        <v>9.31949250288351</v>
      </c>
      <c r="O41" s="14">
        <f t="shared" si="15"/>
        <v>7.92156862745098</v>
      </c>
      <c r="P41" s="15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2" t="s">
        <v>25</v>
      </c>
      <c r="D42" s="10" t="s">
        <v>64</v>
      </c>
      <c r="E42">
        <v>33</v>
      </c>
      <c r="F42">
        <v>3</v>
      </c>
      <c r="G42" s="4">
        <v>0.25</v>
      </c>
      <c r="H42">
        <v>0.25</v>
      </c>
      <c r="I42" s="16">
        <v>0.45</v>
      </c>
      <c r="J42" s="12">
        <f t="shared" si="0"/>
        <v>24.8198093466636</v>
      </c>
      <c r="K42" s="13">
        <f t="shared" si="11"/>
        <v>26.8637936458006</v>
      </c>
      <c r="L42" s="2">
        <f t="shared" si="12"/>
        <v>64.05</v>
      </c>
      <c r="M42" s="14">
        <f t="shared" si="13"/>
        <v>13.650895140665</v>
      </c>
      <c r="N42" s="14">
        <f t="shared" si="14"/>
        <v>14.7750865051903</v>
      </c>
      <c r="O42" s="14">
        <f t="shared" si="15"/>
        <v>12.5588235294118</v>
      </c>
      <c r="P42" s="15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2" t="s">
        <v>65</v>
      </c>
      <c r="D43" s="10" t="s">
        <v>66</v>
      </c>
      <c r="E43">
        <v>19</v>
      </c>
      <c r="F43">
        <v>2</v>
      </c>
      <c r="G43" s="4">
        <v>0.25</v>
      </c>
      <c r="H43">
        <v>0.2</v>
      </c>
      <c r="I43" s="16">
        <v>0.25</v>
      </c>
      <c r="J43" s="12">
        <f t="shared" si="0"/>
        <v>12.7308894572322</v>
      </c>
      <c r="K43" s="13">
        <f t="shared" si="11"/>
        <v>13.7793156478278</v>
      </c>
      <c r="L43" s="2">
        <f t="shared" si="12"/>
        <v>44.8</v>
      </c>
      <c r="M43" s="14">
        <f t="shared" si="13"/>
        <v>9.54816709292412</v>
      </c>
      <c r="N43" s="14">
        <f t="shared" si="14"/>
        <v>10.3344867358708</v>
      </c>
      <c r="O43" s="14">
        <f t="shared" si="15"/>
        <v>8.7843137254902</v>
      </c>
      <c r="P43" s="15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2" t="s">
        <v>21</v>
      </c>
      <c r="D44" s="10" t="s">
        <v>67</v>
      </c>
      <c r="E44">
        <v>26</v>
      </c>
      <c r="F44">
        <v>2</v>
      </c>
      <c r="G44" s="4">
        <v>0.25</v>
      </c>
      <c r="H44">
        <v>0.3</v>
      </c>
      <c r="I44" s="16">
        <v>0.25</v>
      </c>
      <c r="J44" s="12">
        <f t="shared" si="0"/>
        <v>17.1355498721228</v>
      </c>
      <c r="K44" s="13">
        <f t="shared" si="11"/>
        <v>18.5467128027682</v>
      </c>
      <c r="L44" s="2">
        <f t="shared" si="12"/>
        <v>60.3</v>
      </c>
      <c r="M44" s="14">
        <f t="shared" si="13"/>
        <v>12.8516624040921</v>
      </c>
      <c r="N44" s="14">
        <f t="shared" si="14"/>
        <v>13.9100346020761</v>
      </c>
      <c r="O44" s="14">
        <f t="shared" si="15"/>
        <v>11.8235294117647</v>
      </c>
      <c r="P44" s="15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2" t="s">
        <v>25</v>
      </c>
      <c r="D45" s="10" t="s">
        <v>68</v>
      </c>
      <c r="E45">
        <v>25</v>
      </c>
      <c r="F45">
        <v>2</v>
      </c>
      <c r="G45" s="4">
        <v>0.25</v>
      </c>
      <c r="H45">
        <v>0.25</v>
      </c>
      <c r="I45" s="16">
        <v>0.45</v>
      </c>
      <c r="J45" s="12">
        <f t="shared" si="0"/>
        <v>21.3322483143455</v>
      </c>
      <c r="K45" s="13">
        <f t="shared" si="11"/>
        <v>23.0890217049387</v>
      </c>
      <c r="L45" s="2">
        <f t="shared" si="12"/>
        <v>55.05</v>
      </c>
      <c r="M45" s="14">
        <f t="shared" si="13"/>
        <v>11.73273657289</v>
      </c>
      <c r="N45" s="14">
        <f t="shared" si="14"/>
        <v>12.6989619377163</v>
      </c>
      <c r="O45" s="14">
        <f t="shared" si="15"/>
        <v>10.7941176470588</v>
      </c>
      <c r="P45" s="15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2" t="s">
        <v>25</v>
      </c>
      <c r="D46" s="10" t="s">
        <v>69</v>
      </c>
      <c r="E46">
        <v>23</v>
      </c>
      <c r="F46">
        <v>2</v>
      </c>
      <c r="G46" s="4">
        <v>0.25</v>
      </c>
      <c r="H46">
        <v>0.25</v>
      </c>
      <c r="I46" s="16">
        <v>0.45</v>
      </c>
      <c r="J46" s="12">
        <f t="shared" si="0"/>
        <v>20.5572347516081</v>
      </c>
      <c r="K46" s="13">
        <f t="shared" si="11"/>
        <v>22.2501834958582</v>
      </c>
      <c r="L46" s="2">
        <f t="shared" si="12"/>
        <v>53.05</v>
      </c>
      <c r="M46" s="14">
        <f t="shared" si="13"/>
        <v>11.3064791133845</v>
      </c>
      <c r="N46" s="14">
        <f t="shared" si="14"/>
        <v>12.237600922722</v>
      </c>
      <c r="O46" s="14">
        <f t="shared" si="15"/>
        <v>10.4019607843137</v>
      </c>
      <c r="P46" s="15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2" t="s">
        <v>25</v>
      </c>
      <c r="D47" s="10" t="s">
        <v>70</v>
      </c>
      <c r="E47">
        <v>29</v>
      </c>
      <c r="F47">
        <v>2</v>
      </c>
      <c r="G47" s="4">
        <v>0.2</v>
      </c>
      <c r="H47">
        <v>0.25</v>
      </c>
      <c r="I47" s="16">
        <v>0.25</v>
      </c>
      <c r="J47" s="12">
        <f t="shared" si="0"/>
        <v>15.7315643648764</v>
      </c>
      <c r="K47" s="13">
        <f t="shared" si="11"/>
        <v>17.0271049596309</v>
      </c>
      <c r="L47" s="2">
        <f t="shared" si="12"/>
        <v>59.05</v>
      </c>
      <c r="M47" s="14">
        <f t="shared" si="13"/>
        <v>11.7986732736573</v>
      </c>
      <c r="N47" s="14">
        <f t="shared" si="14"/>
        <v>12.7703287197232</v>
      </c>
      <c r="O47" s="14">
        <f t="shared" si="15"/>
        <v>10.8547794117647</v>
      </c>
      <c r="P47" s="15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2" t="s">
        <v>25</v>
      </c>
      <c r="D48" s="10" t="s">
        <v>71</v>
      </c>
      <c r="E48">
        <v>29</v>
      </c>
      <c r="F48">
        <v>2</v>
      </c>
      <c r="G48" s="4">
        <v>0.2</v>
      </c>
      <c r="H48">
        <v>0.25</v>
      </c>
      <c r="I48" s="16">
        <v>0.25</v>
      </c>
      <c r="J48" s="12">
        <f t="shared" si="0"/>
        <v>15.7315643648764</v>
      </c>
      <c r="K48" s="13">
        <f t="shared" si="11"/>
        <v>17.0271049596309</v>
      </c>
      <c r="L48" s="2">
        <f t="shared" si="12"/>
        <v>59.05</v>
      </c>
      <c r="M48" s="14">
        <f t="shared" si="13"/>
        <v>11.7986732736573</v>
      </c>
      <c r="N48" s="14">
        <f t="shared" si="14"/>
        <v>12.7703287197232</v>
      </c>
      <c r="O48" s="14">
        <f t="shared" si="15"/>
        <v>10.8547794117647</v>
      </c>
      <c r="P48" s="15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2" t="s">
        <v>28</v>
      </c>
      <c r="D49" s="10" t="s">
        <v>72</v>
      </c>
      <c r="E49">
        <v>28</v>
      </c>
      <c r="F49">
        <v>2</v>
      </c>
      <c r="G49" s="4">
        <v>0.25</v>
      </c>
      <c r="H49">
        <v>0.25</v>
      </c>
      <c r="I49" s="16">
        <v>0.25</v>
      </c>
      <c r="J49" s="12">
        <f t="shared" si="0"/>
        <v>16.4961636828644</v>
      </c>
      <c r="K49" s="13">
        <f t="shared" si="11"/>
        <v>17.8546712802768</v>
      </c>
      <c r="L49" s="2">
        <f t="shared" si="12"/>
        <v>58.05</v>
      </c>
      <c r="M49" s="14">
        <f t="shared" si="13"/>
        <v>12.3721227621483</v>
      </c>
      <c r="N49" s="14">
        <f t="shared" si="14"/>
        <v>13.3910034602076</v>
      </c>
      <c r="O49" s="14">
        <f t="shared" si="15"/>
        <v>11.3823529411765</v>
      </c>
      <c r="P49" s="15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2" t="s">
        <v>38</v>
      </c>
      <c r="D50" s="10" t="s">
        <v>73</v>
      </c>
      <c r="E50">
        <v>13</v>
      </c>
      <c r="F50">
        <v>3</v>
      </c>
      <c r="G50" s="4">
        <v>0.25</v>
      </c>
      <c r="H50">
        <v>0.25</v>
      </c>
      <c r="I50" s="16">
        <v>0.45</v>
      </c>
      <c r="J50" s="12">
        <f t="shared" ref="J50:J58" si="17">(E50+F50+($K$74*H50+$M$74)*$L$74)/(1-G50)/(1-$O$74)/(1-I50)/$N$74</f>
        <v>17.0696737192901</v>
      </c>
      <c r="K50" s="13">
        <f t="shared" ref="K50:K58" si="18">(E50+F50+($K$74*H50+$M$74)*$L$74)/(1-G50)/(1-$P$74)/(1-I50)/$N$74</f>
        <v>18.4754115549963</v>
      </c>
      <c r="L50" s="2">
        <f t="shared" ref="L50:L58" si="19">E50+F50+($K$74*H50+$M$74)*$L$74</f>
        <v>44.05</v>
      </c>
      <c r="M50" s="14">
        <f t="shared" ref="M50:M58" si="20">L50/(1-G50)/(1-$O$74)/$N$74</f>
        <v>9.38832054560955</v>
      </c>
      <c r="N50" s="14">
        <f t="shared" ref="N50:N58" si="21">L50/(1-G50)/(1-$P$74)/$N$74</f>
        <v>10.161476355248</v>
      </c>
      <c r="O50" s="14">
        <f t="shared" ref="O50:O58" si="22">L50/(1-G50)/$N$74</f>
        <v>8.63725490196078</v>
      </c>
      <c r="P50" s="15">
        <f t="shared" ref="P50:P58" si="23">O50*$N$74-L50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2" t="s">
        <v>21</v>
      </c>
      <c r="D51" s="10" t="s">
        <v>74</v>
      </c>
      <c r="E51">
        <v>28</v>
      </c>
      <c r="F51">
        <v>2</v>
      </c>
      <c r="G51" s="4">
        <v>0.2</v>
      </c>
      <c r="H51">
        <v>0.2</v>
      </c>
      <c r="I51" s="16">
        <v>0.25</v>
      </c>
      <c r="J51" s="12">
        <f t="shared" si="17"/>
        <v>14.3329070758738</v>
      </c>
      <c r="K51" s="13">
        <f t="shared" si="18"/>
        <v>15.5132641291811</v>
      </c>
      <c r="L51" s="2">
        <f t="shared" si="19"/>
        <v>53.8</v>
      </c>
      <c r="M51" s="14">
        <f t="shared" si="20"/>
        <v>10.7496803069054</v>
      </c>
      <c r="N51" s="14">
        <f t="shared" si="21"/>
        <v>11.6349480968858</v>
      </c>
      <c r="O51" s="14">
        <f t="shared" si="22"/>
        <v>9.88970588235294</v>
      </c>
      <c r="P51" s="15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2" t="s">
        <v>21</v>
      </c>
      <c r="D52" s="10" t="s">
        <v>75</v>
      </c>
      <c r="E52">
        <v>58</v>
      </c>
      <c r="F52">
        <v>2</v>
      </c>
      <c r="G52" s="4">
        <v>0.2</v>
      </c>
      <c r="H52">
        <v>0.25</v>
      </c>
      <c r="I52" s="16">
        <v>0.25</v>
      </c>
      <c r="J52" s="12">
        <f t="shared" si="17"/>
        <v>23.4574808184143</v>
      </c>
      <c r="K52" s="13">
        <f t="shared" si="18"/>
        <v>25.3892733564014</v>
      </c>
      <c r="L52" s="2">
        <f t="shared" si="19"/>
        <v>88.05</v>
      </c>
      <c r="M52" s="14">
        <f t="shared" si="20"/>
        <v>17.5931106138107</v>
      </c>
      <c r="N52" s="14">
        <f t="shared" si="21"/>
        <v>19.041955017301</v>
      </c>
      <c r="O52" s="14">
        <f t="shared" si="22"/>
        <v>16.1856617647059</v>
      </c>
      <c r="P52" s="15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2" t="s">
        <v>21</v>
      </c>
      <c r="D53" s="10" t="s">
        <v>76</v>
      </c>
      <c r="E53">
        <v>55</v>
      </c>
      <c r="F53">
        <v>2</v>
      </c>
      <c r="G53" s="4">
        <v>0.24</v>
      </c>
      <c r="H53">
        <v>0.2</v>
      </c>
      <c r="I53" s="16">
        <v>0.3</v>
      </c>
      <c r="J53" s="12">
        <f t="shared" si="17"/>
        <v>24.2774455319885</v>
      </c>
      <c r="K53" s="13">
        <f t="shared" si="18"/>
        <v>26.2767645757994</v>
      </c>
      <c r="L53" s="2">
        <f t="shared" si="19"/>
        <v>80.8</v>
      </c>
      <c r="M53" s="14">
        <f t="shared" si="20"/>
        <v>16.994211872392</v>
      </c>
      <c r="N53" s="14">
        <f t="shared" si="21"/>
        <v>18.3937352030596</v>
      </c>
      <c r="O53" s="14">
        <f t="shared" si="22"/>
        <v>15.6346749226006</v>
      </c>
      <c r="P53" s="15">
        <f t="shared" si="23"/>
        <v>25.5157894736842</v>
      </c>
      <c r="Q53">
        <v>30</v>
      </c>
      <c r="R53">
        <v>25</v>
      </c>
    </row>
    <row r="54" ht="90.75" customHeight="1" spans="2:18">
      <c r="B54">
        <v>17020601</v>
      </c>
      <c r="C54" s="2" t="s">
        <v>28</v>
      </c>
      <c r="D54" s="10" t="s">
        <v>77</v>
      </c>
      <c r="E54">
        <v>37</v>
      </c>
      <c r="F54">
        <v>2</v>
      </c>
      <c r="G54" s="4">
        <v>0.2</v>
      </c>
      <c r="H54">
        <v>0.3</v>
      </c>
      <c r="I54" s="16">
        <v>0.25</v>
      </c>
      <c r="J54" s="12">
        <f t="shared" si="17"/>
        <v>18.9950980392157</v>
      </c>
      <c r="K54" s="13">
        <f t="shared" si="18"/>
        <v>20.5594002306805</v>
      </c>
      <c r="L54" s="2">
        <f t="shared" si="19"/>
        <v>71.3</v>
      </c>
      <c r="M54" s="14">
        <f t="shared" si="20"/>
        <v>14.2463235294118</v>
      </c>
      <c r="N54" s="14">
        <f t="shared" si="21"/>
        <v>15.4195501730104</v>
      </c>
      <c r="O54" s="14">
        <f t="shared" si="22"/>
        <v>13.1066176470588</v>
      </c>
      <c r="P54" s="15">
        <f t="shared" si="23"/>
        <v>17.825</v>
      </c>
      <c r="Q54">
        <v>30</v>
      </c>
      <c r="R54">
        <v>25</v>
      </c>
    </row>
    <row r="55" ht="90.75" customHeight="1" spans="2:18">
      <c r="B55">
        <v>17020701</v>
      </c>
      <c r="C55" s="2" t="s">
        <v>21</v>
      </c>
      <c r="D55" s="10" t="s">
        <v>76</v>
      </c>
      <c r="E55">
        <v>60</v>
      </c>
      <c r="F55">
        <v>2</v>
      </c>
      <c r="G55" s="4">
        <v>0.2</v>
      </c>
      <c r="H55">
        <v>0.2</v>
      </c>
      <c r="I55" s="16">
        <v>0.3</v>
      </c>
      <c r="J55" s="12">
        <f t="shared" si="17"/>
        <v>24.4907745706978</v>
      </c>
      <c r="K55" s="13">
        <f t="shared" si="18"/>
        <v>26.5076618882847</v>
      </c>
      <c r="L55" s="2">
        <f t="shared" si="19"/>
        <v>85.8</v>
      </c>
      <c r="M55" s="14">
        <f t="shared" si="20"/>
        <v>17.1435421994885</v>
      </c>
      <c r="N55" s="14">
        <f t="shared" si="21"/>
        <v>18.5553633217993</v>
      </c>
      <c r="O55" s="14">
        <f t="shared" si="22"/>
        <v>15.7720588235294</v>
      </c>
      <c r="P55" s="15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2" t="s">
        <v>25</v>
      </c>
      <c r="D56" s="10" t="s">
        <v>78</v>
      </c>
      <c r="E56">
        <v>24.5</v>
      </c>
      <c r="F56">
        <v>2</v>
      </c>
      <c r="G56" s="4">
        <v>0.2</v>
      </c>
      <c r="H56">
        <v>0.18</v>
      </c>
      <c r="I56" s="16">
        <v>0.25</v>
      </c>
      <c r="J56" s="12">
        <f t="shared" si="17"/>
        <v>12.9475703324808</v>
      </c>
      <c r="K56" s="13">
        <f t="shared" si="18"/>
        <v>14.0138408304498</v>
      </c>
      <c r="L56" s="2">
        <f t="shared" si="19"/>
        <v>48.6</v>
      </c>
      <c r="M56" s="14">
        <f t="shared" si="20"/>
        <v>9.71067774936061</v>
      </c>
      <c r="N56" s="14">
        <f t="shared" si="21"/>
        <v>10.5103806228374</v>
      </c>
      <c r="O56" s="14">
        <f t="shared" si="22"/>
        <v>8.93382352941176</v>
      </c>
      <c r="P56" s="15">
        <f t="shared" si="23"/>
        <v>12.15</v>
      </c>
      <c r="Q56">
        <v>30</v>
      </c>
      <c r="R56">
        <v>25</v>
      </c>
    </row>
    <row r="57" ht="90.75" customHeight="1" spans="2:18">
      <c r="B57">
        <v>17020901</v>
      </c>
      <c r="C57" s="2" t="s">
        <v>25</v>
      </c>
      <c r="D57" s="10" t="s">
        <v>79</v>
      </c>
      <c r="E57">
        <v>30</v>
      </c>
      <c r="F57">
        <v>2</v>
      </c>
      <c r="G57" s="4">
        <v>0.2</v>
      </c>
      <c r="H57">
        <v>0.18</v>
      </c>
      <c r="I57" s="16">
        <v>0.45</v>
      </c>
      <c r="J57" s="12">
        <f t="shared" si="17"/>
        <v>19.6538595675424</v>
      </c>
      <c r="K57" s="13">
        <f t="shared" si="18"/>
        <v>21.2724127083989</v>
      </c>
      <c r="L57" s="2">
        <f t="shared" si="19"/>
        <v>54.1</v>
      </c>
      <c r="M57" s="14">
        <f t="shared" si="20"/>
        <v>10.8096227621483</v>
      </c>
      <c r="N57" s="14">
        <f t="shared" si="21"/>
        <v>11.6998269896194</v>
      </c>
      <c r="O57" s="14">
        <f t="shared" si="22"/>
        <v>9.94485294117647</v>
      </c>
      <c r="P57" s="15">
        <f t="shared" si="23"/>
        <v>13.525</v>
      </c>
      <c r="Q57">
        <v>45</v>
      </c>
      <c r="R57">
        <v>30</v>
      </c>
    </row>
    <row r="58" ht="90.75" customHeight="1" spans="2:18">
      <c r="B58">
        <v>17020901</v>
      </c>
      <c r="C58" s="2" t="s">
        <v>21</v>
      </c>
      <c r="D58" s="10" t="s">
        <v>80</v>
      </c>
      <c r="E58">
        <v>49</v>
      </c>
      <c r="F58">
        <v>2</v>
      </c>
      <c r="G58" s="4">
        <v>0.2</v>
      </c>
      <c r="H58">
        <v>0.2</v>
      </c>
      <c r="I58" s="16">
        <v>0.4</v>
      </c>
      <c r="J58" s="12">
        <f t="shared" si="17"/>
        <v>24.9094202898551</v>
      </c>
      <c r="K58" s="13">
        <f t="shared" si="18"/>
        <v>26.9607843137255</v>
      </c>
      <c r="L58" s="2">
        <f t="shared" si="19"/>
        <v>74.8</v>
      </c>
      <c r="M58" s="14">
        <f t="shared" si="20"/>
        <v>14.945652173913</v>
      </c>
      <c r="N58" s="14">
        <f t="shared" si="21"/>
        <v>16.1764705882353</v>
      </c>
      <c r="O58" s="14">
        <f t="shared" si="22"/>
        <v>13.75</v>
      </c>
      <c r="P58" s="15">
        <f t="shared" si="23"/>
        <v>18.7</v>
      </c>
      <c r="Q58">
        <v>0</v>
      </c>
      <c r="R58">
        <v>40</v>
      </c>
    </row>
    <row r="59" ht="90.75" customHeight="1" spans="2:18">
      <c r="B59">
        <v>17021104</v>
      </c>
      <c r="C59" s="2" t="s">
        <v>21</v>
      </c>
      <c r="D59" s="11" t="s">
        <v>81</v>
      </c>
      <c r="E59">
        <v>29</v>
      </c>
      <c r="F59">
        <v>2</v>
      </c>
      <c r="G59" s="4">
        <v>0.2</v>
      </c>
      <c r="H59">
        <v>0.2</v>
      </c>
      <c r="I59" s="16">
        <v>0.3</v>
      </c>
      <c r="J59" s="12">
        <f t="shared" ref="J59:J60" si="24">(E59+F59+($K$74*H59+$M$74)*$L$74)/(1-G59)/(1-$O$74)/(1-I59)/$N$74</f>
        <v>15.6421264157837</v>
      </c>
      <c r="K59" s="13">
        <f t="shared" ref="K59:K60" si="25">(E59+F59+($K$74*H59+$M$74)*$L$74)/(1-G59)/(1-$P$74)/(1-I59)/$N$74</f>
        <v>16.9303015323777</v>
      </c>
      <c r="L59" s="2">
        <f t="shared" ref="L59:L60" si="26">E59+F59+($K$74*H59+$M$74)*$L$74</f>
        <v>54.8</v>
      </c>
      <c r="M59" s="14">
        <f t="shared" ref="M59:M60" si="27">L59/(1-G59)/(1-$O$74)/$N$74</f>
        <v>10.9494884910486</v>
      </c>
      <c r="N59" s="14">
        <f t="shared" ref="N59:N60" si="28">L59/(1-G59)/(1-$P$74)/$N$74</f>
        <v>11.8512110726644</v>
      </c>
      <c r="O59" s="14">
        <f t="shared" ref="O59:O60" si="29">L59/(1-G59)/$N$74</f>
        <v>10.0735294117647</v>
      </c>
      <c r="P59" s="15">
        <f t="shared" ref="P59:P60" si="30">O59*$N$74-L59</f>
        <v>13.7</v>
      </c>
      <c r="Q59">
        <v>30</v>
      </c>
      <c r="R59">
        <v>45</v>
      </c>
    </row>
    <row r="60" ht="90.75" customHeight="1" spans="2:18">
      <c r="B60">
        <v>17021105</v>
      </c>
      <c r="C60" s="2" t="s">
        <v>21</v>
      </c>
      <c r="D60" s="11" t="s">
        <v>82</v>
      </c>
      <c r="E60">
        <v>29</v>
      </c>
      <c r="F60">
        <v>2</v>
      </c>
      <c r="G60" s="4">
        <v>0.2</v>
      </c>
      <c r="H60">
        <v>0.2</v>
      </c>
      <c r="I60" s="16">
        <v>0.3</v>
      </c>
      <c r="J60" s="12">
        <f t="shared" si="24"/>
        <v>15.6421264157837</v>
      </c>
      <c r="K60" s="13">
        <f t="shared" si="25"/>
        <v>16.9303015323777</v>
      </c>
      <c r="L60" s="2">
        <f t="shared" si="26"/>
        <v>54.8</v>
      </c>
      <c r="M60" s="14">
        <f t="shared" si="27"/>
        <v>10.9494884910486</v>
      </c>
      <c r="N60" s="14">
        <f t="shared" si="28"/>
        <v>11.8512110726644</v>
      </c>
      <c r="O60" s="14">
        <f t="shared" si="29"/>
        <v>10.0735294117647</v>
      </c>
      <c r="P60" s="15">
        <f t="shared" si="30"/>
        <v>13.7</v>
      </c>
      <c r="Q60">
        <v>30</v>
      </c>
      <c r="R60">
        <v>45</v>
      </c>
    </row>
    <row r="61" ht="90.75" customHeight="1" spans="2:18">
      <c r="B61">
        <v>17021101</v>
      </c>
      <c r="C61" s="2" t="s">
        <v>21</v>
      </c>
      <c r="D61" s="6" t="s">
        <v>83</v>
      </c>
      <c r="E61">
        <v>26</v>
      </c>
      <c r="F61">
        <v>2</v>
      </c>
      <c r="G61" s="4">
        <v>0.2</v>
      </c>
      <c r="H61">
        <v>0.09</v>
      </c>
      <c r="I61" s="16">
        <v>0.25</v>
      </c>
      <c r="J61" s="12">
        <f t="shared" ref="J61:J66" si="31">(E61+F61+($K$74*H61+$M$74)*$L$74)/(1-G61)/(1-$O$74)/(1-I61)/$N$74</f>
        <v>11.3091432225064</v>
      </c>
      <c r="K61" s="13">
        <f t="shared" ref="K61:K66" si="32">(E61+F61+($K$74*H61+$M$74)*$L$74)/(1-G61)/(1-$P$74)/(1-I61)/$N$74</f>
        <v>12.2404844290657</v>
      </c>
      <c r="L61" s="2">
        <f t="shared" ref="L61:L66" si="33">E61+F61+($K$74*H61+$M$74)*$L$74</f>
        <v>42.45</v>
      </c>
      <c r="M61" s="14">
        <f t="shared" ref="M61:M66" si="34">L61/(1-G61)/(1-$O$74)/$N$74</f>
        <v>8.4818574168798</v>
      </c>
      <c r="N61" s="14">
        <f t="shared" ref="N61:N66" si="35">L61/(1-G61)/(1-$P$74)/$N$74</f>
        <v>9.18036332179931</v>
      </c>
      <c r="O61" s="14">
        <f t="shared" ref="O61:O66" si="36">L61/(1-G61)/$N$74</f>
        <v>7.80330882352941</v>
      </c>
      <c r="P61" s="15">
        <f t="shared" ref="P61:P66" si="37">O61*$N$74-L61</f>
        <v>10.6125</v>
      </c>
      <c r="Q61">
        <v>25</v>
      </c>
      <c r="R61">
        <v>40</v>
      </c>
    </row>
    <row r="62" ht="90.75" customHeight="1" spans="2:18">
      <c r="B62">
        <v>17021102</v>
      </c>
      <c r="C62" s="2" t="s">
        <v>21</v>
      </c>
      <c r="D62" s="10" t="s">
        <v>84</v>
      </c>
      <c r="E62">
        <v>24</v>
      </c>
      <c r="F62">
        <v>2</v>
      </c>
      <c r="G62" s="4">
        <v>0.25</v>
      </c>
      <c r="H62">
        <v>0.1</v>
      </c>
      <c r="I62" s="16">
        <v>0.25</v>
      </c>
      <c r="J62" s="12">
        <f t="shared" si="31"/>
        <v>11.7362887183859</v>
      </c>
      <c r="K62" s="13">
        <f t="shared" si="32"/>
        <v>12.7028066128412</v>
      </c>
      <c r="L62" s="2">
        <f t="shared" si="33"/>
        <v>41.3</v>
      </c>
      <c r="M62" s="14">
        <f t="shared" si="34"/>
        <v>8.80221653878943</v>
      </c>
      <c r="N62" s="14">
        <f t="shared" si="35"/>
        <v>9.52710495963091</v>
      </c>
      <c r="O62" s="14">
        <f t="shared" si="36"/>
        <v>8.09803921568627</v>
      </c>
      <c r="P62" s="15">
        <f t="shared" si="37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2" t="s">
        <v>21</v>
      </c>
      <c r="D63" s="10" t="s">
        <v>85</v>
      </c>
      <c r="E63">
        <v>24</v>
      </c>
      <c r="F63">
        <v>2</v>
      </c>
      <c r="G63" s="4">
        <v>0.25</v>
      </c>
      <c r="H63">
        <v>0.1</v>
      </c>
      <c r="I63" s="16">
        <v>0.4</v>
      </c>
      <c r="J63" s="12">
        <f t="shared" si="31"/>
        <v>14.6703608979824</v>
      </c>
      <c r="K63" s="13">
        <f t="shared" si="32"/>
        <v>15.8785082660515</v>
      </c>
      <c r="L63" s="2">
        <f t="shared" si="33"/>
        <v>41.3</v>
      </c>
      <c r="M63" s="14">
        <f t="shared" si="34"/>
        <v>8.80221653878943</v>
      </c>
      <c r="N63" s="14">
        <f t="shared" si="35"/>
        <v>9.52710495963091</v>
      </c>
      <c r="O63" s="14">
        <f t="shared" si="36"/>
        <v>8.09803921568627</v>
      </c>
      <c r="P63" s="15">
        <f t="shared" si="37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2" t="s">
        <v>21</v>
      </c>
      <c r="D64" s="10" t="s">
        <v>86</v>
      </c>
      <c r="E64">
        <v>32</v>
      </c>
      <c r="F64">
        <v>2</v>
      </c>
      <c r="G64" s="4">
        <v>0.2</v>
      </c>
      <c r="H64">
        <v>0.2</v>
      </c>
      <c r="I64" s="16">
        <v>0.25</v>
      </c>
      <c r="J64" s="12">
        <f t="shared" si="31"/>
        <v>15.3985507246377</v>
      </c>
      <c r="K64" s="13">
        <f t="shared" si="32"/>
        <v>16.6666666666667</v>
      </c>
      <c r="L64" s="2">
        <f t="shared" si="33"/>
        <v>57.8</v>
      </c>
      <c r="M64" s="14">
        <f t="shared" si="34"/>
        <v>11.5489130434783</v>
      </c>
      <c r="N64" s="14">
        <f t="shared" si="35"/>
        <v>12.5</v>
      </c>
      <c r="O64" s="14">
        <f t="shared" si="36"/>
        <v>10.625</v>
      </c>
      <c r="P64" s="15">
        <f t="shared" si="37"/>
        <v>14.45</v>
      </c>
      <c r="Q64">
        <v>25</v>
      </c>
      <c r="R64">
        <v>40</v>
      </c>
    </row>
    <row r="65" ht="90.75" customHeight="1" spans="2:20">
      <c r="B65">
        <v>17021201</v>
      </c>
      <c r="C65" s="2" t="s">
        <v>38</v>
      </c>
      <c r="D65" s="10" t="s">
        <v>87</v>
      </c>
      <c r="E65">
        <v>22</v>
      </c>
      <c r="F65">
        <v>2</v>
      </c>
      <c r="G65" s="4">
        <v>0.26</v>
      </c>
      <c r="H65">
        <v>0.2</v>
      </c>
      <c r="I65" s="16">
        <v>0.4</v>
      </c>
      <c r="J65" s="12">
        <f t="shared" si="31"/>
        <v>17.2087048685514</v>
      </c>
      <c r="K65" s="13">
        <f t="shared" si="32"/>
        <v>18.6258923283145</v>
      </c>
      <c r="L65" s="2">
        <f t="shared" si="33"/>
        <v>47.8</v>
      </c>
      <c r="M65" s="14">
        <f t="shared" si="34"/>
        <v>10.3252229211308</v>
      </c>
      <c r="N65" s="14">
        <f t="shared" si="35"/>
        <v>11.1755353969887</v>
      </c>
      <c r="O65" s="14">
        <f t="shared" si="36"/>
        <v>9.49920508744038</v>
      </c>
      <c r="P65" s="15">
        <f t="shared" si="37"/>
        <v>16.7945945945946</v>
      </c>
      <c r="Q65">
        <v>40</v>
      </c>
      <c r="R65">
        <v>30</v>
      </c>
      <c r="S65" s="19" t="s">
        <v>88</v>
      </c>
      <c r="T65" t="s">
        <v>89</v>
      </c>
    </row>
    <row r="66" ht="90.75" customHeight="1" spans="2:19">
      <c r="B66">
        <v>17021301</v>
      </c>
      <c r="C66" s="2" t="s">
        <v>28</v>
      </c>
      <c r="D66" s="10" t="s">
        <v>90</v>
      </c>
      <c r="E66">
        <v>35</v>
      </c>
      <c r="F66">
        <v>2</v>
      </c>
      <c r="G66" s="4">
        <v>0.2</v>
      </c>
      <c r="H66">
        <v>0.32</v>
      </c>
      <c r="I66" s="16">
        <v>0.3</v>
      </c>
      <c r="J66" s="12">
        <f t="shared" si="31"/>
        <v>20.266258677384</v>
      </c>
      <c r="K66" s="13">
        <f t="shared" si="32"/>
        <v>21.9352446861097</v>
      </c>
      <c r="L66" s="2">
        <f t="shared" si="33"/>
        <v>71</v>
      </c>
      <c r="M66" s="14">
        <f t="shared" si="34"/>
        <v>14.1863810741688</v>
      </c>
      <c r="N66" s="14">
        <f t="shared" si="35"/>
        <v>15.3546712802768</v>
      </c>
      <c r="O66" s="14">
        <f t="shared" si="36"/>
        <v>13.0514705882353</v>
      </c>
      <c r="P66" s="15">
        <f t="shared" si="37"/>
        <v>17.75</v>
      </c>
      <c r="Q66">
        <v>30</v>
      </c>
      <c r="R66">
        <v>25</v>
      </c>
      <c r="S66" s="19"/>
    </row>
    <row r="67" ht="90.75" customHeight="1" spans="2:19">
      <c r="B67">
        <v>17021401</v>
      </c>
      <c r="C67" s="2" t="s">
        <v>21</v>
      </c>
      <c r="D67" s="10" t="s">
        <v>91</v>
      </c>
      <c r="E67">
        <v>14</v>
      </c>
      <c r="F67">
        <v>1</v>
      </c>
      <c r="G67" s="4">
        <v>0.25</v>
      </c>
      <c r="H67">
        <v>0.09</v>
      </c>
      <c r="I67" s="16">
        <v>0.4</v>
      </c>
      <c r="J67" s="12">
        <f t="shared" ref="J67:J68" si="38">(E67+F67+($K$74*H67+$M$74)*$L$74)/(1-G67)/(1-$O$74)/(1-I67)/$N$74</f>
        <v>10.4610684853652</v>
      </c>
      <c r="K67" s="13">
        <f t="shared" ref="K67:K68" si="39">(E67+F67+($K$74*H67+$M$74)*$L$74)/(1-G67)/(1-$P$74)/(1-I67)/$N$74</f>
        <v>11.3225682429835</v>
      </c>
      <c r="L67" s="2">
        <f t="shared" ref="L67:L68" si="40">E67+F67+($K$74*H67+$M$74)*$L$74</f>
        <v>29.45</v>
      </c>
      <c r="M67" s="14">
        <f t="shared" ref="M67:M68" si="41">L67/(1-G67)/(1-$O$74)/$N$74</f>
        <v>6.2766410912191</v>
      </c>
      <c r="N67" s="14">
        <f t="shared" ref="N67:N68" si="42">L67/(1-G67)/(1-$P$74)/$N$74</f>
        <v>6.79354094579008</v>
      </c>
      <c r="O67" s="14">
        <f t="shared" ref="O67:O68" si="43">L67/(1-G67)/$N$74</f>
        <v>5.77450980392157</v>
      </c>
      <c r="P67" s="15">
        <f t="shared" ref="P67:P68" si="44">O67*$N$74-L67</f>
        <v>9.81666666666667</v>
      </c>
      <c r="Q67">
        <v>25</v>
      </c>
      <c r="R67">
        <v>40</v>
      </c>
      <c r="S67" s="19"/>
    </row>
    <row r="68" ht="90.75" customHeight="1" spans="2:19">
      <c r="B68">
        <v>17021402</v>
      </c>
      <c r="C68" s="2" t="s">
        <v>21</v>
      </c>
      <c r="D68" s="10" t="s">
        <v>92</v>
      </c>
      <c r="E68">
        <v>20</v>
      </c>
      <c r="F68">
        <v>2</v>
      </c>
      <c r="G68" s="4">
        <v>0.25</v>
      </c>
      <c r="H68">
        <v>0.08</v>
      </c>
      <c r="I68" s="16">
        <v>0.45</v>
      </c>
      <c r="J68" s="12">
        <f t="shared" si="38"/>
        <v>13.7952414167248</v>
      </c>
      <c r="K68" s="13">
        <f t="shared" si="39"/>
        <v>14.9313201216315</v>
      </c>
      <c r="L68" s="2">
        <f t="shared" si="40"/>
        <v>35.6</v>
      </c>
      <c r="M68" s="14">
        <f t="shared" si="41"/>
        <v>7.58738277919864</v>
      </c>
      <c r="N68" s="14">
        <f t="shared" si="42"/>
        <v>8.21222606689735</v>
      </c>
      <c r="O68" s="14">
        <f t="shared" si="43"/>
        <v>6.98039215686275</v>
      </c>
      <c r="P68" s="15">
        <f t="shared" si="44"/>
        <v>11.8666666666667</v>
      </c>
      <c r="Q68">
        <v>45</v>
      </c>
      <c r="R68">
        <v>25</v>
      </c>
      <c r="S68" s="19"/>
    </row>
    <row r="69" ht="90.75" customHeight="1" spans="2:19">
      <c r="B69">
        <v>17021403</v>
      </c>
      <c r="C69" s="2" t="s">
        <v>21</v>
      </c>
      <c r="D69" s="10" t="s">
        <v>93</v>
      </c>
      <c r="E69">
        <v>20</v>
      </c>
      <c r="F69">
        <v>0</v>
      </c>
      <c r="G69" s="4">
        <v>0.25</v>
      </c>
      <c r="H69">
        <v>0.1</v>
      </c>
      <c r="I69" s="16">
        <v>0.4</v>
      </c>
      <c r="J69" s="12">
        <f t="shared" ref="J69" si="45">(E69+F69+($K$74*H69+$M$74)*$L$74)/(1-G69)/(1-$O$74)/(1-I69)/$N$74</f>
        <v>12.5390736004547</v>
      </c>
      <c r="K69" s="13">
        <f t="shared" ref="K69" si="46">(E69+F69+($K$74*H69+$M$74)*$L$74)/(1-G69)/(1-$P$74)/(1-I69)/$N$74</f>
        <v>13.5717031910804</v>
      </c>
      <c r="L69" s="2">
        <f t="shared" ref="L69" si="47">E69+F69+($K$74*H69+$M$74)*$L$74</f>
        <v>35.3</v>
      </c>
      <c r="M69" s="14">
        <f t="shared" ref="M69" si="48">L69/(1-G69)/(1-$O$74)/$N$74</f>
        <v>7.5234441602728</v>
      </c>
      <c r="N69" s="14">
        <f t="shared" ref="N69" si="49">L69/(1-G69)/(1-$P$74)/$N$74</f>
        <v>8.14302191464821</v>
      </c>
      <c r="O69" s="14">
        <f t="shared" ref="O69" si="50">L69/(1-G69)/$N$74</f>
        <v>6.92156862745098</v>
      </c>
      <c r="P69" s="15">
        <f t="shared" ref="P69" si="51">O69*$N$74-L69</f>
        <v>11.7666666666667</v>
      </c>
      <c r="Q69">
        <v>25</v>
      </c>
      <c r="R69">
        <v>40</v>
      </c>
      <c r="S69" s="19"/>
    </row>
    <row r="70" ht="90.75" customHeight="1" spans="2:19">
      <c r="B70">
        <v>17021501</v>
      </c>
      <c r="C70" s="2" t="s">
        <v>21</v>
      </c>
      <c r="D70" s="10" t="s">
        <v>94</v>
      </c>
      <c r="E70">
        <v>27.5</v>
      </c>
      <c r="F70">
        <v>2</v>
      </c>
      <c r="G70" s="4">
        <v>0.25</v>
      </c>
      <c r="H70">
        <v>0.1</v>
      </c>
      <c r="I70" s="16">
        <v>0.25</v>
      </c>
      <c r="J70" s="12">
        <f>(E70+F70+($K$74*H70+$M$74)*$L$74)/(1-G70)/(1-$O$74)/(1-I70)/$N$74</f>
        <v>12.7308894572322</v>
      </c>
      <c r="K70" s="13">
        <f>(E70+F70+($K$74*H70+$M$74)*$L$74)/(1-G70)/(1-$P$74)/(1-I70)/$N$74</f>
        <v>13.7793156478278</v>
      </c>
      <c r="L70" s="2">
        <f>E70+F70+($K$74*H70+$M$74)*$L$74</f>
        <v>44.8</v>
      </c>
      <c r="M70" s="14">
        <f>L70/(1-G70)/(1-$O$74)/$N$74</f>
        <v>9.54816709292412</v>
      </c>
      <c r="N70" s="14">
        <f>L70/(1-G70)/(1-$P$74)/$N$74</f>
        <v>10.3344867358708</v>
      </c>
      <c r="O70" s="14">
        <f>L70/(1-G70)/$N$74</f>
        <v>8.7843137254902</v>
      </c>
      <c r="P70" s="15">
        <f>O70*$N$74-L70</f>
        <v>14.9333333333333</v>
      </c>
      <c r="Q70">
        <v>40</v>
      </c>
      <c r="R70">
        <v>25</v>
      </c>
      <c r="S70" s="19"/>
    </row>
    <row r="71" ht="90.75" customHeight="1" spans="2:19">
      <c r="B71">
        <v>17021502</v>
      </c>
      <c r="C71" s="2" t="s">
        <v>18</v>
      </c>
      <c r="D71" s="10" t="s">
        <v>95</v>
      </c>
      <c r="E71">
        <v>19.5</v>
      </c>
      <c r="F71">
        <v>2</v>
      </c>
      <c r="G71" s="4">
        <v>0.25</v>
      </c>
      <c r="H71">
        <v>0.08</v>
      </c>
      <c r="I71" s="16">
        <v>0.25</v>
      </c>
      <c r="J71" s="12">
        <f>(E71+F71+($K$74*H71+$M$74)*$L$74)/(1-G71)/(1-$O$74)/(1-I71)/$N$74</f>
        <v>9.97442455242967</v>
      </c>
      <c r="K71" s="13">
        <f>(E71+F71+($K$74*H71+$M$74)*$L$74)/(1-G71)/(1-$P$74)/(1-I71)/$N$74</f>
        <v>10.7958477508651</v>
      </c>
      <c r="L71" s="2">
        <f>E71+F71+($K$74*H71+$M$74)*$L$74</f>
        <v>35.1</v>
      </c>
      <c r="M71" s="14">
        <f>L71/(1-G71)/(1-$O$74)/$N$74</f>
        <v>7.48081841432225</v>
      </c>
      <c r="N71" s="14">
        <f>L71/(1-G71)/(1-$P$74)/$N$74</f>
        <v>8.09688581314879</v>
      </c>
      <c r="O71" s="14">
        <f>L71/(1-G71)/$N$74</f>
        <v>6.88235294117647</v>
      </c>
      <c r="P71" s="15">
        <f>O71*$N$74-L71</f>
        <v>11.7</v>
      </c>
      <c r="Q71">
        <v>25</v>
      </c>
      <c r="R71">
        <v>45</v>
      </c>
      <c r="S71" s="19"/>
    </row>
    <row r="73" spans="11:16">
      <c r="K73" s="17" t="s">
        <v>96</v>
      </c>
      <c r="L73" s="17" t="s">
        <v>97</v>
      </c>
      <c r="M73" s="17" t="s">
        <v>98</v>
      </c>
      <c r="N73" s="17" t="s">
        <v>99</v>
      </c>
      <c r="O73" s="17" t="s">
        <v>100</v>
      </c>
      <c r="P73" s="17" t="s">
        <v>101</v>
      </c>
    </row>
    <row r="74" spans="11:16">
      <c r="K74" s="18">
        <v>100</v>
      </c>
      <c r="L74" s="16">
        <v>0.85</v>
      </c>
      <c r="M74">
        <v>8</v>
      </c>
      <c r="N74">
        <v>6.8</v>
      </c>
      <c r="O74" s="16">
        <v>0.08</v>
      </c>
      <c r="P74" s="16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70 C71 C2:C69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  <hyperlink ref="D69" r:id="rId55" display="https://detail.1688.com/offer/544238732440.html?spm=0.0.0.0.XUpSK3"/>
    <hyperlink ref="D70" r:id="rId56" display="https://detail.1688.com/offer/536547771377.html?spm=a2615.7691456.0.0.0h3eHa"/>
    <hyperlink ref="D71" r:id="rId57" display="https://detail.1688.com/offer/530505809495.html?spm=a2615.7691456.0.0.mwCaVr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H21" sqref="A1:H21"/>
    </sheetView>
  </sheetViews>
  <sheetFormatPr defaultColWidth="9" defaultRowHeight="14" outlineLevelRow="3" outlineLevelCol="2"/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2017-02-15T14:27:51Z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