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772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L9" i="1"/>
  <c r="O9"/>
  <c r="P9"/>
  <c r="N9"/>
  <c r="M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</calcChain>
</file>

<file path=xl/sharedStrings.xml><?xml version="1.0" encoding="utf-8"?>
<sst xmlns="http://schemas.openxmlformats.org/spreadsheetml/2006/main" count="41" uniqueCount="37">
  <si>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</si>
  <si>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</si>
  <si>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</si>
  <si>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</si>
  <si>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</si>
  <si>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</si>
  <si>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</si>
  <si>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</si>
  <si>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</si>
  <si>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</si>
  <si>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</si>
  <si>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</si>
  <si>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</si>
  <si>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</si>
  <si>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</si>
  <si>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</si>
  <si>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</si>
  <si>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</si>
  <si>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</si>
  <si>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</si>
  <si>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</si>
  <si>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</si>
  <si>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</si>
  <si>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</si>
  <si>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</si>
  <si>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</si>
  <si>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</si>
  <si>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</si>
  <si>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</si>
  <si>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</si>
  <si>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</si>
  <si>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</si>
  <si>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</si>
  <si>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</si>
  <si>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</si>
  <si>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</si>
  <si>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https://detail.1688.com/offer/539601777542.html?spm=b26110380.8015204.1688002.1.tV3mIo</t>
    <phoneticPr fontId="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</si>
</sst>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1" fillId="0" borderId="0" xfId="1" applyFo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935" y="617855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1066800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7096125"/>
          <a:ext cx="1066800" cy="954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0.0.NVkYXr&amp;id=535812571550&amp;ns=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detail.1688.com/offer/532946594199.html?spm=a2615.7691456.0.0.KfqxAP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1" topLeftCell="A5" activePane="bottomLeft" state="frozen"/>
      <selection pane="bottomLeft" activeCell="H12" sqref="H12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7.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7">
        <f t="shared" ref="J2:J7" si="0">(E2+F2+($K$19*H2+$M$19)*$L$19)/(1-G2)/(1-$O$19)/(1-I2)/$N$19</f>
        <v>16.551896675735701</v>
      </c>
      <c r="K2" s="8">
        <f t="shared" ref="K2:K7" si="1">(E2+F2+($K$19*H2+$M$19)*$L$19)/(1-G2)/(1-$P$19)/(1-I2)/$N$19</f>
        <v>18.499178637586901</v>
      </c>
      <c r="L2" s="1">
        <f t="shared" ref="L2:L7" si="2">E2+F2+($K$19*H2+$M$19)*$L$19</f>
        <v>66.16</v>
      </c>
      <c r="M2" s="9">
        <f t="shared" ref="M2:M7" si="3">L2/(1-G2)/(1-$O$19)/$N$19</f>
        <v>14.0691121743753</v>
      </c>
      <c r="N2" s="9">
        <f t="shared" ref="N2:N7" si="4">L2/(1-G2)/(1-$P$19)/$N$19</f>
        <v>15.7243018419489</v>
      </c>
      <c r="O2" s="9">
        <f>L2/(1-G2)/$N$19</f>
        <v>13.3656565656566</v>
      </c>
      <c r="P2" s="10">
        <f>O2*$N$19-L2</f>
        <v>22.053333333333299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7">
        <f t="shared" si="0"/>
        <v>10.763069289385101</v>
      </c>
      <c r="K3" s="8">
        <f t="shared" si="1"/>
        <v>12.0293127351951</v>
      </c>
      <c r="L3" s="1">
        <f t="shared" si="2"/>
        <v>37.96</v>
      </c>
      <c r="M3" s="9">
        <f t="shared" si="3"/>
        <v>8.0723019670388094</v>
      </c>
      <c r="N3" s="9">
        <f t="shared" si="4"/>
        <v>9.0219845513963204</v>
      </c>
      <c r="O3" s="9">
        <f>L3/(1-G3)/$N$19</f>
        <v>7.6686868686868701</v>
      </c>
      <c r="P3" s="10">
        <f>O3*$N$19-L3</f>
        <v>12.6533333333333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7">
        <f t="shared" si="0"/>
        <v>18.822814612288301</v>
      </c>
      <c r="K4" s="8">
        <f t="shared" si="1"/>
        <v>21.0372633902046</v>
      </c>
      <c r="L4" s="1">
        <f t="shared" si="2"/>
        <v>61.96</v>
      </c>
      <c r="M4" s="9">
        <f t="shared" si="3"/>
        <v>13.1759702286018</v>
      </c>
      <c r="N4" s="9">
        <f t="shared" si="4"/>
        <v>14.7260843731432</v>
      </c>
      <c r="O4" s="9">
        <f>L4/(1-G4)/$N$19</f>
        <v>12.517171717171699</v>
      </c>
      <c r="P4" s="10">
        <f>O4*$N$19-L4</f>
        <v>20.6533333333333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7">
        <f t="shared" si="0"/>
        <v>17.852831722800801</v>
      </c>
      <c r="K5" s="8">
        <f t="shared" si="1"/>
        <v>19.953164866659701</v>
      </c>
      <c r="L5" s="1">
        <f t="shared" si="2"/>
        <v>71.36</v>
      </c>
      <c r="M5" s="9">
        <f t="shared" si="3"/>
        <v>15.1749069643806</v>
      </c>
      <c r="N5" s="9">
        <f t="shared" si="4"/>
        <v>16.9601901366607</v>
      </c>
      <c r="O5" s="9">
        <f>L5/(1-G5)/$N$19</f>
        <v>14.416161616161601</v>
      </c>
      <c r="P5" s="10">
        <f>O5*$N$19-L5</f>
        <v>23.786666666666701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7">
        <f t="shared" si="0"/>
        <v>15.0483159771085</v>
      </c>
      <c r="K6" s="8">
        <f t="shared" si="1"/>
        <v>16.818706092062499</v>
      </c>
      <c r="L6" s="1">
        <f t="shared" si="2"/>
        <v>64.16</v>
      </c>
      <c r="M6" s="9">
        <f t="shared" si="3"/>
        <v>12.7910685805423</v>
      </c>
      <c r="N6" s="9">
        <f t="shared" si="4"/>
        <v>14.295900178253101</v>
      </c>
      <c r="O6" s="9">
        <f t="shared" ref="O6:O7" si="5">L6/(1-G6)/$N$19</f>
        <v>12.1515151515152</v>
      </c>
      <c r="P6" s="10">
        <f t="shared" ref="P6:P7" si="6">O6*$N$19-L6</f>
        <v>16.04</v>
      </c>
      <c r="Q6" s="1">
        <v>0</v>
      </c>
      <c r="R6" s="1">
        <v>1</v>
      </c>
      <c r="S6" s="14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7">
        <f t="shared" si="0"/>
        <v>16.852112455827601</v>
      </c>
      <c r="K7" s="8">
        <f t="shared" si="1"/>
        <v>18.834713921219102</v>
      </c>
      <c r="L7" s="1">
        <f t="shared" si="2"/>
        <v>67.36</v>
      </c>
      <c r="M7" s="9">
        <f t="shared" si="3"/>
        <v>14.3242955874535</v>
      </c>
      <c r="N7" s="9">
        <f t="shared" si="4"/>
        <v>16.009506833036198</v>
      </c>
      <c r="O7" s="9">
        <f t="shared" si="5"/>
        <v>13.6080808080808</v>
      </c>
      <c r="P7" s="10">
        <f t="shared" si="6"/>
        <v>22.453333333333301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1">
        <v>0.5</v>
      </c>
      <c r="J8" s="7">
        <f>(E8+F8+($K$19*H8+$M$19)*$L$19)/(1-G8)/(1-$O$19)/(1-I8)/$N$19</f>
        <v>34.8724082934609</v>
      </c>
      <c r="K8" s="8">
        <f>(E8+F8+($K$19*H8+$M$19)*$L$19)/(1-G8)/(1-$P$19)/(1-I8)/$N$19</f>
        <v>38.975044563279901</v>
      </c>
      <c r="L8" s="1">
        <f>E8+F8+($K$19*H8+$M$19)*$L$19</f>
        <v>87.46</v>
      </c>
      <c r="M8" s="9">
        <f>L8/(1-G8)/(1-$O$19)/$N$19</f>
        <v>17.4362041467305</v>
      </c>
      <c r="N8" s="9">
        <f>L8/(1-G8)/(1-$P$19)/$N$19</f>
        <v>19.487522281639901</v>
      </c>
      <c r="O8" s="9">
        <f>L8/(1-G8)/$N$19</f>
        <v>16.564393939393899</v>
      </c>
      <c r="P8" s="10">
        <f>O8*$N$19-L8</f>
        <v>21.864999999999998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36</v>
      </c>
      <c r="E9">
        <v>32</v>
      </c>
      <c r="F9">
        <v>2</v>
      </c>
      <c r="G9" s="3">
        <v>0.25</v>
      </c>
      <c r="H9">
        <v>0.45</v>
      </c>
      <c r="I9" s="11">
        <v>0.2</v>
      </c>
      <c r="J9" s="7">
        <f>(E9+F9+($K$19*H9+$M$19)*$L$19)/(1-G9)/(1-$O$19)/(1-I9)/$N$19</f>
        <v>20.590111642743221</v>
      </c>
      <c r="K9" s="8">
        <f>(E9+F9+($K$19*H9+$M$19)*$L$19)/(1-G9)/(1-$P$19)/(1-I9)/$N$19</f>
        <v>23.012477718360074</v>
      </c>
      <c r="L9" s="1">
        <f>E9+F9+($K$19*H9+$M$19)*$L$19</f>
        <v>77.460000000000008</v>
      </c>
      <c r="M9" s="9">
        <f>L9/(1-G9)/(1-$O$19)/$N$19</f>
        <v>16.47208931419458</v>
      </c>
      <c r="N9" s="9">
        <f>L9/(1-G9)/(1-$P$19)/$N$19</f>
        <v>18.409982174688061</v>
      </c>
      <c r="O9" s="9">
        <f>L9/(1-G9)/$N$19</f>
        <v>15.648484848484852</v>
      </c>
      <c r="P9" s="10">
        <f>O9*$N$19-L9</f>
        <v>25.820000000000007</v>
      </c>
      <c r="Q9">
        <v>1</v>
      </c>
      <c r="R9">
        <v>1</v>
      </c>
    </row>
    <row r="18" spans="11:16">
      <c r="K18" s="12" t="s">
        <v>30</v>
      </c>
      <c r="L18" s="12" t="s">
        <v>31</v>
      </c>
      <c r="M18" s="12" t="s">
        <v>32</v>
      </c>
      <c r="N18" s="12" t="s">
        <v>33</v>
      </c>
      <c r="O18" s="12" t="s">
        <v>34</v>
      </c>
      <c r="P18" s="12" t="s">
        <v>35</v>
      </c>
    </row>
    <row r="19" spans="11:16">
      <c r="K19" s="13">
        <v>100</v>
      </c>
      <c r="L19" s="11">
        <v>0.82</v>
      </c>
      <c r="M19">
        <v>8</v>
      </c>
      <c r="N19">
        <v>6.6</v>
      </c>
      <c r="O19" s="11">
        <v>0.05</v>
      </c>
      <c r="P19" s="11">
        <v>0.15</v>
      </c>
    </row>
  </sheetData>
  <phoneticPr fontId="4" type="noConversion"/>
  <dataValidations count="3">
    <dataValidation type="custom" allowBlank="1" showInputMessage="1" showErrorMessage="1" sqref="C1 C10:C15">
      <formula1>"爬爬服"</formula1>
    </dataValidation>
    <dataValidation type="list" allowBlank="1" showInputMessage="1" showErrorMessage="1" sqref="C2:C9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</hyperlinks>
  <pageMargins left="0.69930555555555596" right="0.69930555555555596" top="0.75" bottom="0.75" header="0.3" footer="0.3"/>
  <pageSetup paperSize="9" orientation="portrait" horizontalDpi="200" verticalDpi="30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2016-10-08T14:19:03Z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