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91" i="1"/>
  <c r="M91" s="1"/>
  <c r="K91"/>
  <c r="J91"/>
  <c r="L90"/>
  <c r="O90" s="1"/>
  <c r="P90" s="1"/>
  <c r="K90"/>
  <c r="J90"/>
  <c r="L89"/>
  <c r="N89" s="1"/>
  <c r="K89"/>
  <c r="J89"/>
  <c r="O88"/>
  <c r="P88" s="1"/>
  <c r="N88"/>
  <c r="L88"/>
  <c r="M88" s="1"/>
  <c r="K88"/>
  <c r="J88"/>
  <c r="O87"/>
  <c r="P87" s="1"/>
  <c r="N87"/>
  <c r="M87"/>
  <c r="L87"/>
  <c r="K87"/>
  <c r="J87"/>
  <c r="L86"/>
  <c r="O86" s="1"/>
  <c r="P86" s="1"/>
  <c r="K86"/>
  <c r="J86"/>
  <c r="O85"/>
  <c r="P85" s="1"/>
  <c r="L85"/>
  <c r="N85" s="1"/>
  <c r="K85"/>
  <c r="J85"/>
  <c r="O84"/>
  <c r="P84" s="1"/>
  <c r="N84"/>
  <c r="L84"/>
  <c r="M84" s="1"/>
  <c r="K84"/>
  <c r="J84"/>
  <c r="O83"/>
  <c r="P83" s="1"/>
  <c r="N83"/>
  <c r="M83"/>
  <c r="L83"/>
  <c r="K83"/>
  <c r="J83"/>
  <c r="L82"/>
  <c r="O82" s="1"/>
  <c r="P82" s="1"/>
  <c r="K82"/>
  <c r="J82"/>
  <c r="O81"/>
  <c r="P81" s="1"/>
  <c r="L81"/>
  <c r="N81" s="1"/>
  <c r="K81"/>
  <c r="J81"/>
  <c r="O80"/>
  <c r="P80" s="1"/>
  <c r="N80"/>
  <c r="L80"/>
  <c r="M80" s="1"/>
  <c r="K80"/>
  <c r="J80"/>
  <c r="O79"/>
  <c r="P79" s="1"/>
  <c r="N79"/>
  <c r="M79"/>
  <c r="L79"/>
  <c r="K79"/>
  <c r="J79"/>
  <c r="L78"/>
  <c r="O78" s="1"/>
  <c r="P78" s="1"/>
  <c r="K78"/>
  <c r="J78"/>
  <c r="O77"/>
  <c r="P77" s="1"/>
  <c r="L77"/>
  <c r="N77" s="1"/>
  <c r="K77"/>
  <c r="J77"/>
  <c r="O76"/>
  <c r="P76" s="1"/>
  <c r="N76"/>
  <c r="L76"/>
  <c r="M76" s="1"/>
  <c r="K76"/>
  <c r="J76"/>
  <c r="O75"/>
  <c r="P75" s="1"/>
  <c r="N75"/>
  <c r="M75"/>
  <c r="L75"/>
  <c r="K75"/>
  <c r="J75"/>
  <c r="L74"/>
  <c r="O74" s="1"/>
  <c r="P74" s="1"/>
  <c r="K74"/>
  <c r="J74"/>
  <c r="O73"/>
  <c r="P73" s="1"/>
  <c r="L73"/>
  <c r="N73" s="1"/>
  <c r="K73"/>
  <c r="J73"/>
  <c r="O72"/>
  <c r="P72" s="1"/>
  <c r="N72"/>
  <c r="L72"/>
  <c r="M72" s="1"/>
  <c r="K72"/>
  <c r="J72"/>
  <c r="N71"/>
  <c r="M71"/>
  <c r="L71"/>
  <c r="O71" s="1"/>
  <c r="P71" s="1"/>
  <c r="K71"/>
  <c r="J71"/>
  <c r="L70"/>
  <c r="O70" s="1"/>
  <c r="P70" s="1"/>
  <c r="K70"/>
  <c r="J70"/>
  <c r="O69"/>
  <c r="P69" s="1"/>
  <c r="L69"/>
  <c r="N69" s="1"/>
  <c r="K69"/>
  <c r="J69"/>
  <c r="O68"/>
  <c r="P68" s="1"/>
  <c r="N68"/>
  <c r="L68"/>
  <c r="M68" s="1"/>
  <c r="K68"/>
  <c r="J68"/>
  <c r="N67"/>
  <c r="M67"/>
  <c r="L67"/>
  <c r="O67" s="1"/>
  <c r="P67" s="1"/>
  <c r="K67"/>
  <c r="J67"/>
  <c r="L66"/>
  <c r="O66" s="1"/>
  <c r="P66" s="1"/>
  <c r="K66"/>
  <c r="J66"/>
  <c r="O65"/>
  <c r="P65" s="1"/>
  <c r="L65"/>
  <c r="N65" s="1"/>
  <c r="K65"/>
  <c r="J65"/>
  <c r="O64"/>
  <c r="P64" s="1"/>
  <c r="N64"/>
  <c r="M64"/>
  <c r="L64"/>
  <c r="K64"/>
  <c r="J64"/>
  <c r="N63"/>
  <c r="M63"/>
  <c r="L63"/>
  <c r="O63" s="1"/>
  <c r="P63" s="1"/>
  <c r="K63"/>
  <c r="J63"/>
  <c r="L62"/>
  <c r="O62" s="1"/>
  <c r="P62" s="1"/>
  <c r="K62"/>
  <c r="J62"/>
  <c r="O61"/>
  <c r="P61" s="1"/>
  <c r="L61"/>
  <c r="N61" s="1"/>
  <c r="K61"/>
  <c r="J61"/>
  <c r="O60"/>
  <c r="P60" s="1"/>
  <c r="N60"/>
  <c r="M60"/>
  <c r="L60"/>
  <c r="K60"/>
  <c r="J60"/>
  <c r="N59"/>
  <c r="M59"/>
  <c r="L59"/>
  <c r="O59" s="1"/>
  <c r="P59" s="1"/>
  <c r="K59"/>
  <c r="J59"/>
  <c r="L58"/>
  <c r="O58" s="1"/>
  <c r="P58" s="1"/>
  <c r="K58"/>
  <c r="J58"/>
  <c r="O57"/>
  <c r="P57" s="1"/>
  <c r="L57"/>
  <c r="N57" s="1"/>
  <c r="K57"/>
  <c r="J57"/>
  <c r="O56"/>
  <c r="P56" s="1"/>
  <c r="N56"/>
  <c r="M56"/>
  <c r="L56"/>
  <c r="K56"/>
  <c r="J56"/>
  <c r="N55"/>
  <c r="M55"/>
  <c r="L55"/>
  <c r="O55" s="1"/>
  <c r="P55" s="1"/>
  <c r="K55"/>
  <c r="J55"/>
  <c r="L54"/>
  <c r="O54" s="1"/>
  <c r="P54" s="1"/>
  <c r="K54"/>
  <c r="J54"/>
  <c r="O53"/>
  <c r="P53" s="1"/>
  <c r="L53"/>
  <c r="N53" s="1"/>
  <c r="K53"/>
  <c r="J53"/>
  <c r="O52"/>
  <c r="P52" s="1"/>
  <c r="N52"/>
  <c r="M52"/>
  <c r="L52"/>
  <c r="K52"/>
  <c r="J52"/>
  <c r="N51"/>
  <c r="M51"/>
  <c r="L51"/>
  <c r="O51" s="1"/>
  <c r="P51" s="1"/>
  <c r="K51"/>
  <c r="J51"/>
  <c r="L50"/>
  <c r="O50" s="1"/>
  <c r="P50" s="1"/>
  <c r="K50"/>
  <c r="J50"/>
  <c r="O49"/>
  <c r="P49" s="1"/>
  <c r="L49"/>
  <c r="N49" s="1"/>
  <c r="K49"/>
  <c r="J49"/>
  <c r="O48"/>
  <c r="P48" s="1"/>
  <c r="N48"/>
  <c r="M48"/>
  <c r="L48"/>
  <c r="K48"/>
  <c r="J48"/>
  <c r="N47"/>
  <c r="M47"/>
  <c r="L47"/>
  <c r="O47" s="1"/>
  <c r="P47" s="1"/>
  <c r="K47"/>
  <c r="J47"/>
  <c r="L46"/>
  <c r="O46" s="1"/>
  <c r="P46" s="1"/>
  <c r="K46"/>
  <c r="J46"/>
  <c r="O45"/>
  <c r="P45" s="1"/>
  <c r="L45"/>
  <c r="N45" s="1"/>
  <c r="K45"/>
  <c r="J45"/>
  <c r="O44"/>
  <c r="P44" s="1"/>
  <c r="N44"/>
  <c r="M44"/>
  <c r="L44"/>
  <c r="K44"/>
  <c r="J44"/>
  <c r="N43"/>
  <c r="M43"/>
  <c r="L43"/>
  <c r="O43" s="1"/>
  <c r="P43" s="1"/>
  <c r="K43"/>
  <c r="J43"/>
  <c r="L42"/>
  <c r="O42" s="1"/>
  <c r="P42" s="1"/>
  <c r="K42"/>
  <c r="J42"/>
  <c r="O41"/>
  <c r="P41" s="1"/>
  <c r="L41"/>
  <c r="N41" s="1"/>
  <c r="K41"/>
  <c r="J41"/>
  <c r="O40"/>
  <c r="P40" s="1"/>
  <c r="N40"/>
  <c r="M40"/>
  <c r="L40"/>
  <c r="K40"/>
  <c r="J40"/>
  <c r="N39"/>
  <c r="M39"/>
  <c r="L39"/>
  <c r="O39" s="1"/>
  <c r="P39" s="1"/>
  <c r="K39"/>
  <c r="J39"/>
  <c r="L38"/>
  <c r="O38" s="1"/>
  <c r="P38" s="1"/>
  <c r="K38"/>
  <c r="J38"/>
  <c r="O37"/>
  <c r="P37" s="1"/>
  <c r="L37"/>
  <c r="N37" s="1"/>
  <c r="K37"/>
  <c r="J37"/>
  <c r="O36"/>
  <c r="P36" s="1"/>
  <c r="N36"/>
  <c r="M36"/>
  <c r="L36"/>
  <c r="K36"/>
  <c r="J36"/>
  <c r="N35"/>
  <c r="M35"/>
  <c r="L35"/>
  <c r="O35" s="1"/>
  <c r="P35" s="1"/>
  <c r="K35"/>
  <c r="J35"/>
  <c r="L34"/>
  <c r="O34" s="1"/>
  <c r="P34" s="1"/>
  <c r="K34"/>
  <c r="J34"/>
  <c r="O33"/>
  <c r="P33" s="1"/>
  <c r="L33"/>
  <c r="N33" s="1"/>
  <c r="K33"/>
  <c r="J33"/>
  <c r="O32"/>
  <c r="P32" s="1"/>
  <c r="N32"/>
  <c r="M32"/>
  <c r="L32"/>
  <c r="K32"/>
  <c r="J32"/>
  <c r="N31"/>
  <c r="M31"/>
  <c r="L31"/>
  <c r="O31" s="1"/>
  <c r="P31" s="1"/>
  <c r="K31"/>
  <c r="J31"/>
  <c r="L30"/>
  <c r="O30" s="1"/>
  <c r="P30" s="1"/>
  <c r="K30"/>
  <c r="J30"/>
  <c r="O29"/>
  <c r="P29" s="1"/>
  <c r="L29"/>
  <c r="N29" s="1"/>
  <c r="K29"/>
  <c r="J29"/>
  <c r="O28"/>
  <c r="P28" s="1"/>
  <c r="N28"/>
  <c r="M28"/>
  <c r="L28"/>
  <c r="K28"/>
  <c r="J28"/>
  <c r="N27"/>
  <c r="M27"/>
  <c r="L27"/>
  <c r="O27" s="1"/>
  <c r="P27" s="1"/>
  <c r="K27"/>
  <c r="J27"/>
  <c r="L26"/>
  <c r="O26" s="1"/>
  <c r="P26" s="1"/>
  <c r="K26"/>
  <c r="J26"/>
  <c r="O25"/>
  <c r="P25" s="1"/>
  <c r="L25"/>
  <c r="N25" s="1"/>
  <c r="K25"/>
  <c r="J25"/>
  <c r="O24"/>
  <c r="P24" s="1"/>
  <c r="N24"/>
  <c r="M24"/>
  <c r="L24"/>
  <c r="K24"/>
  <c r="J24"/>
  <c r="N23"/>
  <c r="M23"/>
  <c r="L23"/>
  <c r="O23" s="1"/>
  <c r="P23" s="1"/>
  <c r="K23"/>
  <c r="J23"/>
  <c r="L22"/>
  <c r="O22" s="1"/>
  <c r="P22" s="1"/>
  <c r="K22"/>
  <c r="J22"/>
  <c r="O21"/>
  <c r="P21" s="1"/>
  <c r="L21"/>
  <c r="N21" s="1"/>
  <c r="K21"/>
  <c r="J21"/>
  <c r="O20"/>
  <c r="P20" s="1"/>
  <c r="N20"/>
  <c r="M20"/>
  <c r="L20"/>
  <c r="K20"/>
  <c r="J20"/>
  <c r="N19"/>
  <c r="M19"/>
  <c r="L19"/>
  <c r="O19" s="1"/>
  <c r="P19" s="1"/>
  <c r="K19"/>
  <c r="J19"/>
  <c r="L18"/>
  <c r="O18" s="1"/>
  <c r="P18" s="1"/>
  <c r="K18"/>
  <c r="J18"/>
  <c r="O17"/>
  <c r="P17" s="1"/>
  <c r="L17"/>
  <c r="N17" s="1"/>
  <c r="K17"/>
  <c r="J17"/>
  <c r="O16"/>
  <c r="P16" s="1"/>
  <c r="N16"/>
  <c r="L16"/>
  <c r="M16" s="1"/>
  <c r="K16"/>
  <c r="J16"/>
  <c r="O15"/>
  <c r="P15" s="1"/>
  <c r="N15"/>
  <c r="M15"/>
  <c r="L15"/>
  <c r="K15"/>
  <c r="J15"/>
  <c r="L14"/>
  <c r="O14" s="1"/>
  <c r="P14" s="1"/>
  <c r="K14"/>
  <c r="J14"/>
  <c r="O13"/>
  <c r="P13" s="1"/>
  <c r="L13"/>
  <c r="N13" s="1"/>
  <c r="K13"/>
  <c r="J13"/>
  <c r="O12"/>
  <c r="P12" s="1"/>
  <c r="N12"/>
  <c r="L12"/>
  <c r="M12" s="1"/>
  <c r="K12"/>
  <c r="J12"/>
  <c r="O11"/>
  <c r="P11" s="1"/>
  <c r="N11"/>
  <c r="M11"/>
  <c r="L11"/>
  <c r="K11"/>
  <c r="J11"/>
  <c r="L10"/>
  <c r="O10" s="1"/>
  <c r="P10" s="1"/>
  <c r="K10"/>
  <c r="J10"/>
  <c r="O9"/>
  <c r="P9" s="1"/>
  <c r="L9"/>
  <c r="N9" s="1"/>
  <c r="K9"/>
  <c r="J9"/>
  <c r="O8"/>
  <c r="P8" s="1"/>
  <c r="N8"/>
  <c r="L8"/>
  <c r="M8" s="1"/>
  <c r="K8"/>
  <c r="J8"/>
  <c r="O7"/>
  <c r="P7" s="1"/>
  <c r="N7"/>
  <c r="M7"/>
  <c r="L7"/>
  <c r="K7"/>
  <c r="J7"/>
  <c r="L6"/>
  <c r="O6" s="1"/>
  <c r="P6" s="1"/>
  <c r="K6"/>
  <c r="J6"/>
  <c r="O5"/>
  <c r="P5" s="1"/>
  <c r="L5"/>
  <c r="N5" s="1"/>
  <c r="K5"/>
  <c r="J5"/>
  <c r="O4"/>
  <c r="P4" s="1"/>
  <c r="N4"/>
  <c r="L4"/>
  <c r="M4" s="1"/>
  <c r="K4"/>
  <c r="J4"/>
  <c r="O3"/>
  <c r="P3" s="1"/>
  <c r="N3"/>
  <c r="M3"/>
  <c r="L3"/>
  <c r="K3"/>
  <c r="J3"/>
  <c r="L2"/>
  <c r="O2" s="1"/>
  <c r="P2" s="1"/>
  <c r="K2"/>
  <c r="J2"/>
  <c r="O91" l="1"/>
  <c r="P91" s="1"/>
  <c r="N91"/>
  <c r="N2"/>
  <c r="M5"/>
  <c r="N6"/>
  <c r="M9"/>
  <c r="N10"/>
  <c r="M13"/>
  <c r="N14"/>
  <c r="M17"/>
  <c r="N18"/>
  <c r="M21"/>
  <c r="N22"/>
  <c r="M25"/>
  <c r="N26"/>
  <c r="M29"/>
  <c r="N30"/>
  <c r="M33"/>
  <c r="N34"/>
  <c r="M37"/>
  <c r="N38"/>
  <c r="M41"/>
  <c r="N42"/>
  <c r="M45"/>
  <c r="N46"/>
  <c r="M49"/>
  <c r="N50"/>
  <c r="M53"/>
  <c r="N54"/>
  <c r="M57"/>
  <c r="N58"/>
  <c r="M61"/>
  <c r="N62"/>
  <c r="M65"/>
  <c r="N66"/>
  <c r="M69"/>
  <c r="N70"/>
  <c r="M73"/>
  <c r="N74"/>
  <c r="M77"/>
  <c r="N78"/>
  <c r="M81"/>
  <c r="N82"/>
  <c r="M85"/>
  <c r="N86"/>
  <c r="M89"/>
  <c r="N90"/>
  <c r="M2"/>
  <c r="M6"/>
  <c r="M10"/>
  <c r="M14"/>
  <c r="M18"/>
  <c r="M22"/>
  <c r="M26"/>
  <c r="M30"/>
  <c r="M34"/>
  <c r="M38"/>
  <c r="M42"/>
  <c r="M46"/>
  <c r="M50"/>
  <c r="M54"/>
  <c r="M58"/>
  <c r="M62"/>
  <c r="M66"/>
  <c r="M70"/>
  <c r="M74"/>
  <c r="M78"/>
  <c r="M82"/>
  <c r="M86"/>
  <c r="M90"/>
  <c r="O89"/>
  <c r="P89" s="1"/>
</calcChain>
</file>

<file path=xl/sharedStrings.xml><?xml version="1.0" encoding="utf-8"?>
<sst xmlns="http://schemas.openxmlformats.org/spreadsheetml/2006/main" count="206" uniqueCount="125">
  <si>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</si>
  <si>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</si>
  <si>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</si>
  <si>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</si>
  <si>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</si>
  <si>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</si>
  <si>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</si>
  <si>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</si>
  <si>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</si>
  <si>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</si>
  <si>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</si>
  <si>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</si>
  <si>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</si>
  <si>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</si>
  <si>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</si>
  <si>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</si>
  <si>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</si>
  <si>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</si>
  <si>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</si>
  <si>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</si>
  <si>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</si>
  <si>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</si>
  <si>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</si>
  <si>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</si>
  <si>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</si>
  <si>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</si>
  <si>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</si>
  <si>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</si>
  <si>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</si>
  <si>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</si>
  <si>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</si>
  <si>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</si>
  <si>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</si>
  <si>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</si>
  <si>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</si>
  <si>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</si>
  <si>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</si>
  <si>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</si>
  <si>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</si>
  <si>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</si>
  <si>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</si>
  <si>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</si>
  <si>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</si>
  <si>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</si>
  <si>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</si>
  <si>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</si>
  <si>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</si>
  <si>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</si>
  <si>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</si>
  <si>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</si>
  <si>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</si>
  <si>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</si>
  <si>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</si>
  <si>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</si>
  <si>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</si>
  <si>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</si>
  <si>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</si>
  <si>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</si>
  <si>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</si>
  <si>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</si>
  <si>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</si>
  <si>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</si>
  <si>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</si>
  <si>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</si>
  <si>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</si>
  <si>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</si>
  <si>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</si>
  <si>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</si>
  <si>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</si>
  <si>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</si>
  <si>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</si>
  <si>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</si>
  <si>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</si>
  <si>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</si>
  <si>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</si>
  <si>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</si>
  <si>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</si>
  <si>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</si>
  <si>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https://detail.1688.com/offer/527317961357.html?spm=0.0.0.0.PZwCwW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</si>
  <si>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</si>
  <si>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</si>
  <si>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</si>
  <si>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</si>
  <si>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</si>
  <si>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</si>
  <si>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</si>
  <si>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</si>
  <si>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</si>
  <si>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</si>
  <si>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</si>
  <si>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</si>
  <si>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</si>
  <si>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</si>
  <si>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</si>
  <si>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</si>
  <si>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</si>
  <si>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</si>
  <si>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</si>
  <si>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</si>
  <si>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</si>
  <si>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</si>
  <si>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https://detail.1688.com/offer/521671959315.html?spm=a2615.7691456.0.0.ACiBQW</t>
  </si>
  <si>
    <t>https://detail.1688.com/offer/536567842860.html?spm=a2615.7691456.0.0.dZ4ybw</t>
  </si>
  <si>
    <t>https://detail.1688.com/offer/538011942737.html?spm=b26110380.sw1037192.0.0.Ny8x8X&amp;sk=consign</t>
  </si>
  <si>
    <t>https://detail.1688.com/offer/537988893971.html?spm=a2615.7691456.0.0.25U8zv</t>
  </si>
  <si>
    <t>https://detail.1688.com/offer/543912393604.html?spm=b26110380.sw1037192.0.0.58eMB8</t>
  </si>
  <si>
    <t>https://detail.1688.com/offer/40127471168.html?spm=b26110380.sw1688.0.0.WdursY</t>
  </si>
  <si>
    <t>https://detail.1688.com/offer/540563368484.html?spm=a2615.7691456.0.0.HOgtg8</t>
  </si>
  <si>
    <t>T-shirt</t>
  </si>
  <si>
    <t>https://detail.1688.com/offer/532221881280.html?spm=a261y.7663282.0.0.O7Bcm0&amp;sk=consign</t>
  </si>
  <si>
    <t>https://detail.1688.com/offer/544304184634.html?spm=b26110380.7927930.tkhy006.1.Miv5jy</t>
  </si>
  <si>
    <t>婴儿用品</t>
  </si>
  <si>
    <t>https://detail.1688.com/offer/1006592548.html?spm=b26110380.7927930.tkhy006.2.zZHajR</t>
  </si>
  <si>
    <t>https://detail.1688.com/offer/535621646058.html?spm=a261y.7663282.0.0.lbAPWL&amp;sk=consign</t>
  </si>
  <si>
    <t>https://detail.1688.com/offer/525774337749.html?spm=0.0.0.0.v042e3</t>
  </si>
  <si>
    <t>https://detail.1688.com/offer/543503255375.html?spm=0.0.0.0.y8rolA</t>
  </si>
  <si>
    <t>国际运费 1kg/￥</t>
  </si>
  <si>
    <t>国际运费折扣</t>
  </si>
  <si>
    <t>挂号费</t>
  </si>
  <si>
    <t>汇率</t>
  </si>
  <si>
    <t>速卖通费率</t>
  </si>
  <si>
    <t>wish费率</t>
  </si>
  <si>
    <t>袜子</t>
  </si>
  <si>
    <t>https://detail.1688.com/offer/522103653563.html?spm=0.0.0.0.WT9kMt</t>
    <phoneticPr fontId="6" type="noConversion"/>
  </si>
  <si>
    <t>https://detail.1688.com/offer/42014445347.html?spm=a2615.7691456.0.0.5dnJHf</t>
    <phoneticPr fontId="6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</si>
</sst>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1" applyFont="1" applyAlignme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1" fillId="0" borderId="0" xfId="1" applyAlignment="1">
      <alignment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png"/><Relationship Id="rId79" Type="http://schemas.openxmlformats.org/officeDocument/2006/relationships/image" Target="../media/image79.jpeg"/><Relationship Id="rId87" Type="http://schemas.openxmlformats.org/officeDocument/2006/relationships/image" Target="../media/image87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90" Type="http://schemas.openxmlformats.org/officeDocument/2006/relationships/image" Target="../media/image9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jpeg"/><Relationship Id="rId88" Type="http://schemas.openxmlformats.org/officeDocument/2006/relationships/image" Target="../media/image88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xmlns:r="http://schemas.openxmlformats.org/officeDocument/2006/relationships"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1</xdr:col>
      <xdr:colOff>0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41275" y="85287485"/>
          <a:ext cx="94551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77</xdr:row>
      <xdr:rowOff>49696</xdr:rowOff>
    </xdr:from>
    <xdr:to>
      <xdr:col>1</xdr:col>
      <xdr:colOff>0</xdr:colOff>
      <xdr:row>77</xdr:row>
      <xdr:rowOff>1043609</xdr:rowOff>
    </xdr:to>
    <xdr:pic>
      <xdr:nvPicPr>
        <xdr:cNvPr id="78" name="图片 77" descr="QQ截图20170218213943.jpg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33020" y="86431755"/>
          <a:ext cx="953770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78</xdr:row>
      <xdr:rowOff>49697</xdr:rowOff>
    </xdr:from>
    <xdr:to>
      <xdr:col>1</xdr:col>
      <xdr:colOff>0</xdr:colOff>
      <xdr:row>78</xdr:row>
      <xdr:rowOff>1037198</xdr:rowOff>
    </xdr:to>
    <xdr:pic>
      <xdr:nvPicPr>
        <xdr:cNvPr id="79" name="图片 78" descr="1.jpg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66040" y="87584280"/>
          <a:ext cx="920750" cy="987425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79</xdr:row>
      <xdr:rowOff>33132</xdr:rowOff>
    </xdr:from>
    <xdr:to>
      <xdr:col>1</xdr:col>
      <xdr:colOff>0</xdr:colOff>
      <xdr:row>79</xdr:row>
      <xdr:rowOff>969066</xdr:rowOff>
    </xdr:to>
    <xdr:pic>
      <xdr:nvPicPr>
        <xdr:cNvPr id="80" name="图片 79" descr="QQ截图20170219224013.jpg"/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74295" y="88720295"/>
          <a:ext cx="912495" cy="935990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80</xdr:row>
      <xdr:rowOff>66262</xdr:rowOff>
    </xdr:from>
    <xdr:to>
      <xdr:col>0</xdr:col>
      <xdr:colOff>952500</xdr:colOff>
      <xdr:row>80</xdr:row>
      <xdr:rowOff>1016371</xdr:rowOff>
    </xdr:to>
    <xdr:pic>
      <xdr:nvPicPr>
        <xdr:cNvPr id="81" name="图片 80" descr="QQ截图20170220224519.jpg"/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6040" y="89905840"/>
          <a:ext cx="886460" cy="949960"/>
        </a:xfrm>
        <a:prstGeom prst="rect">
          <a:avLst/>
        </a:prstGeom>
      </xdr:spPr>
    </xdr:pic>
    <xdr:clientData/>
  </xdr:twoCellAnchor>
  <xdr:twoCellAnchor editAs="oneCell">
    <xdr:from>
      <xdr:col>0</xdr:col>
      <xdr:colOff>91108</xdr:colOff>
      <xdr:row>81</xdr:row>
      <xdr:rowOff>49697</xdr:rowOff>
    </xdr:from>
    <xdr:to>
      <xdr:col>1</xdr:col>
      <xdr:colOff>0</xdr:colOff>
      <xdr:row>81</xdr:row>
      <xdr:rowOff>974895</xdr:rowOff>
    </xdr:to>
    <xdr:pic>
      <xdr:nvPicPr>
        <xdr:cNvPr id="82" name="图片 81" descr="QQ截图20170222230637.jpg"/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90805" y="91041855"/>
          <a:ext cx="895985" cy="925195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82</xdr:row>
      <xdr:rowOff>99392</xdr:rowOff>
    </xdr:from>
    <xdr:to>
      <xdr:col>0</xdr:col>
      <xdr:colOff>977349</xdr:colOff>
      <xdr:row>82</xdr:row>
      <xdr:rowOff>1018762</xdr:rowOff>
    </xdr:to>
    <xdr:pic>
      <xdr:nvPicPr>
        <xdr:cNvPr id="83" name="图片 82" descr="QQ截图20170223231359.jpg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57785" y="92243910"/>
          <a:ext cx="91948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83</xdr:row>
      <xdr:rowOff>82827</xdr:rowOff>
    </xdr:from>
    <xdr:to>
      <xdr:col>1</xdr:col>
      <xdr:colOff>0</xdr:colOff>
      <xdr:row>83</xdr:row>
      <xdr:rowOff>1010479</xdr:rowOff>
    </xdr:to>
    <xdr:pic>
      <xdr:nvPicPr>
        <xdr:cNvPr id="84" name="图片 83" descr="QQ截图20170224211515.jpg"/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82550" y="93379925"/>
          <a:ext cx="904240" cy="927735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84</xdr:row>
      <xdr:rowOff>240195</xdr:rowOff>
    </xdr:from>
    <xdr:to>
      <xdr:col>0</xdr:col>
      <xdr:colOff>902805</xdr:colOff>
      <xdr:row>84</xdr:row>
      <xdr:rowOff>984620</xdr:rowOff>
    </xdr:to>
    <xdr:pic>
      <xdr:nvPicPr>
        <xdr:cNvPr id="86" name="图片 85" descr="QQ截图20170225113130.jpg"/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56845" y="94689930"/>
          <a:ext cx="745490" cy="744220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85</xdr:row>
      <xdr:rowOff>140804</xdr:rowOff>
    </xdr:from>
    <xdr:to>
      <xdr:col>1</xdr:col>
      <xdr:colOff>0</xdr:colOff>
      <xdr:row>85</xdr:row>
      <xdr:rowOff>1060173</xdr:rowOff>
    </xdr:to>
    <xdr:pic>
      <xdr:nvPicPr>
        <xdr:cNvPr id="87" name="图片 86" descr="QQ截图20170225151046.jpg"/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33020" y="95742760"/>
          <a:ext cx="95377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107674</xdr:colOff>
      <xdr:row>86</xdr:row>
      <xdr:rowOff>91109</xdr:rowOff>
    </xdr:from>
    <xdr:to>
      <xdr:col>0</xdr:col>
      <xdr:colOff>908237</xdr:colOff>
      <xdr:row>86</xdr:row>
      <xdr:rowOff>886241</xdr:rowOff>
    </xdr:to>
    <xdr:pic>
      <xdr:nvPicPr>
        <xdr:cNvPr id="88" name="图片 87" descr="6.jpg"/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07315" y="96845755"/>
          <a:ext cx="800735" cy="79502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190502</xdr:colOff>
      <xdr:row>87</xdr:row>
      <xdr:rowOff>215349</xdr:rowOff>
    </xdr:from>
    <xdr:to>
      <xdr:col>0</xdr:col>
      <xdr:colOff>808325</xdr:colOff>
      <xdr:row>87</xdr:row>
      <xdr:rowOff>836544</xdr:rowOff>
    </xdr:to>
    <xdr:pic>
      <xdr:nvPicPr>
        <xdr:cNvPr id="89" name="图片 88" descr="QQ截图20170225213645.jpg"/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90500" y="98122740"/>
          <a:ext cx="617220" cy="62103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88</xdr:row>
      <xdr:rowOff>52705</xdr:rowOff>
    </xdr:from>
    <xdr:to>
      <xdr:col>0</xdr:col>
      <xdr:colOff>923925</xdr:colOff>
      <xdr:row>88</xdr:row>
      <xdr:rowOff>1086485</xdr:rowOff>
    </xdr:to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50165" y="99112705"/>
          <a:ext cx="873760" cy="1033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140805</xdr:colOff>
      <xdr:row>89</xdr:row>
      <xdr:rowOff>132523</xdr:rowOff>
    </xdr:from>
    <xdr:to>
      <xdr:col>0</xdr:col>
      <xdr:colOff>920429</xdr:colOff>
      <xdr:row>89</xdr:row>
      <xdr:rowOff>911089</xdr:rowOff>
    </xdr:to>
    <xdr:pic>
      <xdr:nvPicPr>
        <xdr:cNvPr id="90" name="图片 89" descr="QQ截图20170225234927.jpg"/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140805" y="100244414"/>
          <a:ext cx="779624" cy="778566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90</xdr:row>
      <xdr:rowOff>132521</xdr:rowOff>
    </xdr:from>
    <xdr:to>
      <xdr:col>0</xdr:col>
      <xdr:colOff>919369</xdr:colOff>
      <xdr:row>90</xdr:row>
      <xdr:rowOff>969064</xdr:rowOff>
    </xdr:to>
    <xdr:pic>
      <xdr:nvPicPr>
        <xdr:cNvPr id="91" name="图片 90" descr="QQ截图20170226001503_副本1.jpg"/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82826" y="101395695"/>
          <a:ext cx="836543" cy="836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63" Type="http://schemas.openxmlformats.org/officeDocument/2006/relationships/hyperlink" Target="https://detail.1688.com/offer/45288474070.html?spm=0.0.0.0.ROTFEe" TargetMode="External"/><Relationship Id="rId68" Type="http://schemas.openxmlformats.org/officeDocument/2006/relationships/hyperlink" Target="https://detail.1688.com/offer/536567842860.html?spm=a2615.7691456.0.0.dZ4ybw" TargetMode="External"/><Relationship Id="rId76" Type="http://schemas.openxmlformats.org/officeDocument/2006/relationships/hyperlink" Target="https://detail.1688.com/offer/525774337749.html?spm=0.0.0.0.v042e3" TargetMode="External"/><Relationship Id="rId7" Type="http://schemas.openxmlformats.org/officeDocument/2006/relationships/hyperlink" Target="https://detail.1688.com/offer/534650922032.html" TargetMode="External"/><Relationship Id="rId71" Type="http://schemas.openxmlformats.org/officeDocument/2006/relationships/hyperlink" Target="https://detail.1688.com/offer/543912393604.html?spm=b26110380.sw1037192.0.0.58eMB8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9" Type="http://schemas.openxmlformats.org/officeDocument/2006/relationships/hyperlink" Target="https://detail.1688.com/offer/537733197961.html?spm=b26110380.8015204.tkhy006.2.6IBVa5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66" Type="http://schemas.openxmlformats.org/officeDocument/2006/relationships/hyperlink" Target="https://detail.1688.com/offer/543920170819.html?spm=a261y.7663282.0.0.TL5U4u&amp;sk=consign" TargetMode="External"/><Relationship Id="rId74" Type="http://schemas.openxmlformats.org/officeDocument/2006/relationships/hyperlink" Target="https://detail.1688.com/offer/1006592548.html?spm=b26110380.7927930.tkhy006.2.zZHajR" TargetMode="External"/><Relationship Id="rId79" Type="http://schemas.openxmlformats.org/officeDocument/2006/relationships/hyperlink" Target="https://detail.1688.com/offer/42014445347.html?spm=a2615.7691456.0.0.5dnJHf" TargetMode="External"/><Relationship Id="rId5" Type="http://schemas.openxmlformats.org/officeDocument/2006/relationships/hyperlink" Target="https://detail.1688.com/offer/521926765457.html?spm=a2615.7691456.0.0.Iw9wYb" TargetMode="External"/><Relationship Id="rId61" Type="http://schemas.openxmlformats.org/officeDocument/2006/relationships/hyperlink" Target="https://detail.1688.com/offer/45422676746.html?spm=b26110380.8015204.xshy005.17.K9Fn6R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60" Type="http://schemas.openxmlformats.org/officeDocument/2006/relationships/hyperlink" Target="https://detail.1688.com/offer/530505809495.html?spm=a2615.7691456.0.0.mwCaVr" TargetMode="External"/><Relationship Id="rId65" Type="http://schemas.openxmlformats.org/officeDocument/2006/relationships/hyperlink" Target="https://detail.1688.com/offer/542457925937.html?spm=a2615.7691456.0.0.f0Y32d" TargetMode="External"/><Relationship Id="rId73" Type="http://schemas.openxmlformats.org/officeDocument/2006/relationships/hyperlink" Target="https://detail.1688.com/offer/540563368484.html?spm=a2615.7691456.0.0.HOgtg8" TargetMode="External"/><Relationship Id="rId78" Type="http://schemas.openxmlformats.org/officeDocument/2006/relationships/hyperlink" Target="https://detail.1688.com/offer/522103653563.html?spm=0.0.0.0.WT9kMt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64" Type="http://schemas.openxmlformats.org/officeDocument/2006/relationships/hyperlink" Target="https://detail.1688.com/offer/540415830695.html?spm=a2615.7691456.0.0.fxjODa" TargetMode="External"/><Relationship Id="rId69" Type="http://schemas.openxmlformats.org/officeDocument/2006/relationships/hyperlink" Target="https://detail.1688.com/offer/538011942737.html?spm=b26110380.sw1037192.0.0.Ny8x8X&amp;sk=consign" TargetMode="External"/><Relationship Id="rId77" Type="http://schemas.openxmlformats.org/officeDocument/2006/relationships/hyperlink" Target="https://detail.1688.com/offer/543503255375.html?spm=0.0.0.0.y8rolA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72" Type="http://schemas.openxmlformats.org/officeDocument/2006/relationships/hyperlink" Target="https://detail.1688.com/offer/40127471168.html?spm=b26110380.sw1688.0.0.WdursY" TargetMode="External"/><Relationship Id="rId80" Type="http://schemas.openxmlformats.org/officeDocument/2006/relationships/drawing" Target="../drawings/drawing1.xml"/><Relationship Id="rId3" Type="http://schemas.openxmlformats.org/officeDocument/2006/relationships/hyperlink" Target="https://item.taobao.com/item.htm?spm=a230r.1.0.0.NVkYXr&amp;id=535812571550&amp;ns=1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hyperlink" Target="https://detail.1688.com/offer/536547771377.html?spm=a2615.7691456.0.0.0h3eHa" TargetMode="External"/><Relationship Id="rId67" Type="http://schemas.openxmlformats.org/officeDocument/2006/relationships/hyperlink" Target="https://detail.1688.com/offer/527317961357.html?spm=0.0.0.0.PZwCwW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62" Type="http://schemas.openxmlformats.org/officeDocument/2006/relationships/hyperlink" Target="https://detail.1688.com/offer/540415830695.html?spm=a2615.7691456.0.0.fxjODa" TargetMode="External"/><Relationship Id="rId70" Type="http://schemas.openxmlformats.org/officeDocument/2006/relationships/hyperlink" Target="https://detail.1688.com/offer/537988893971.html?spm=a2615.7691456.0.0.25U8zv" TargetMode="External"/><Relationship Id="rId75" Type="http://schemas.openxmlformats.org/officeDocument/2006/relationships/hyperlink" Target="https://detail.1688.com/offer/535621646058.html?spm=a261y.7663282.0.0.lbAPWL&amp;sk=consign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4"/>
  <sheetViews>
    <sheetView tabSelected="1" zoomScale="115" zoomScaleNormal="115" workbookViewId="0">
      <pane ySplit="1" topLeftCell="A88" activePane="bottomLeft" state="frozen"/>
      <selection pane="bottomLeft" activeCell="G95" sqref="G95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(E2+F2+($K$94*H2+$M$94)*$L$94)/(1-G2)/(1-$O$94)/(1-I2)/$N$94</f>
        <v>15.169750764756031</v>
      </c>
      <c r="K2" s="12">
        <f>(E2+F2+($K$94*H2+$M$94)*$L$94)/(1-G2)/(1-$P$94)/(1-I2)/$N$94</f>
        <v>16.419024357147705</v>
      </c>
      <c r="L2" s="1">
        <f>E2+F2+($K$94*H2+$M$94)*$L$94</f>
        <v>60.5</v>
      </c>
      <c r="M2" s="13">
        <f>L2/(1-G2)/(1-$O$94)/$N$94</f>
        <v>12.894288150042627</v>
      </c>
      <c r="N2" s="13">
        <f>L2/(1-G2)/(1-$P$94)/$N$94</f>
        <v>13.956170703575548</v>
      </c>
      <c r="O2" s="13">
        <f>L2/(1-G2)/$N$94</f>
        <v>11.862745098039216</v>
      </c>
      <c r="P2" s="14">
        <f>O2*$N$94-L2</f>
        <v>20.166666666666671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9.0934924694515473</v>
      </c>
      <c r="K3" s="12">
        <f>(E3+F3+($K$94*H3+$M$94)*$L$94)/(1-G3)/(1-$P$94)/(1-I3)/$N$94</f>
        <v>9.8423683198769716</v>
      </c>
      <c r="L3" s="1">
        <f>E3+F3+($K$94*H3+$M$94)*$L$94</f>
        <v>32</v>
      </c>
      <c r="M3" s="13">
        <f>L3/(1-G3)/(1-$O$94)/$N$94</f>
        <v>6.8201193520886605</v>
      </c>
      <c r="N3" s="13">
        <f>L3/(1-G3)/(1-$P$94)/$N$94</f>
        <v>7.3817762399077278</v>
      </c>
      <c r="O3" s="13">
        <f>L3/(1-G3)/$N$94</f>
        <v>6.2745098039215685</v>
      </c>
      <c r="P3" s="14">
        <f>O3*$N$94-L3</f>
        <v>10.666666666666664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17.050298380221658</v>
      </c>
      <c r="K4" s="12">
        <f>(E4+F4+($K$94*H4+$M$94)*$L$94)/(1-G4)/(1-$P$94)/(1-I4)/$N$94</f>
        <v>18.454440599769324</v>
      </c>
      <c r="L4" s="1">
        <f>E4+F4+($K$94*H4+$M$94)*$L$94</f>
        <v>56</v>
      </c>
      <c r="M4" s="13">
        <f>L4/(1-G4)/(1-$O$94)/$N$94</f>
        <v>11.935208866155159</v>
      </c>
      <c r="N4" s="13">
        <f>L4/(1-G4)/(1-$P$94)/$N$94</f>
        <v>12.918108419838527</v>
      </c>
      <c r="O4" s="13">
        <f>L4/(1-G4)/$N$94</f>
        <v>10.980392156862747</v>
      </c>
      <c r="P4" s="14">
        <f>O4*$N$94-L4</f>
        <v>18.666666666666671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16.548819016097486</v>
      </c>
      <c r="K5" s="12">
        <f>(E5+F5+($K$94*H5+$M$94)*$L$94)/(1-G5)/(1-$P$94)/(1-I5)/$N$94</f>
        <v>17.911662935070222</v>
      </c>
      <c r="L5" s="1">
        <f>E5+F5+($K$94*H5+$M$94)*$L$94</f>
        <v>66</v>
      </c>
      <c r="M5" s="13">
        <f>L5/(1-G5)/(1-$O$94)/$N$94</f>
        <v>14.066496163682864</v>
      </c>
      <c r="N5" s="13">
        <f>L5/(1-G5)/(1-$P$94)/$N$94</f>
        <v>15.224913494809689</v>
      </c>
      <c r="O5" s="13">
        <f>L5/(1-G5)/$N$94</f>
        <v>12.941176470588236</v>
      </c>
      <c r="P5" s="14">
        <f>O5*$N$94-L5</f>
        <v>22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13.751504438092372</v>
      </c>
      <c r="K6" s="12">
        <f>(E6+F6+($K$94*H6+$M$94)*$L$94)/(1-G6)/(1-$P$94)/(1-I6)/$N$94</f>
        <v>14.883981274170567</v>
      </c>
      <c r="L6" s="1">
        <f>E6+F6+($K$94*H6+$M$94)*$L$94</f>
        <v>58.5</v>
      </c>
      <c r="M6" s="13">
        <f>L6/(1-G6)/(1-$O$94)/$N$94</f>
        <v>11.688778772378516</v>
      </c>
      <c r="N6" s="13">
        <f>L6/(1-G6)/(1-$P$94)/$N$94</f>
        <v>12.651384083044983</v>
      </c>
      <c r="O6" s="13">
        <f>L6/(1-G6)/$N$94</f>
        <v>10.753676470588236</v>
      </c>
      <c r="P6" s="14">
        <f>O6*$N$94-L6</f>
        <v>14.625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15.545860287849157</v>
      </c>
      <c r="K7" s="12">
        <f t="shared" ref="K7:K49" si="1">(E7+F7+($K$94*H7+$M$94)*$L$94)/(1-G7)/(1-$P$94)/(1-I7)/$N$94</f>
        <v>16.826107605672028</v>
      </c>
      <c r="L7" s="1">
        <f t="shared" ref="L7:L49" si="2">E7+F7+($K$94*H7+$M$94)*$L$94</f>
        <v>62</v>
      </c>
      <c r="M7" s="13">
        <f t="shared" ref="M7:M49" si="3">L7/(1-G7)/(1-$O$94)/$N$94</f>
        <v>13.213981244671784</v>
      </c>
      <c r="N7" s="13">
        <f t="shared" ref="N7:N49" si="4">L7/(1-G7)/(1-$P$94)/$N$94</f>
        <v>14.302191464821224</v>
      </c>
      <c r="O7" s="13">
        <f t="shared" ref="O7:O49" si="5">L7/(1-G7)/$N$94</f>
        <v>12.15686274509804</v>
      </c>
      <c r="P7" s="14">
        <f t="shared" ref="P7:P49" si="6">O7*$N$94-L7</f>
        <v>20.666666666666671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32.868446291560105</v>
      </c>
      <c r="K8" s="12">
        <f t="shared" si="1"/>
        <v>35.575259515570934</v>
      </c>
      <c r="L8" s="1">
        <f t="shared" si="2"/>
        <v>82.25</v>
      </c>
      <c r="M8" s="13">
        <f t="shared" si="3"/>
        <v>16.434223145780052</v>
      </c>
      <c r="N8" s="13">
        <f t="shared" si="4"/>
        <v>17.787629757785467</v>
      </c>
      <c r="O8" s="13">
        <f t="shared" si="5"/>
        <v>15.119485294117647</v>
      </c>
      <c r="P8" s="14">
        <f t="shared" si="6"/>
        <v>20.5625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19.248188405797098</v>
      </c>
      <c r="K9" s="12">
        <f t="shared" si="1"/>
        <v>20.833333333333332</v>
      </c>
      <c r="L9" s="1">
        <f t="shared" si="2"/>
        <v>72.25</v>
      </c>
      <c r="M9" s="13">
        <f t="shared" si="3"/>
        <v>15.39855072463768</v>
      </c>
      <c r="N9" s="13">
        <f t="shared" si="4"/>
        <v>16.666666666666668</v>
      </c>
      <c r="O9" s="13">
        <f t="shared" si="5"/>
        <v>14.166666666666666</v>
      </c>
      <c r="P9" s="14">
        <f t="shared" si="6"/>
        <v>24.083333333333329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35.318475216173425</v>
      </c>
      <c r="K10" s="12">
        <f t="shared" si="1"/>
        <v>38.227055528093601</v>
      </c>
      <c r="L10" s="1">
        <f t="shared" si="2"/>
        <v>116</v>
      </c>
      <c r="M10" s="13">
        <f t="shared" si="3"/>
        <v>24.722932651321397</v>
      </c>
      <c r="N10" s="13">
        <f t="shared" si="4"/>
        <v>26.758938869665513</v>
      </c>
      <c r="O10" s="13">
        <f t="shared" si="5"/>
        <v>22.745098039215687</v>
      </c>
      <c r="P10" s="14">
        <f t="shared" si="6"/>
        <v>38.666666666666657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31.091720575698314</v>
      </c>
      <c r="K11" s="12">
        <f t="shared" si="1"/>
        <v>33.652215211344057</v>
      </c>
      <c r="L11" s="1">
        <f t="shared" si="2"/>
        <v>124</v>
      </c>
      <c r="M11" s="13">
        <f t="shared" si="3"/>
        <v>26.427962489343567</v>
      </c>
      <c r="N11" s="13">
        <f t="shared" si="4"/>
        <v>28.604382929642448</v>
      </c>
      <c r="O11" s="13">
        <f t="shared" si="5"/>
        <v>24.313725490196081</v>
      </c>
      <c r="P11" s="14">
        <f t="shared" si="6"/>
        <v>41.333333333333343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31.130686877640393</v>
      </c>
      <c r="K12" s="12">
        <f t="shared" si="1"/>
        <v>33.694390502857843</v>
      </c>
      <c r="L12" s="1">
        <f t="shared" si="2"/>
        <v>122.5</v>
      </c>
      <c r="M12" s="13">
        <f t="shared" si="3"/>
        <v>26.461083845994334</v>
      </c>
      <c r="N12" s="13">
        <f t="shared" si="4"/>
        <v>28.640231927429163</v>
      </c>
      <c r="O12" s="13">
        <f t="shared" si="5"/>
        <v>24.344197138314787</v>
      </c>
      <c r="P12" s="14">
        <f t="shared" si="6"/>
        <v>43.040540540540547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13.47725791083697</v>
      </c>
      <c r="K13" s="12">
        <f t="shared" si="1"/>
        <v>14.587149738788252</v>
      </c>
      <c r="L13" s="1">
        <f t="shared" si="2"/>
        <v>53.75</v>
      </c>
      <c r="M13" s="13">
        <f t="shared" si="3"/>
        <v>11.455669224211425</v>
      </c>
      <c r="N13" s="13">
        <f t="shared" si="4"/>
        <v>12.399077277970013</v>
      </c>
      <c r="O13" s="13">
        <f t="shared" si="5"/>
        <v>10.539215686274511</v>
      </c>
      <c r="P13" s="14">
        <f t="shared" si="6"/>
        <v>17.916666666666671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56.692242114237004</v>
      </c>
      <c r="K14" s="12">
        <f t="shared" si="1"/>
        <v>61.361014994232995</v>
      </c>
      <c r="L14" s="1">
        <f t="shared" si="2"/>
        <v>133</v>
      </c>
      <c r="M14" s="13">
        <f t="shared" si="3"/>
        <v>28.346121057118502</v>
      </c>
      <c r="N14" s="13">
        <f t="shared" si="4"/>
        <v>30.680507497116498</v>
      </c>
      <c r="O14" s="13">
        <f t="shared" si="5"/>
        <v>26.078431372549023</v>
      </c>
      <c r="P14" s="14">
        <f t="shared" si="6"/>
        <v>44.333333333333343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21.31287297527707</v>
      </c>
      <c r="K15" s="12">
        <f t="shared" si="1"/>
        <v>23.068050749711652</v>
      </c>
      <c r="L15" s="1">
        <f t="shared" si="2"/>
        <v>85</v>
      </c>
      <c r="M15" s="13">
        <f t="shared" si="3"/>
        <v>18.115942028985508</v>
      </c>
      <c r="N15" s="13">
        <f t="shared" si="4"/>
        <v>19.607843137254903</v>
      </c>
      <c r="O15" s="13">
        <f t="shared" si="5"/>
        <v>16.666666666666668</v>
      </c>
      <c r="P15" s="14">
        <f t="shared" si="6"/>
        <v>28.333333333333343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9.8572037510656436</v>
      </c>
      <c r="K16" s="12">
        <f t="shared" si="1"/>
        <v>10.668973471741637</v>
      </c>
      <c r="L16" s="1">
        <f t="shared" si="2"/>
        <v>37</v>
      </c>
      <c r="M16" s="13">
        <f t="shared" si="3"/>
        <v>7.3929028132992327</v>
      </c>
      <c r="N16" s="13">
        <f t="shared" si="4"/>
        <v>8.0017301038062296</v>
      </c>
      <c r="O16" s="13">
        <f t="shared" si="5"/>
        <v>6.8014705882352944</v>
      </c>
      <c r="P16" s="14">
        <f t="shared" si="6"/>
        <v>9.25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14.793641241662906</v>
      </c>
      <c r="K17" s="12">
        <f t="shared" si="1"/>
        <v>16.011941108623382</v>
      </c>
      <c r="L17" s="1">
        <f t="shared" si="2"/>
        <v>59</v>
      </c>
      <c r="M17" s="13">
        <f t="shared" si="3"/>
        <v>12.57459505541347</v>
      </c>
      <c r="N17" s="13">
        <f t="shared" si="4"/>
        <v>13.610149942329874</v>
      </c>
      <c r="O17" s="13">
        <f t="shared" si="5"/>
        <v>11.568627450980394</v>
      </c>
      <c r="P17" s="14">
        <f t="shared" si="6"/>
        <v>19.666666666666671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14.793641241662906</v>
      </c>
      <c r="K18" s="12">
        <f t="shared" si="1"/>
        <v>16.011941108623382</v>
      </c>
      <c r="L18" s="1">
        <f t="shared" si="2"/>
        <v>59</v>
      </c>
      <c r="M18" s="13">
        <f t="shared" si="3"/>
        <v>12.57459505541347</v>
      </c>
      <c r="N18" s="13">
        <f t="shared" si="4"/>
        <v>13.610149942329874</v>
      </c>
      <c r="O18" s="13">
        <f t="shared" si="5"/>
        <v>11.568627450980394</v>
      </c>
      <c r="P18" s="14">
        <f t="shared" si="6"/>
        <v>19.666666666666671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14.173060528559251</v>
      </c>
      <c r="K19" s="12">
        <f t="shared" si="1"/>
        <v>15.340253748558249</v>
      </c>
      <c r="L19" s="1">
        <f t="shared" si="2"/>
        <v>33.25</v>
      </c>
      <c r="M19" s="13">
        <f t="shared" si="3"/>
        <v>7.0865302642796255</v>
      </c>
      <c r="N19" s="13">
        <f t="shared" si="4"/>
        <v>7.6701268742791244</v>
      </c>
      <c r="O19" s="13">
        <f t="shared" si="5"/>
        <v>6.5196078431372557</v>
      </c>
      <c r="P19" s="14">
        <f t="shared" si="6"/>
        <v>11.083333333333336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16.441359152356597</v>
      </c>
      <c r="K20" s="12">
        <f t="shared" si="1"/>
        <v>17.795353435491847</v>
      </c>
      <c r="L20" s="1">
        <f t="shared" si="2"/>
        <v>54</v>
      </c>
      <c r="M20" s="13">
        <f t="shared" si="3"/>
        <v>11.508951406649617</v>
      </c>
      <c r="N20" s="13">
        <f t="shared" si="4"/>
        <v>12.456747404844291</v>
      </c>
      <c r="O20" s="13">
        <f t="shared" si="5"/>
        <v>10.588235294117647</v>
      </c>
      <c r="P20" s="14">
        <f t="shared" si="6"/>
        <v>18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23.347283577462601</v>
      </c>
      <c r="K21" s="12">
        <f t="shared" si="1"/>
        <v>25.270001048547758</v>
      </c>
      <c r="L21" s="1">
        <f t="shared" si="2"/>
        <v>60.25</v>
      </c>
      <c r="M21" s="13">
        <f t="shared" si="3"/>
        <v>12.841005967604433</v>
      </c>
      <c r="N21" s="13">
        <f t="shared" si="4"/>
        <v>13.898500576701268</v>
      </c>
      <c r="O21" s="13">
        <f t="shared" si="5"/>
        <v>11.813725490196077</v>
      </c>
      <c r="P21" s="14">
        <f t="shared" si="6"/>
        <v>20.083333333333329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23.347283577462601</v>
      </c>
      <c r="K22" s="12">
        <f t="shared" si="1"/>
        <v>25.270001048547758</v>
      </c>
      <c r="L22" s="1">
        <f t="shared" si="2"/>
        <v>60.25</v>
      </c>
      <c r="M22" s="13">
        <f t="shared" si="3"/>
        <v>12.841005967604433</v>
      </c>
      <c r="N22" s="13">
        <f t="shared" si="4"/>
        <v>13.898500576701268</v>
      </c>
      <c r="O22" s="13">
        <f t="shared" si="5"/>
        <v>11.813725490196077</v>
      </c>
      <c r="P22" s="14">
        <f t="shared" si="6"/>
        <v>20.083333333333329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24.897310702937304</v>
      </c>
      <c r="K23" s="12">
        <f t="shared" si="1"/>
        <v>26.947677466708608</v>
      </c>
      <c r="L23" s="1">
        <f t="shared" si="2"/>
        <v>64.25</v>
      </c>
      <c r="M23" s="13">
        <f t="shared" si="3"/>
        <v>13.693520886615516</v>
      </c>
      <c r="N23" s="13">
        <f t="shared" si="4"/>
        <v>14.821222606689737</v>
      </c>
      <c r="O23" s="13">
        <f t="shared" si="5"/>
        <v>12.598039215686276</v>
      </c>
      <c r="P23" s="14">
        <f t="shared" si="6"/>
        <v>21.416666666666671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23.73479035883128</v>
      </c>
      <c r="K24" s="12">
        <f t="shared" si="1"/>
        <v>25.689420153087973</v>
      </c>
      <c r="L24" s="1">
        <f t="shared" si="2"/>
        <v>61.25</v>
      </c>
      <c r="M24" s="13">
        <f t="shared" si="3"/>
        <v>13.054134697357204</v>
      </c>
      <c r="N24" s="13">
        <f t="shared" si="4"/>
        <v>14.129181084198388</v>
      </c>
      <c r="O24" s="13">
        <f t="shared" si="5"/>
        <v>12.009803921568629</v>
      </c>
      <c r="P24" s="14">
        <f t="shared" si="6"/>
        <v>20.416666666666671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23.000142085819835</v>
      </c>
      <c r="K25" s="12">
        <f t="shared" si="1"/>
        <v>24.894271434063825</v>
      </c>
      <c r="L25" s="1">
        <f t="shared" si="2"/>
        <v>64.75</v>
      </c>
      <c r="M25" s="13">
        <f t="shared" si="3"/>
        <v>13.8000852514919</v>
      </c>
      <c r="N25" s="13">
        <f t="shared" si="4"/>
        <v>14.936562860438293</v>
      </c>
      <c r="O25" s="13">
        <f t="shared" si="5"/>
        <v>12.696078431372548</v>
      </c>
      <c r="P25" s="14">
        <f t="shared" si="6"/>
        <v>21.583333333333329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20.336032963910203</v>
      </c>
      <c r="K26" s="12">
        <f t="shared" si="1"/>
        <v>22.010765090349864</v>
      </c>
      <c r="L26" s="1">
        <f t="shared" si="2"/>
        <v>57.25</v>
      </c>
      <c r="M26" s="13">
        <f t="shared" si="3"/>
        <v>12.201619778346119</v>
      </c>
      <c r="N26" s="13">
        <f t="shared" si="4"/>
        <v>13.206459054209919</v>
      </c>
      <c r="O26" s="13">
        <f t="shared" si="5"/>
        <v>11.225490196078431</v>
      </c>
      <c r="P26" s="14">
        <f t="shared" si="6"/>
        <v>19.083333333333329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17.26342710997443</v>
      </c>
      <c r="K27" s="12">
        <f t="shared" si="1"/>
        <v>18.68512110726644</v>
      </c>
      <c r="L27" s="1">
        <f t="shared" si="2"/>
        <v>56.7</v>
      </c>
      <c r="M27" s="13">
        <f t="shared" si="3"/>
        <v>12.084398976982099</v>
      </c>
      <c r="N27" s="13">
        <f t="shared" si="4"/>
        <v>13.079584775086508</v>
      </c>
      <c r="O27" s="13">
        <f t="shared" si="5"/>
        <v>11.117647058823531</v>
      </c>
      <c r="P27" s="14">
        <f t="shared" si="6"/>
        <v>18.900000000000006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26.059831047043325</v>
      </c>
      <c r="K28" s="12">
        <f t="shared" si="1"/>
        <v>28.205934780329248</v>
      </c>
      <c r="L28" s="1">
        <f t="shared" si="2"/>
        <v>67.25</v>
      </c>
      <c r="M28" s="13">
        <f t="shared" si="3"/>
        <v>14.332907075873829</v>
      </c>
      <c r="N28" s="13">
        <f t="shared" si="4"/>
        <v>15.513264129181087</v>
      </c>
      <c r="O28" s="13">
        <f t="shared" si="5"/>
        <v>13.186274509803923</v>
      </c>
      <c r="P28" s="14">
        <f t="shared" si="6"/>
        <v>22.416666666666671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19.678886047172494</v>
      </c>
      <c r="K29" s="12">
        <f t="shared" si="1"/>
        <v>21.299500192233758</v>
      </c>
      <c r="L29" s="1">
        <f t="shared" si="2"/>
        <v>69.25</v>
      </c>
      <c r="M29" s="13">
        <f t="shared" si="3"/>
        <v>14.759164535379369</v>
      </c>
      <c r="N29" s="13">
        <f t="shared" si="4"/>
        <v>15.974625144175317</v>
      </c>
      <c r="O29" s="13">
        <f t="shared" si="5"/>
        <v>13.578431372549019</v>
      </c>
      <c r="P29" s="14">
        <f t="shared" si="6"/>
        <v>23.083333333333329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24.025420444857787</v>
      </c>
      <c r="K30" s="12">
        <f t="shared" si="1"/>
        <v>26.003984481493134</v>
      </c>
      <c r="L30" s="1">
        <f t="shared" si="2"/>
        <v>62</v>
      </c>
      <c r="M30" s="13">
        <f t="shared" si="3"/>
        <v>13.213981244671784</v>
      </c>
      <c r="N30" s="13">
        <f t="shared" si="4"/>
        <v>14.302191464821224</v>
      </c>
      <c r="O30" s="13">
        <f t="shared" si="5"/>
        <v>12.15686274509804</v>
      </c>
      <c r="P30" s="14">
        <f t="shared" si="6"/>
        <v>20.666666666666671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10.989450127877236</v>
      </c>
      <c r="K31" s="12">
        <f t="shared" si="1"/>
        <v>11.894463667820068</v>
      </c>
      <c r="L31" s="1">
        <f t="shared" si="2"/>
        <v>41.25</v>
      </c>
      <c r="M31" s="13">
        <f t="shared" si="3"/>
        <v>8.7915601023017906</v>
      </c>
      <c r="N31" s="13">
        <f t="shared" si="4"/>
        <v>9.5155709342560559</v>
      </c>
      <c r="O31" s="13">
        <f t="shared" si="5"/>
        <v>8.0882352941176467</v>
      </c>
      <c r="P31" s="14">
        <f t="shared" si="6"/>
        <v>13.749999999999993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15.629440181869848</v>
      </c>
      <c r="K32" s="12">
        <f t="shared" si="1"/>
        <v>16.916570549788545</v>
      </c>
      <c r="L32" s="1">
        <f t="shared" si="2"/>
        <v>44</v>
      </c>
      <c r="M32" s="13">
        <f t="shared" si="3"/>
        <v>9.3776641091219091</v>
      </c>
      <c r="N32" s="13">
        <f t="shared" si="4"/>
        <v>10.149942329873126</v>
      </c>
      <c r="O32" s="13">
        <f t="shared" si="5"/>
        <v>8.6274509803921564</v>
      </c>
      <c r="P32" s="14">
        <f t="shared" si="6"/>
        <v>14.666666666666664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23.444160272804776</v>
      </c>
      <c r="K33" s="12">
        <f t="shared" si="1"/>
        <v>25.374855824682811</v>
      </c>
      <c r="L33" s="1">
        <f t="shared" si="2"/>
        <v>60.5</v>
      </c>
      <c r="M33" s="13">
        <f t="shared" si="3"/>
        <v>12.894288150042627</v>
      </c>
      <c r="N33" s="13">
        <f t="shared" si="4"/>
        <v>13.956170703575548</v>
      </c>
      <c r="O33" s="13">
        <f t="shared" si="5"/>
        <v>11.862745098039216</v>
      </c>
      <c r="P33" s="14">
        <f t="shared" si="6"/>
        <v>20.166666666666671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18.044899119067917</v>
      </c>
      <c r="K34" s="12">
        <f t="shared" si="1"/>
        <v>19.530949634755864</v>
      </c>
      <c r="L34" s="1">
        <f t="shared" si="2"/>
        <v>63.5</v>
      </c>
      <c r="M34" s="13">
        <f t="shared" si="3"/>
        <v>13.533674339300937</v>
      </c>
      <c r="N34" s="13">
        <f t="shared" si="4"/>
        <v>14.648212226066898</v>
      </c>
      <c r="O34" s="13">
        <f t="shared" si="5"/>
        <v>12.450980392156863</v>
      </c>
      <c r="P34" s="14">
        <f t="shared" si="6"/>
        <v>21.166666666666671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14.252983802216537</v>
      </c>
      <c r="K35" s="12">
        <f t="shared" si="1"/>
        <v>15.426758938869664</v>
      </c>
      <c r="L35" s="1">
        <f t="shared" si="2"/>
        <v>53.5</v>
      </c>
      <c r="M35" s="13">
        <f t="shared" si="3"/>
        <v>11.402387041773231</v>
      </c>
      <c r="N35" s="13">
        <f t="shared" si="4"/>
        <v>12.341407151095733</v>
      </c>
      <c r="O35" s="13">
        <f t="shared" si="5"/>
        <v>10.490196078431373</v>
      </c>
      <c r="P35" s="14">
        <f t="shared" si="6"/>
        <v>17.833333333333329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21.894133147330074</v>
      </c>
      <c r="K36" s="12">
        <f t="shared" si="1"/>
        <v>23.697179406521965</v>
      </c>
      <c r="L36" s="1">
        <f t="shared" si="2"/>
        <v>56.5</v>
      </c>
      <c r="M36" s="13">
        <f t="shared" si="3"/>
        <v>12.041773231031542</v>
      </c>
      <c r="N36" s="13">
        <f t="shared" si="4"/>
        <v>13.033448673587081</v>
      </c>
      <c r="O36" s="13">
        <f t="shared" si="5"/>
        <v>11.078431372549019</v>
      </c>
      <c r="P36" s="14">
        <f t="shared" si="6"/>
        <v>18.833333333333329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5.5280264279624891</v>
      </c>
      <c r="K37" s="12">
        <f t="shared" si="1"/>
        <v>5.9832756632064594</v>
      </c>
      <c r="L37" s="1">
        <f t="shared" si="2"/>
        <v>20.75</v>
      </c>
      <c r="M37" s="13">
        <f t="shared" si="3"/>
        <v>4.4224211423699913</v>
      </c>
      <c r="N37" s="13">
        <f t="shared" si="4"/>
        <v>4.7866205305651679</v>
      </c>
      <c r="O37" s="13">
        <f t="shared" si="5"/>
        <v>4.0686274509803928</v>
      </c>
      <c r="P37" s="14">
        <f t="shared" si="6"/>
        <v>6.9166666666666714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13.427109974424551</v>
      </c>
      <c r="K38" s="12">
        <f t="shared" si="1"/>
        <v>14.53287197231834</v>
      </c>
      <c r="L38" s="1">
        <f t="shared" si="2"/>
        <v>31.5</v>
      </c>
      <c r="M38" s="13">
        <f t="shared" si="3"/>
        <v>6.7135549872122757</v>
      </c>
      <c r="N38" s="13">
        <f t="shared" si="4"/>
        <v>7.2664359861591699</v>
      </c>
      <c r="O38" s="13">
        <f t="shared" si="5"/>
        <v>6.1764705882352944</v>
      </c>
      <c r="P38" s="14">
        <f t="shared" si="6"/>
        <v>10.5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15.629440181869848</v>
      </c>
      <c r="K39" s="12">
        <f t="shared" si="1"/>
        <v>16.916570549788545</v>
      </c>
      <c r="L39" s="1">
        <f t="shared" si="2"/>
        <v>44</v>
      </c>
      <c r="M39" s="13">
        <f t="shared" si="3"/>
        <v>9.3776641091219091</v>
      </c>
      <c r="N39" s="13">
        <f t="shared" si="4"/>
        <v>10.149942329873126</v>
      </c>
      <c r="O39" s="13">
        <f t="shared" si="5"/>
        <v>8.6274509803921564</v>
      </c>
      <c r="P39" s="14">
        <f t="shared" si="6"/>
        <v>14.666666666666664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15.88777803611563</v>
      </c>
      <c r="K40" s="12">
        <f t="shared" si="1"/>
        <v>17.196183286148681</v>
      </c>
      <c r="L40" s="1">
        <f t="shared" si="2"/>
        <v>41</v>
      </c>
      <c r="M40" s="13">
        <f t="shared" si="3"/>
        <v>8.7382779198635969</v>
      </c>
      <c r="N40" s="13">
        <f t="shared" si="4"/>
        <v>9.4579008073817761</v>
      </c>
      <c r="O40" s="13">
        <f t="shared" si="5"/>
        <v>8.0392156862745097</v>
      </c>
      <c r="P40" s="14">
        <f t="shared" si="6"/>
        <v>13.666666666666664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9.5481670929241265</v>
      </c>
      <c r="K41" s="12">
        <f t="shared" si="1"/>
        <v>10.33448673587082</v>
      </c>
      <c r="L41" s="1">
        <f t="shared" si="2"/>
        <v>33.6</v>
      </c>
      <c r="M41" s="13">
        <f t="shared" si="3"/>
        <v>7.1611253196930953</v>
      </c>
      <c r="N41" s="13">
        <f t="shared" si="4"/>
        <v>7.7508650519031148</v>
      </c>
      <c r="O41" s="13">
        <f t="shared" si="5"/>
        <v>6.5882352941176476</v>
      </c>
      <c r="P41" s="14">
        <f t="shared" si="6"/>
        <v>11.200000000000003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22.184763233356577</v>
      </c>
      <c r="K42" s="12">
        <f t="shared" si="1"/>
        <v>24.011743734927123</v>
      </c>
      <c r="L42" s="1">
        <f t="shared" si="2"/>
        <v>57.25</v>
      </c>
      <c r="M42" s="13">
        <f t="shared" si="3"/>
        <v>12.201619778346119</v>
      </c>
      <c r="N42" s="13">
        <f t="shared" si="4"/>
        <v>13.206459054209919</v>
      </c>
      <c r="O42" s="13">
        <f t="shared" si="5"/>
        <v>11.225490196078431</v>
      </c>
      <c r="P42" s="14">
        <f t="shared" si="6"/>
        <v>19.083333333333329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10.798522307473714</v>
      </c>
      <c r="K43" s="12">
        <f t="shared" si="1"/>
        <v>11.687812379853902</v>
      </c>
      <c r="L43" s="1">
        <f t="shared" si="2"/>
        <v>38</v>
      </c>
      <c r="M43" s="13">
        <f t="shared" si="3"/>
        <v>8.0988917306052848</v>
      </c>
      <c r="N43" s="13">
        <f t="shared" si="4"/>
        <v>8.7658592848904267</v>
      </c>
      <c r="O43" s="13">
        <f t="shared" si="5"/>
        <v>7.4509803921568629</v>
      </c>
      <c r="P43" s="14">
        <f t="shared" si="6"/>
        <v>12.666666666666664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15.203182722364309</v>
      </c>
      <c r="K44" s="12">
        <f t="shared" si="1"/>
        <v>16.45520953479431</v>
      </c>
      <c r="L44" s="1">
        <f t="shared" si="2"/>
        <v>53.5</v>
      </c>
      <c r="M44" s="13">
        <f t="shared" si="3"/>
        <v>11.402387041773231</v>
      </c>
      <c r="N44" s="13">
        <f t="shared" si="4"/>
        <v>12.341407151095733</v>
      </c>
      <c r="O44" s="13">
        <f t="shared" si="5"/>
        <v>10.490196078431373</v>
      </c>
      <c r="P44" s="14">
        <f t="shared" si="6"/>
        <v>17.833333333333329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18.697202201038515</v>
      </c>
      <c r="K45" s="12">
        <f t="shared" si="1"/>
        <v>20.236971794065219</v>
      </c>
      <c r="L45" s="1">
        <f t="shared" si="2"/>
        <v>48.25</v>
      </c>
      <c r="M45" s="13">
        <f t="shared" si="3"/>
        <v>10.283461210571184</v>
      </c>
      <c r="N45" s="13">
        <f t="shared" si="4"/>
        <v>11.130334486735871</v>
      </c>
      <c r="O45" s="13">
        <f t="shared" si="5"/>
        <v>9.4607843137254903</v>
      </c>
      <c r="P45" s="14">
        <f t="shared" si="6"/>
        <v>16.083333333333329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17.922188638301169</v>
      </c>
      <c r="K46" s="12">
        <f t="shared" si="1"/>
        <v>19.398133584984798</v>
      </c>
      <c r="L46" s="1">
        <f t="shared" si="2"/>
        <v>46.25</v>
      </c>
      <c r="M46" s="13">
        <f t="shared" si="3"/>
        <v>9.8572037510656436</v>
      </c>
      <c r="N46" s="13">
        <f t="shared" si="4"/>
        <v>10.668973471741637</v>
      </c>
      <c r="O46" s="13">
        <f t="shared" si="5"/>
        <v>9.0686274509803919</v>
      </c>
      <c r="P46" s="14">
        <f t="shared" si="6"/>
        <v>15.416666666666664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13.919970161977833</v>
      </c>
      <c r="K47" s="12">
        <f t="shared" si="1"/>
        <v>15.066320645905421</v>
      </c>
      <c r="L47" s="1">
        <f t="shared" si="2"/>
        <v>52.25</v>
      </c>
      <c r="M47" s="13">
        <f t="shared" si="3"/>
        <v>10.439977621483376</v>
      </c>
      <c r="N47" s="13">
        <f t="shared" si="4"/>
        <v>11.299740484429067</v>
      </c>
      <c r="O47" s="13">
        <f t="shared" si="5"/>
        <v>9.6047794117647065</v>
      </c>
      <c r="P47" s="14">
        <f t="shared" si="6"/>
        <v>13.0625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13.919970161977833</v>
      </c>
      <c r="K48" s="12">
        <f t="shared" si="1"/>
        <v>15.066320645905421</v>
      </c>
      <c r="L48" s="1">
        <f t="shared" si="2"/>
        <v>52.25</v>
      </c>
      <c r="M48" s="13">
        <f t="shared" si="3"/>
        <v>10.439977621483376</v>
      </c>
      <c r="N48" s="13">
        <f t="shared" si="4"/>
        <v>11.299740484429067</v>
      </c>
      <c r="O48" s="13">
        <f t="shared" si="5"/>
        <v>9.6047794117647065</v>
      </c>
      <c r="P48" s="14">
        <f t="shared" si="6"/>
        <v>13.0625</v>
      </c>
      <c r="Q48">
        <v>0</v>
      </c>
      <c r="R48">
        <v>25</v>
      </c>
    </row>
    <row r="49" spans="2:19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14.563796533105997</v>
      </c>
      <c r="K49" s="12">
        <f t="shared" si="1"/>
        <v>15.763168012302961</v>
      </c>
      <c r="L49" s="1">
        <f t="shared" si="2"/>
        <v>51.25</v>
      </c>
      <c r="M49" s="13">
        <f t="shared" si="3"/>
        <v>10.922847399829497</v>
      </c>
      <c r="N49" s="13">
        <f t="shared" si="4"/>
        <v>11.82237600922722</v>
      </c>
      <c r="O49" s="13">
        <f t="shared" si="5"/>
        <v>10.049019607843137</v>
      </c>
      <c r="P49" s="14">
        <f t="shared" si="6"/>
        <v>17.083333333333329</v>
      </c>
      <c r="Q49">
        <v>0</v>
      </c>
      <c r="R49">
        <v>25</v>
      </c>
    </row>
    <row r="50" spans="2:19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7">(E50+F50+($K$94*H50+$M$94)*$L$94)/(1-G50)/(1-$O$94)/(1-I50)/$N$94</f>
        <v>14.434627605983103</v>
      </c>
      <c r="K50" s="12">
        <f t="shared" ref="K50:K58" si="8">(E50+F50+($K$94*H50+$M$94)*$L$94)/(1-G50)/(1-$P$94)/(1-I50)/$N$94</f>
        <v>15.623361644122888</v>
      </c>
      <c r="L50" s="1">
        <f t="shared" ref="L50:L58" si="9">E50+F50+($K$94*H50+$M$94)*$L$94</f>
        <v>37.25</v>
      </c>
      <c r="M50" s="13">
        <f t="shared" ref="M50:M58" si="10">L50/(1-G50)/(1-$O$94)/$N$94</f>
        <v>7.9390451832907072</v>
      </c>
      <c r="N50" s="13">
        <f t="shared" ref="N50:N58" si="11">L50/(1-G50)/(1-$P$94)/$N$94</f>
        <v>8.5928489042675888</v>
      </c>
      <c r="O50" s="13">
        <f t="shared" ref="O50:O58" si="12">L50/(1-G50)/$N$94</f>
        <v>7.3039215686274508</v>
      </c>
      <c r="P50" s="14">
        <f t="shared" ref="P50:P58" si="13">O50*$N$94-L50</f>
        <v>12.416666666666664</v>
      </c>
      <c r="Q50">
        <v>25</v>
      </c>
      <c r="R50">
        <v>45</v>
      </c>
    </row>
    <row r="51" spans="2:19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7"/>
        <v>12.521312872975276</v>
      </c>
      <c r="K51" s="12">
        <f t="shared" si="8"/>
        <v>13.552479815455596</v>
      </c>
      <c r="L51" s="1">
        <f t="shared" si="9"/>
        <v>47</v>
      </c>
      <c r="M51" s="13">
        <f t="shared" si="10"/>
        <v>9.3909846547314579</v>
      </c>
      <c r="N51" s="13">
        <f t="shared" si="11"/>
        <v>10.164359861591697</v>
      </c>
      <c r="O51" s="13">
        <f t="shared" si="12"/>
        <v>8.639705882352942</v>
      </c>
      <c r="P51" s="14">
        <f t="shared" si="13"/>
        <v>11.750000000000007</v>
      </c>
      <c r="Q51">
        <v>0</v>
      </c>
      <c r="R51">
        <v>25</v>
      </c>
    </row>
    <row r="52" spans="2:19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7"/>
        <v>21.645886615515767</v>
      </c>
      <c r="K52" s="12">
        <f t="shared" si="8"/>
        <v>23.428489042675896</v>
      </c>
      <c r="L52" s="1">
        <f t="shared" si="9"/>
        <v>81.25</v>
      </c>
      <c r="M52" s="13">
        <f t="shared" si="10"/>
        <v>16.234414961636826</v>
      </c>
      <c r="N52" s="13">
        <f t="shared" si="11"/>
        <v>17.571366782006919</v>
      </c>
      <c r="O52" s="13">
        <f t="shared" si="12"/>
        <v>14.935661764705882</v>
      </c>
      <c r="P52" s="14">
        <f t="shared" si="13"/>
        <v>20.3125</v>
      </c>
      <c r="Q52">
        <v>30</v>
      </c>
      <c r="R52">
        <v>25</v>
      </c>
    </row>
    <row r="53" spans="2:19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7"/>
        <v>22.234294175336036</v>
      </c>
      <c r="K53" s="12">
        <f t="shared" si="8"/>
        <v>24.06535369565783</v>
      </c>
      <c r="L53" s="1">
        <f t="shared" si="9"/>
        <v>74</v>
      </c>
      <c r="M53" s="13">
        <f t="shared" si="10"/>
        <v>15.564005922735225</v>
      </c>
      <c r="N53" s="13">
        <f t="shared" si="11"/>
        <v>16.845747586960481</v>
      </c>
      <c r="O53" s="13">
        <f t="shared" si="12"/>
        <v>14.318885448916408</v>
      </c>
      <c r="P53" s="14">
        <f t="shared" si="13"/>
        <v>23.368421052631575</v>
      </c>
      <c r="Q53">
        <v>30</v>
      </c>
      <c r="R53">
        <v>25</v>
      </c>
    </row>
    <row r="54" spans="2:19" ht="90.75" customHeight="1">
      <c r="B54">
        <v>17020601</v>
      </c>
      <c r="C54" s="1" t="s">
        <v>28</v>
      </c>
      <c r="D54" s="10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7"/>
        <v>17.183503836317136</v>
      </c>
      <c r="K54" s="12">
        <f t="shared" si="8"/>
        <v>18.598615916955019</v>
      </c>
      <c r="L54" s="1">
        <f t="shared" si="9"/>
        <v>64.5</v>
      </c>
      <c r="M54" s="13">
        <f t="shared" si="10"/>
        <v>12.887627877237852</v>
      </c>
      <c r="N54" s="13">
        <f t="shared" si="11"/>
        <v>13.948961937716264</v>
      </c>
      <c r="O54" s="13">
        <f t="shared" si="12"/>
        <v>11.856617647058824</v>
      </c>
      <c r="P54" s="14">
        <f t="shared" si="13"/>
        <v>16.125</v>
      </c>
      <c r="Q54">
        <v>30</v>
      </c>
      <c r="R54">
        <v>25</v>
      </c>
      <c r="S54" s="6" t="s">
        <v>78</v>
      </c>
    </row>
    <row r="55" spans="2:19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7"/>
        <v>22.549780781877971</v>
      </c>
      <c r="K55" s="12">
        <f t="shared" si="8"/>
        <v>24.406821552150273</v>
      </c>
      <c r="L55" s="1">
        <f t="shared" si="9"/>
        <v>79</v>
      </c>
      <c r="M55" s="13">
        <f t="shared" si="10"/>
        <v>15.784846547314578</v>
      </c>
      <c r="N55" s="13">
        <f t="shared" si="11"/>
        <v>17.084775086505193</v>
      </c>
      <c r="O55" s="13">
        <f t="shared" si="12"/>
        <v>14.522058823529413</v>
      </c>
      <c r="P55" s="14">
        <f t="shared" si="13"/>
        <v>19.75</v>
      </c>
      <c r="Q55">
        <v>30</v>
      </c>
      <c r="R55">
        <v>25</v>
      </c>
    </row>
    <row r="56" spans="2:19" ht="90.75" customHeight="1">
      <c r="B56">
        <v>17020801</v>
      </c>
      <c r="C56" s="1" t="s">
        <v>25</v>
      </c>
      <c r="D56" s="9" t="s">
        <v>79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7"/>
        <v>11.135976129582266</v>
      </c>
      <c r="K56" s="12">
        <f t="shared" si="8"/>
        <v>12.053056516724336</v>
      </c>
      <c r="L56" s="1">
        <f t="shared" si="9"/>
        <v>41.8</v>
      </c>
      <c r="M56" s="13">
        <f t="shared" si="10"/>
        <v>8.3519820971866991</v>
      </c>
      <c r="N56" s="13">
        <f t="shared" si="11"/>
        <v>9.0397923875432511</v>
      </c>
      <c r="O56" s="13">
        <f t="shared" si="12"/>
        <v>7.6838235294117636</v>
      </c>
      <c r="P56" s="14">
        <f t="shared" si="13"/>
        <v>10.449999999999996</v>
      </c>
      <c r="Q56">
        <v>30</v>
      </c>
      <c r="R56">
        <v>25</v>
      </c>
    </row>
    <row r="57" spans="2:19" ht="90.75" customHeight="1">
      <c r="B57">
        <v>17020901</v>
      </c>
      <c r="C57" s="1" t="s">
        <v>25</v>
      </c>
      <c r="D57" s="9" t="s">
        <v>80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7"/>
        <v>17.183503836317133</v>
      </c>
      <c r="K57" s="12">
        <f t="shared" si="8"/>
        <v>18.598615916955012</v>
      </c>
      <c r="L57" s="1">
        <f t="shared" si="9"/>
        <v>47.3</v>
      </c>
      <c r="M57" s="13">
        <f t="shared" si="10"/>
        <v>9.4509271099744243</v>
      </c>
      <c r="N57" s="13">
        <f t="shared" si="11"/>
        <v>10.229238754325259</v>
      </c>
      <c r="O57" s="13">
        <f t="shared" si="12"/>
        <v>8.6948529411764692</v>
      </c>
      <c r="P57" s="14">
        <f t="shared" si="13"/>
        <v>11.824999999999989</v>
      </c>
      <c r="Q57">
        <v>45</v>
      </c>
      <c r="R57">
        <v>30</v>
      </c>
    </row>
    <row r="58" spans="2:19" ht="90.75" customHeight="1">
      <c r="B58">
        <v>17020901</v>
      </c>
      <c r="C58" s="1" t="s">
        <v>21</v>
      </c>
      <c r="D58" s="9" t="s">
        <v>81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7"/>
        <v>22.644927536231886</v>
      </c>
      <c r="K58" s="12">
        <f t="shared" si="8"/>
        <v>24.509803921568629</v>
      </c>
      <c r="L58" s="1">
        <f t="shared" si="9"/>
        <v>68</v>
      </c>
      <c r="M58" s="13">
        <f t="shared" si="10"/>
        <v>13.586956521739129</v>
      </c>
      <c r="N58" s="13">
        <f t="shared" si="11"/>
        <v>14.705882352941178</v>
      </c>
      <c r="O58" s="13">
        <f t="shared" si="12"/>
        <v>12.5</v>
      </c>
      <c r="P58" s="14">
        <f t="shared" si="13"/>
        <v>17</v>
      </c>
      <c r="Q58">
        <v>0</v>
      </c>
      <c r="R58">
        <v>40</v>
      </c>
    </row>
    <row r="59" spans="2:19" ht="90.75" customHeight="1">
      <c r="B59">
        <v>17021104</v>
      </c>
      <c r="C59" s="1" t="s">
        <v>21</v>
      </c>
      <c r="D59" s="10" t="s">
        <v>82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>(E59+F59+($K$94*H59+$M$94)*$L$94)/(1-G59)/(1-$O$94)/(1-I59)/$N$94</f>
        <v>13.70113262696383</v>
      </c>
      <c r="K59" s="12">
        <f>(E59+F59+($K$94*H59+$M$94)*$L$94)/(1-G59)/(1-$P$94)/(1-I59)/$N$94</f>
        <v>14.829461196243205</v>
      </c>
      <c r="L59" s="1">
        <f>E59+F59+($K$94*H59+$M$94)*$L$94</f>
        <v>48</v>
      </c>
      <c r="M59" s="13">
        <f>L59/(1-G59)/(1-$O$94)/$N$94</f>
        <v>9.5907928388746804</v>
      </c>
      <c r="N59" s="13">
        <f>L59/(1-G59)/(1-$P$94)/$N$94</f>
        <v>10.380622837370243</v>
      </c>
      <c r="O59" s="13">
        <f>L59/(1-G59)/$N$94</f>
        <v>8.8235294117647065</v>
      </c>
      <c r="P59" s="14">
        <f>O59*$N$94-L59</f>
        <v>12</v>
      </c>
      <c r="Q59">
        <v>30</v>
      </c>
      <c r="R59">
        <v>45</v>
      </c>
    </row>
    <row r="60" spans="2:19" ht="90.75" customHeight="1">
      <c r="B60">
        <v>17021105</v>
      </c>
      <c r="C60" s="1" t="s">
        <v>21</v>
      </c>
      <c r="D60" s="10" t="s">
        <v>83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>(E60+F60+($K$94*H60+$M$94)*$L$94)/(1-G60)/(1-$O$94)/(1-I60)/$N$94</f>
        <v>13.70113262696383</v>
      </c>
      <c r="K60" s="12">
        <f>(E60+F60+($K$94*H60+$M$94)*$L$94)/(1-G60)/(1-$P$94)/(1-I60)/$N$94</f>
        <v>14.829461196243205</v>
      </c>
      <c r="L60" s="1">
        <f>E60+F60+($K$94*H60+$M$94)*$L$94</f>
        <v>48</v>
      </c>
      <c r="M60" s="13">
        <f>L60/(1-G60)/(1-$O$94)/$N$94</f>
        <v>9.5907928388746804</v>
      </c>
      <c r="N60" s="13">
        <f>L60/(1-G60)/(1-$P$94)/$N$94</f>
        <v>10.380622837370243</v>
      </c>
      <c r="O60" s="13">
        <f>L60/(1-G60)/$N$94</f>
        <v>8.8235294117647065</v>
      </c>
      <c r="P60" s="14">
        <f>O60*$N$94-L60</f>
        <v>12</v>
      </c>
      <c r="Q60">
        <v>30</v>
      </c>
      <c r="R60">
        <v>45</v>
      </c>
    </row>
    <row r="61" spans="2:19" ht="90.75" customHeight="1">
      <c r="B61">
        <v>17021101</v>
      </c>
      <c r="C61" s="1" t="s">
        <v>21</v>
      </c>
      <c r="D61" s="5" t="s">
        <v>84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14">(E61+F61+($K$94*H61+$M$94)*$L$94)/(1-G61)/(1-$O$94)/(1-I61)/$N$94</f>
        <v>9.4975490196078418</v>
      </c>
      <c r="K61" s="12">
        <f t="shared" ref="K61:K66" si="15">(E61+F61+($K$94*H61+$M$94)*$L$94)/(1-G61)/(1-$P$94)/(1-I61)/$N$94</f>
        <v>10.279700115340253</v>
      </c>
      <c r="L61" s="1">
        <f t="shared" ref="L61:L66" si="16">E61+F61+($K$94*H61+$M$94)*$L$94</f>
        <v>35.65</v>
      </c>
      <c r="M61" s="13">
        <f t="shared" ref="M61:M66" si="17">L61/(1-G61)/(1-$O$94)/$N$94</f>
        <v>7.1231617647058814</v>
      </c>
      <c r="N61" s="13">
        <f t="shared" ref="N61:N66" si="18">L61/(1-G61)/(1-$P$94)/$N$94</f>
        <v>7.7097750865051902</v>
      </c>
      <c r="O61" s="13">
        <f t="shared" ref="O61:O66" si="19">L61/(1-G61)/$N$94</f>
        <v>6.5533088235294112</v>
      </c>
      <c r="P61" s="14">
        <f t="shared" ref="P61:P66" si="20">O61*$N$94-L61</f>
        <v>8.9124999999999943</v>
      </c>
      <c r="Q61">
        <v>25</v>
      </c>
      <c r="R61">
        <v>40</v>
      </c>
    </row>
    <row r="62" spans="2:19" ht="90.75" customHeight="1">
      <c r="B62">
        <v>17021102</v>
      </c>
      <c r="C62" s="1" t="s">
        <v>21</v>
      </c>
      <c r="D62" s="9" t="s">
        <v>85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14"/>
        <v>9.8039215686274517</v>
      </c>
      <c r="K62" s="12">
        <f t="shared" si="15"/>
        <v>10.611303344867359</v>
      </c>
      <c r="L62" s="1">
        <f t="shared" si="16"/>
        <v>34.5</v>
      </c>
      <c r="M62" s="13">
        <f t="shared" si="17"/>
        <v>7.3529411764705888</v>
      </c>
      <c r="N62" s="13">
        <f t="shared" si="18"/>
        <v>7.9584775086505193</v>
      </c>
      <c r="O62" s="13">
        <f t="shared" si="19"/>
        <v>6.7647058823529411</v>
      </c>
      <c r="P62" s="14">
        <f t="shared" si="20"/>
        <v>11.5</v>
      </c>
      <c r="Q62">
        <v>25</v>
      </c>
      <c r="R62">
        <v>40</v>
      </c>
    </row>
    <row r="63" spans="2:19" ht="90.75" customHeight="1">
      <c r="B63">
        <v>17021103</v>
      </c>
      <c r="C63" s="1" t="s">
        <v>21</v>
      </c>
      <c r="D63" s="9" t="s">
        <v>86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14"/>
        <v>12.254901960784315</v>
      </c>
      <c r="K63" s="12">
        <f t="shared" si="15"/>
        <v>13.264129181084199</v>
      </c>
      <c r="L63" s="1">
        <f t="shared" si="16"/>
        <v>34.5</v>
      </c>
      <c r="M63" s="13">
        <f t="shared" si="17"/>
        <v>7.3529411764705888</v>
      </c>
      <c r="N63" s="13">
        <f t="shared" si="18"/>
        <v>7.9584775086505193</v>
      </c>
      <c r="O63" s="13">
        <f t="shared" si="19"/>
        <v>6.7647058823529411</v>
      </c>
      <c r="P63" s="14">
        <f t="shared" si="20"/>
        <v>11.5</v>
      </c>
      <c r="Q63">
        <v>25</v>
      </c>
      <c r="R63">
        <v>40</v>
      </c>
    </row>
    <row r="64" spans="2:19" ht="90.75" customHeight="1">
      <c r="B64">
        <v>17021106</v>
      </c>
      <c r="C64" s="1" t="s">
        <v>21</v>
      </c>
      <c r="D64" s="9" t="s">
        <v>87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14"/>
        <v>13.586956521739129</v>
      </c>
      <c r="K64" s="12">
        <f t="shared" si="15"/>
        <v>14.705882352941178</v>
      </c>
      <c r="L64" s="1">
        <f t="shared" si="16"/>
        <v>51</v>
      </c>
      <c r="M64" s="13">
        <f t="shared" si="17"/>
        <v>10.190217391304348</v>
      </c>
      <c r="N64" s="13">
        <f t="shared" si="18"/>
        <v>11.029411764705882</v>
      </c>
      <c r="O64" s="13">
        <f t="shared" si="19"/>
        <v>9.375</v>
      </c>
      <c r="P64" s="14">
        <f t="shared" si="20"/>
        <v>12.75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88</v>
      </c>
      <c r="E65">
        <v>22</v>
      </c>
      <c r="F65">
        <v>2</v>
      </c>
      <c r="G65" s="3">
        <v>0.2</v>
      </c>
      <c r="H65">
        <v>0.22</v>
      </c>
      <c r="I65" s="15">
        <v>0.4</v>
      </c>
      <c r="J65" s="11">
        <f t="shared" si="14"/>
        <v>14.219682438192669</v>
      </c>
      <c r="K65" s="12">
        <f t="shared" si="15"/>
        <v>15.390715109573243</v>
      </c>
      <c r="L65" s="1">
        <f t="shared" si="16"/>
        <v>42.7</v>
      </c>
      <c r="M65" s="13">
        <f t="shared" si="17"/>
        <v>8.5318094629156018</v>
      </c>
      <c r="N65" s="13">
        <f t="shared" si="18"/>
        <v>9.2344290657439458</v>
      </c>
      <c r="O65" s="13">
        <f t="shared" si="19"/>
        <v>7.8492647058823533</v>
      </c>
      <c r="P65" s="14">
        <f t="shared" si="20"/>
        <v>10.674999999999997</v>
      </c>
      <c r="Q65">
        <v>40</v>
      </c>
      <c r="R65">
        <v>30</v>
      </c>
      <c r="S65" s="19" t="s">
        <v>89</v>
      </c>
      <c r="T65" s="6" t="s">
        <v>90</v>
      </c>
    </row>
    <row r="66" spans="2:20" ht="90.75" customHeight="1">
      <c r="B66">
        <v>17021301</v>
      </c>
      <c r="C66" s="1" t="s">
        <v>28</v>
      </c>
      <c r="D66" s="9" t="s">
        <v>91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14"/>
        <v>18.325264888564124</v>
      </c>
      <c r="K66" s="12">
        <f t="shared" si="15"/>
        <v>19.834404349975287</v>
      </c>
      <c r="L66" s="1">
        <f t="shared" si="16"/>
        <v>64.2</v>
      </c>
      <c r="M66" s="13">
        <f t="shared" si="17"/>
        <v>12.827685421994886</v>
      </c>
      <c r="N66" s="13">
        <f t="shared" si="18"/>
        <v>13.884083044982701</v>
      </c>
      <c r="O66" s="13">
        <f t="shared" si="19"/>
        <v>11.801470588235295</v>
      </c>
      <c r="P66" s="14">
        <f t="shared" si="20"/>
        <v>16.049999999999997</v>
      </c>
      <c r="Q66">
        <v>30</v>
      </c>
      <c r="R66">
        <v>25</v>
      </c>
      <c r="S66" s="19"/>
    </row>
    <row r="67" spans="2:20" ht="90.75" customHeight="1">
      <c r="B67">
        <v>17021401</v>
      </c>
      <c r="C67" s="1" t="s">
        <v>21</v>
      </c>
      <c r="D67" s="9" t="s">
        <v>92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>(E67+F67+($K$94*H67+$M$94)*$L$94)/(1-G67)/(1-$O$94)/(1-I67)/$N$94</f>
        <v>8.0456095481670928</v>
      </c>
      <c r="K67" s="12">
        <f>(E67+F67+($K$94*H67+$M$94)*$L$94)/(1-G67)/(1-$P$94)/(1-I67)/$N$94</f>
        <v>8.7081891580161486</v>
      </c>
      <c r="L67" s="1">
        <f>E67+F67+($K$94*H67+$M$94)*$L$94</f>
        <v>22.65</v>
      </c>
      <c r="M67" s="13">
        <f>L67/(1-G67)/(1-$O$94)/$N$94</f>
        <v>4.8273657289002552</v>
      </c>
      <c r="N67" s="13">
        <f>L67/(1-G67)/(1-$P$94)/$N$94</f>
        <v>5.2249134948096891</v>
      </c>
      <c r="O67" s="13">
        <f>L67/(1-G67)/$N$94</f>
        <v>4.4411764705882355</v>
      </c>
      <c r="P67" s="14">
        <f>O67*$N$94-L67</f>
        <v>7.5500000000000007</v>
      </c>
      <c r="Q67">
        <v>25</v>
      </c>
      <c r="R67">
        <v>40</v>
      </c>
      <c r="S67" s="19"/>
    </row>
    <row r="68" spans="2:20" ht="90.75" customHeight="1">
      <c r="B68">
        <v>17021402</v>
      </c>
      <c r="C68" s="1" t="s">
        <v>21</v>
      </c>
      <c r="D68" s="9" t="s">
        <v>93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>(E68+F68+($K$94*H68+$M$94)*$L$94)/(1-G68)/(1-$O$94)/(1-I68)/$N$94</f>
        <v>11.160195303417808</v>
      </c>
      <c r="K68" s="12">
        <f>(E68+F68+($K$94*H68+$M$94)*$L$94)/(1-G68)/(1-$P$94)/(1-I68)/$N$94</f>
        <v>12.0792702107581</v>
      </c>
      <c r="L68" s="1">
        <f>E68+F68+($K$94*H68+$M$94)*$L$94</f>
        <v>28.8</v>
      </c>
      <c r="M68" s="13">
        <f>L68/(1-G68)/(1-$O$94)/$N$94</f>
        <v>6.1381074168797944</v>
      </c>
      <c r="N68" s="13">
        <f>L68/(1-G68)/(1-$P$94)/$N$94</f>
        <v>6.6435986159169556</v>
      </c>
      <c r="O68" s="13">
        <f>L68/(1-G68)/$N$94</f>
        <v>5.6470588235294121</v>
      </c>
      <c r="P68" s="14">
        <f>O68*$N$94-L68</f>
        <v>9.5999999999999979</v>
      </c>
      <c r="Q68">
        <v>45</v>
      </c>
      <c r="R68">
        <v>25</v>
      </c>
      <c r="S68" s="19"/>
    </row>
    <row r="69" spans="2:20" ht="90.75" customHeight="1">
      <c r="B69">
        <v>17021403</v>
      </c>
      <c r="C69" s="1" t="s">
        <v>21</v>
      </c>
      <c r="D69" s="9" t="s">
        <v>94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6" si="21">(E69+F69+($K$94*H69+$M$94)*$L$94)/(1-G69)/(1-$O$94)/(1-I69)/$N$94</f>
        <v>10.123614663256607</v>
      </c>
      <c r="K69" s="12">
        <f t="shared" ref="K69:K76" si="22">(E69+F69+($K$94*H69+$M$94)*$L$94)/(1-G69)/(1-$P$94)/(1-I69)/$N$94</f>
        <v>10.957324106113035</v>
      </c>
      <c r="L69" s="1">
        <f t="shared" ref="L69:L76" si="23">E69+F69+($K$94*H69+$M$94)*$L$94</f>
        <v>28.5</v>
      </c>
      <c r="M69" s="13">
        <f t="shared" ref="M69:M76" si="24">L69/(1-G69)/(1-$O$94)/$N$94</f>
        <v>6.0741687979539636</v>
      </c>
      <c r="N69" s="13">
        <f t="shared" ref="N69:N76" si="25">L69/(1-G69)/(1-$P$94)/$N$94</f>
        <v>6.5743944636678213</v>
      </c>
      <c r="O69" s="13">
        <f t="shared" ref="O69:O76" si="26">L69/(1-G69)/$N$94</f>
        <v>5.5882352941176476</v>
      </c>
      <c r="P69" s="14">
        <f t="shared" ref="P69:P76" si="27">O69*$N$94-L69</f>
        <v>9.5</v>
      </c>
      <c r="Q69">
        <v>25</v>
      </c>
      <c r="R69">
        <v>40</v>
      </c>
      <c r="S69" s="19"/>
    </row>
    <row r="70" spans="2:20" ht="90.75" customHeight="1">
      <c r="B70">
        <v>17021501</v>
      </c>
      <c r="C70" s="1" t="s">
        <v>21</v>
      </c>
      <c r="D70" s="9" t="s">
        <v>95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21"/>
        <v>10.798522307473714</v>
      </c>
      <c r="K70" s="12">
        <f t="shared" si="22"/>
        <v>11.687812379853902</v>
      </c>
      <c r="L70" s="1">
        <f t="shared" si="23"/>
        <v>38</v>
      </c>
      <c r="M70" s="13">
        <f t="shared" si="24"/>
        <v>8.0988917306052848</v>
      </c>
      <c r="N70" s="13">
        <f t="shared" si="25"/>
        <v>8.7658592848904267</v>
      </c>
      <c r="O70" s="13">
        <f t="shared" si="26"/>
        <v>7.4509803921568629</v>
      </c>
      <c r="P70" s="14">
        <f t="shared" si="27"/>
        <v>12.666666666666664</v>
      </c>
      <c r="Q70">
        <v>40</v>
      </c>
      <c r="R70">
        <v>25</v>
      </c>
      <c r="S70" s="19"/>
    </row>
    <row r="71" spans="2:20" ht="90.75" customHeight="1">
      <c r="B71">
        <v>17021502</v>
      </c>
      <c r="C71" s="1" t="s">
        <v>18</v>
      </c>
      <c r="D71" s="9" t="s">
        <v>96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21"/>
        <v>8.0420574026712135</v>
      </c>
      <c r="K71" s="12">
        <f t="shared" si="22"/>
        <v>8.704344482891198</v>
      </c>
      <c r="L71" s="1">
        <f t="shared" si="23"/>
        <v>28.3</v>
      </c>
      <c r="M71" s="13">
        <f t="shared" si="24"/>
        <v>6.0315430520034097</v>
      </c>
      <c r="N71" s="13">
        <f t="shared" si="25"/>
        <v>6.5282583621683976</v>
      </c>
      <c r="O71" s="13">
        <f t="shared" si="26"/>
        <v>5.549019607843138</v>
      </c>
      <c r="P71" s="14">
        <f t="shared" si="27"/>
        <v>9.4333333333333336</v>
      </c>
      <c r="Q71">
        <v>25</v>
      </c>
      <c r="R71">
        <v>45</v>
      </c>
      <c r="S71" s="19"/>
    </row>
    <row r="72" spans="2:20" ht="90.75" customHeight="1">
      <c r="B72">
        <v>17021503</v>
      </c>
      <c r="C72" s="1" t="s">
        <v>36</v>
      </c>
      <c r="D72" s="9" t="s">
        <v>97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21"/>
        <v>10.443307757885764</v>
      </c>
      <c r="K72" s="12">
        <f t="shared" si="22"/>
        <v>11.303344867358708</v>
      </c>
      <c r="L72" s="1">
        <f t="shared" si="23"/>
        <v>36.75</v>
      </c>
      <c r="M72" s="13">
        <f t="shared" si="24"/>
        <v>7.8324808184143224</v>
      </c>
      <c r="N72" s="13">
        <f t="shared" si="25"/>
        <v>8.4775086505190309</v>
      </c>
      <c r="O72" s="13">
        <f t="shared" si="26"/>
        <v>7.2058823529411766</v>
      </c>
      <c r="P72" s="14">
        <f t="shared" si="27"/>
        <v>12.25</v>
      </c>
      <c r="Q72">
        <v>40</v>
      </c>
      <c r="R72">
        <v>25</v>
      </c>
      <c r="S72" s="19"/>
    </row>
    <row r="73" spans="2:20" ht="90.75" customHeight="1">
      <c r="B73">
        <v>17021601</v>
      </c>
      <c r="C73" s="1" t="s">
        <v>38</v>
      </c>
      <c r="D73" s="9" t="s">
        <v>98</v>
      </c>
      <c r="E73">
        <v>22</v>
      </c>
      <c r="F73">
        <v>2</v>
      </c>
      <c r="G73" s="3">
        <v>0.25</v>
      </c>
      <c r="H73">
        <v>0.28000000000000003</v>
      </c>
      <c r="I73" s="15">
        <v>0.4</v>
      </c>
      <c r="J73" s="11">
        <f t="shared" si="21"/>
        <v>16.979255470304061</v>
      </c>
      <c r="K73" s="12">
        <f t="shared" si="22"/>
        <v>18.377547097270277</v>
      </c>
      <c r="L73" s="1">
        <f t="shared" si="23"/>
        <v>47.8</v>
      </c>
      <c r="M73" s="13">
        <f t="shared" si="24"/>
        <v>10.187553282182437</v>
      </c>
      <c r="N73" s="13">
        <f t="shared" si="25"/>
        <v>11.026528258362168</v>
      </c>
      <c r="O73" s="13">
        <f t="shared" si="26"/>
        <v>9.3725490196078418</v>
      </c>
      <c r="P73" s="14">
        <f t="shared" si="27"/>
        <v>15.933333333333323</v>
      </c>
      <c r="Q73">
        <v>40</v>
      </c>
      <c r="R73">
        <v>25</v>
      </c>
      <c r="S73" s="19" t="s">
        <v>88</v>
      </c>
    </row>
    <row r="74" spans="2:20" ht="90.75" customHeight="1">
      <c r="B74">
        <v>17021602</v>
      </c>
      <c r="C74" s="1" t="s">
        <v>28</v>
      </c>
      <c r="D74" s="9" t="s">
        <v>98</v>
      </c>
      <c r="E74">
        <v>60</v>
      </c>
      <c r="F74">
        <v>2</v>
      </c>
      <c r="G74" s="3">
        <v>0.2</v>
      </c>
      <c r="H74">
        <v>0.55000000000000004</v>
      </c>
      <c r="I74" s="15">
        <v>0.4</v>
      </c>
      <c r="J74" s="11">
        <f t="shared" si="21"/>
        <v>36.21523337595908</v>
      </c>
      <c r="K74" s="12">
        <f t="shared" si="22"/>
        <v>39.197664359861598</v>
      </c>
      <c r="L74" s="1">
        <f t="shared" si="23"/>
        <v>108.75</v>
      </c>
      <c r="M74" s="13">
        <f t="shared" si="24"/>
        <v>21.729140025575447</v>
      </c>
      <c r="N74" s="13">
        <f t="shared" si="25"/>
        <v>23.518598615916957</v>
      </c>
      <c r="O74" s="13">
        <f t="shared" si="26"/>
        <v>19.990808823529413</v>
      </c>
      <c r="P74" s="14">
        <f t="shared" si="27"/>
        <v>27.1875</v>
      </c>
      <c r="Q74">
        <v>0</v>
      </c>
      <c r="R74">
        <v>25</v>
      </c>
      <c r="S74" s="19"/>
    </row>
    <row r="75" spans="2:20" ht="90.75" customHeight="1">
      <c r="B75">
        <v>17021701</v>
      </c>
      <c r="C75" s="1" t="s">
        <v>28</v>
      </c>
      <c r="D75" s="9" t="s">
        <v>99</v>
      </c>
      <c r="E75">
        <v>19</v>
      </c>
      <c r="F75">
        <v>2</v>
      </c>
      <c r="G75" s="3">
        <v>0.2</v>
      </c>
      <c r="H75">
        <v>0.28000000000000003</v>
      </c>
      <c r="I75" s="15">
        <v>0.4</v>
      </c>
      <c r="J75" s="11">
        <f t="shared" si="21"/>
        <v>14.919011082693943</v>
      </c>
      <c r="K75" s="12">
        <f t="shared" si="22"/>
        <v>16.147635524798154</v>
      </c>
      <c r="L75" s="1">
        <f t="shared" si="23"/>
        <v>44.8</v>
      </c>
      <c r="M75" s="13">
        <f t="shared" si="24"/>
        <v>8.9514066496163665</v>
      </c>
      <c r="N75" s="13">
        <f t="shared" si="25"/>
        <v>9.688581314878892</v>
      </c>
      <c r="O75" s="13">
        <f t="shared" si="26"/>
        <v>8.235294117647058</v>
      </c>
      <c r="P75" s="14">
        <f t="shared" si="27"/>
        <v>11.199999999999996</v>
      </c>
      <c r="Q75">
        <v>25</v>
      </c>
      <c r="R75">
        <v>40</v>
      </c>
      <c r="S75" s="19"/>
    </row>
    <row r="76" spans="2:20" ht="90.75" customHeight="1">
      <c r="B76">
        <v>17021702</v>
      </c>
      <c r="C76" s="1" t="s">
        <v>25</v>
      </c>
      <c r="D76" s="9" t="s">
        <v>100</v>
      </c>
      <c r="E76">
        <v>23.5</v>
      </c>
      <c r="F76">
        <v>2</v>
      </c>
      <c r="G76" s="3">
        <v>0.2</v>
      </c>
      <c r="H76">
        <v>0.18</v>
      </c>
      <c r="I76" s="15">
        <v>0.45</v>
      </c>
      <c r="J76" s="11">
        <f t="shared" si="21"/>
        <v>14.822134387351774</v>
      </c>
      <c r="K76" s="12">
        <f t="shared" si="22"/>
        <v>16.042780748663098</v>
      </c>
      <c r="L76" s="1">
        <f t="shared" si="23"/>
        <v>40.799999999999997</v>
      </c>
      <c r="M76" s="13">
        <f t="shared" si="24"/>
        <v>8.1521739130434767</v>
      </c>
      <c r="N76" s="13">
        <f t="shared" si="25"/>
        <v>8.8235294117647047</v>
      </c>
      <c r="O76" s="13">
        <f t="shared" si="26"/>
        <v>7.4999999999999991</v>
      </c>
      <c r="P76" s="14">
        <f t="shared" si="27"/>
        <v>10.199999999999996</v>
      </c>
      <c r="Q76">
        <v>25</v>
      </c>
      <c r="R76">
        <v>45</v>
      </c>
      <c r="S76" s="19"/>
    </row>
    <row r="77" spans="2:20" ht="90.75" customHeight="1">
      <c r="B77">
        <v>17021703</v>
      </c>
      <c r="C77" s="1" t="s">
        <v>25</v>
      </c>
      <c r="D77" s="9" t="s">
        <v>101</v>
      </c>
      <c r="E77">
        <v>190</v>
      </c>
      <c r="F77">
        <v>6</v>
      </c>
      <c r="G77" s="3">
        <v>0.2</v>
      </c>
      <c r="H77">
        <v>1.5</v>
      </c>
      <c r="I77" s="15">
        <v>0.25</v>
      </c>
      <c r="J77" s="11">
        <f t="shared" ref="J77:J90" si="28">(E77+F77+($K$94*H77+$M$94)*$L$94)/(1-G77)/(1-$O$94)/(1-I77)/$N$94</f>
        <v>86.183930093776638</v>
      </c>
      <c r="K77" s="12">
        <f t="shared" ref="K77:K90" si="29">(E77+F77+($K$94*H77+$M$94)*$L$94)/(1-G77)/(1-$P$94)/(1-I77)/$N$94</f>
        <v>93.281430219146486</v>
      </c>
      <c r="L77" s="1">
        <f t="shared" ref="L77:L90" si="30">E77+F77+($K$94*H77+$M$94)*$L$94</f>
        <v>323.5</v>
      </c>
      <c r="M77" s="13">
        <f t="shared" ref="M77:M90" si="31">L77/(1-G77)/(1-$O$94)/$N$94</f>
        <v>64.637947570332486</v>
      </c>
      <c r="N77" s="13">
        <f t="shared" ref="N77:N90" si="32">L77/(1-G77)/(1-$P$94)/$N$94</f>
        <v>69.961072664359861</v>
      </c>
      <c r="O77" s="13">
        <f t="shared" ref="O77:O90" si="33">L77/(1-G77)/$N$94</f>
        <v>59.466911764705884</v>
      </c>
      <c r="P77" s="14">
        <f t="shared" ref="P77:P90" si="34">O77*$N$94-L77</f>
        <v>80.875</v>
      </c>
      <c r="Q77">
        <v>0</v>
      </c>
      <c r="R77">
        <v>25</v>
      </c>
      <c r="S77" s="19"/>
    </row>
    <row r="78" spans="2:20" ht="90.75" customHeight="1">
      <c r="B78">
        <v>17021801</v>
      </c>
      <c r="C78" s="1" t="s">
        <v>18</v>
      </c>
      <c r="D78" s="16" t="s">
        <v>102</v>
      </c>
      <c r="E78">
        <v>60</v>
      </c>
      <c r="F78">
        <v>1</v>
      </c>
      <c r="G78" s="3">
        <v>0.25</v>
      </c>
      <c r="H78">
        <v>0.6</v>
      </c>
      <c r="I78" s="15">
        <v>0.25</v>
      </c>
      <c r="J78" s="11">
        <f t="shared" si="28"/>
        <v>31.827223643080426</v>
      </c>
      <c r="K78" s="12">
        <f t="shared" si="29"/>
        <v>34.448289119569402</v>
      </c>
      <c r="L78" s="1">
        <f t="shared" si="30"/>
        <v>112</v>
      </c>
      <c r="M78" s="13">
        <f t="shared" si="31"/>
        <v>23.870417732310319</v>
      </c>
      <c r="N78" s="13">
        <f t="shared" si="32"/>
        <v>25.836216839677054</v>
      </c>
      <c r="O78" s="13">
        <f t="shared" si="33"/>
        <v>21.960784313725494</v>
      </c>
      <c r="P78" s="14">
        <f t="shared" si="34"/>
        <v>37.333333333333343</v>
      </c>
      <c r="Q78">
        <v>40</v>
      </c>
      <c r="R78">
        <v>25</v>
      </c>
      <c r="S78" s="19"/>
    </row>
    <row r="79" spans="2:20" ht="90.75" customHeight="1">
      <c r="B79">
        <v>17021802</v>
      </c>
      <c r="C79" s="1" t="s">
        <v>28</v>
      </c>
      <c r="D79" s="16" t="s">
        <v>103</v>
      </c>
      <c r="E79">
        <v>45</v>
      </c>
      <c r="F79">
        <v>1</v>
      </c>
      <c r="G79" s="3">
        <v>0.2</v>
      </c>
      <c r="H79">
        <v>0.35</v>
      </c>
      <c r="I79" s="15">
        <v>0.4</v>
      </c>
      <c r="J79" s="11">
        <f t="shared" si="28"/>
        <v>25.225783248081843</v>
      </c>
      <c r="K79" s="12">
        <f t="shared" si="29"/>
        <v>27.303200692041525</v>
      </c>
      <c r="L79" s="1">
        <f t="shared" si="30"/>
        <v>75.75</v>
      </c>
      <c r="M79" s="13">
        <f t="shared" si="31"/>
        <v>15.135469948849105</v>
      </c>
      <c r="N79" s="13">
        <f t="shared" si="32"/>
        <v>16.381920415224915</v>
      </c>
      <c r="O79" s="13">
        <f t="shared" si="33"/>
        <v>13.924632352941178</v>
      </c>
      <c r="P79" s="14">
        <f t="shared" si="34"/>
        <v>18.9375</v>
      </c>
      <c r="Q79">
        <v>25</v>
      </c>
      <c r="R79">
        <v>40</v>
      </c>
      <c r="S79" s="19"/>
    </row>
    <row r="80" spans="2:20" ht="90.75" customHeight="1">
      <c r="B80">
        <v>17021901</v>
      </c>
      <c r="C80" s="1" t="s">
        <v>36</v>
      </c>
      <c r="D80" s="9" t="s">
        <v>104</v>
      </c>
      <c r="E80">
        <v>10.5</v>
      </c>
      <c r="F80">
        <v>0</v>
      </c>
      <c r="G80" s="3">
        <v>0.25</v>
      </c>
      <c r="H80">
        <v>0.2</v>
      </c>
      <c r="I80" s="15">
        <v>0.45</v>
      </c>
      <c r="J80" s="11">
        <f t="shared" si="28"/>
        <v>10.656436487638532</v>
      </c>
      <c r="K80" s="12">
        <f t="shared" si="29"/>
        <v>11.534025374855824</v>
      </c>
      <c r="L80" s="1">
        <f t="shared" si="30"/>
        <v>27.5</v>
      </c>
      <c r="M80" s="13">
        <f t="shared" si="31"/>
        <v>5.8610400682011932</v>
      </c>
      <c r="N80" s="13">
        <f t="shared" si="32"/>
        <v>6.3437139561707028</v>
      </c>
      <c r="O80" s="13">
        <f t="shared" si="33"/>
        <v>5.3921568627450975</v>
      </c>
      <c r="P80" s="14">
        <f t="shared" si="34"/>
        <v>9.1666666666666643</v>
      </c>
      <c r="Q80">
        <v>40</v>
      </c>
      <c r="R80">
        <v>45</v>
      </c>
      <c r="S80" s="19"/>
    </row>
    <row r="81" spans="2:19" ht="90.75" customHeight="1">
      <c r="B81">
        <v>17022001</v>
      </c>
      <c r="C81" s="1" t="s">
        <v>28</v>
      </c>
      <c r="D81" s="9" t="s">
        <v>105</v>
      </c>
      <c r="E81">
        <v>47</v>
      </c>
      <c r="F81">
        <v>2</v>
      </c>
      <c r="G81" s="3">
        <v>0.2</v>
      </c>
      <c r="H81">
        <v>0.6</v>
      </c>
      <c r="I81" s="15">
        <v>0.25</v>
      </c>
      <c r="J81" s="11">
        <f t="shared" si="28"/>
        <v>26.641091219096339</v>
      </c>
      <c r="K81" s="12">
        <f t="shared" si="29"/>
        <v>28.835063437139564</v>
      </c>
      <c r="L81" s="1">
        <f t="shared" si="30"/>
        <v>100</v>
      </c>
      <c r="M81" s="13">
        <f t="shared" si="31"/>
        <v>19.98081841432225</v>
      </c>
      <c r="N81" s="13">
        <f t="shared" si="32"/>
        <v>21.626297577854672</v>
      </c>
      <c r="O81" s="13">
        <f t="shared" si="33"/>
        <v>18.382352941176471</v>
      </c>
      <c r="P81" s="14">
        <f t="shared" si="34"/>
        <v>25</v>
      </c>
      <c r="Q81">
        <v>25</v>
      </c>
      <c r="R81">
        <v>30</v>
      </c>
      <c r="S81" s="19"/>
    </row>
    <row r="82" spans="2:19" ht="90.75" customHeight="1">
      <c r="B82">
        <v>17022201</v>
      </c>
      <c r="C82" s="1" t="s">
        <v>28</v>
      </c>
      <c r="D82" s="9" t="s">
        <v>106</v>
      </c>
      <c r="E82">
        <v>32</v>
      </c>
      <c r="F82">
        <v>1</v>
      </c>
      <c r="G82" s="3">
        <v>0.2</v>
      </c>
      <c r="H82">
        <v>0.3</v>
      </c>
      <c r="I82" s="15">
        <v>0.25</v>
      </c>
      <c r="J82" s="11">
        <f t="shared" si="28"/>
        <v>15.585038363171353</v>
      </c>
      <c r="K82" s="12">
        <f t="shared" si="29"/>
        <v>16.868512110726645</v>
      </c>
      <c r="L82" s="1">
        <f t="shared" si="30"/>
        <v>58.5</v>
      </c>
      <c r="M82" s="13">
        <f t="shared" si="31"/>
        <v>11.688778772378516</v>
      </c>
      <c r="N82" s="13">
        <f t="shared" si="32"/>
        <v>12.651384083044983</v>
      </c>
      <c r="O82" s="13">
        <f t="shared" si="33"/>
        <v>10.753676470588236</v>
      </c>
      <c r="P82" s="14">
        <f t="shared" si="34"/>
        <v>14.625</v>
      </c>
      <c r="Q82">
        <v>25</v>
      </c>
      <c r="R82">
        <v>30</v>
      </c>
      <c r="S82" s="19"/>
    </row>
    <row r="83" spans="2:19" ht="90.75" customHeight="1">
      <c r="B83">
        <v>17022301</v>
      </c>
      <c r="C83" s="1" t="s">
        <v>38</v>
      </c>
      <c r="D83" s="9" t="s">
        <v>107</v>
      </c>
      <c r="E83">
        <v>28</v>
      </c>
      <c r="F83">
        <v>2</v>
      </c>
      <c r="G83" s="3">
        <v>0.2</v>
      </c>
      <c r="H83">
        <v>0.5</v>
      </c>
      <c r="I83" s="15">
        <v>0.3</v>
      </c>
      <c r="J83" s="11">
        <f t="shared" si="28"/>
        <v>20.694419071976615</v>
      </c>
      <c r="K83" s="12">
        <f t="shared" si="29"/>
        <v>22.39866534849234</v>
      </c>
      <c r="L83" s="1">
        <f t="shared" si="30"/>
        <v>72.5</v>
      </c>
      <c r="M83" s="13">
        <f t="shared" si="31"/>
        <v>14.486093350383632</v>
      </c>
      <c r="N83" s="13">
        <f t="shared" si="32"/>
        <v>15.679065743944639</v>
      </c>
      <c r="O83" s="13">
        <f t="shared" si="33"/>
        <v>13.327205882352942</v>
      </c>
      <c r="P83" s="14">
        <f t="shared" si="34"/>
        <v>18.125</v>
      </c>
      <c r="Q83">
        <v>25</v>
      </c>
      <c r="R83">
        <v>30</v>
      </c>
      <c r="S83" s="19"/>
    </row>
    <row r="84" spans="2:19" ht="90.75" customHeight="1">
      <c r="B84">
        <v>17022401</v>
      </c>
      <c r="C84" s="1" t="s">
        <v>108</v>
      </c>
      <c r="D84" s="9" t="s">
        <v>109</v>
      </c>
      <c r="E84">
        <v>15</v>
      </c>
      <c r="F84">
        <v>1</v>
      </c>
      <c r="G84" s="3">
        <v>0.25</v>
      </c>
      <c r="H84">
        <v>0.23</v>
      </c>
      <c r="I84" s="15">
        <v>0.4</v>
      </c>
      <c r="J84" s="11">
        <f t="shared" si="28"/>
        <v>12.627877237851663</v>
      </c>
      <c r="K84" s="12">
        <f t="shared" si="29"/>
        <v>13.667820069204154</v>
      </c>
      <c r="L84" s="1">
        <f t="shared" si="30"/>
        <v>35.549999999999997</v>
      </c>
      <c r="M84" s="13">
        <f t="shared" si="31"/>
        <v>7.5767263427109972</v>
      </c>
      <c r="N84" s="13">
        <f t="shared" si="32"/>
        <v>8.2006920415224922</v>
      </c>
      <c r="O84" s="13">
        <f t="shared" si="33"/>
        <v>6.9705882352941178</v>
      </c>
      <c r="P84" s="14">
        <f t="shared" si="34"/>
        <v>11.850000000000001</v>
      </c>
      <c r="Q84">
        <v>40</v>
      </c>
      <c r="R84">
        <v>30</v>
      </c>
      <c r="S84" s="19"/>
    </row>
    <row r="85" spans="2:19" ht="90.75" customHeight="1">
      <c r="B85">
        <v>17022501</v>
      </c>
      <c r="C85" s="1" t="s">
        <v>28</v>
      </c>
      <c r="D85" s="9" t="s">
        <v>110</v>
      </c>
      <c r="E85">
        <v>39</v>
      </c>
      <c r="F85">
        <v>1</v>
      </c>
      <c r="G85" s="3">
        <v>0.2</v>
      </c>
      <c r="H85">
        <v>0.3</v>
      </c>
      <c r="I85" s="15">
        <v>0.25</v>
      </c>
      <c r="J85" s="11">
        <f t="shared" si="28"/>
        <v>17.4499147485081</v>
      </c>
      <c r="K85" s="12">
        <f t="shared" si="29"/>
        <v>18.886966551326413</v>
      </c>
      <c r="L85" s="1">
        <f t="shared" si="30"/>
        <v>65.5</v>
      </c>
      <c r="M85" s="13">
        <f t="shared" si="31"/>
        <v>13.087436061381073</v>
      </c>
      <c r="N85" s="13">
        <f t="shared" si="32"/>
        <v>14.165224913494811</v>
      </c>
      <c r="O85" s="13">
        <f t="shared" si="33"/>
        <v>12.040441176470589</v>
      </c>
      <c r="P85" s="14">
        <f t="shared" si="34"/>
        <v>16.375</v>
      </c>
      <c r="Q85">
        <v>25</v>
      </c>
      <c r="R85">
        <v>30</v>
      </c>
      <c r="S85" s="19"/>
    </row>
    <row r="86" spans="2:19" ht="90.75" customHeight="1">
      <c r="B86">
        <v>17022502</v>
      </c>
      <c r="C86" s="1" t="s">
        <v>111</v>
      </c>
      <c r="D86" s="9" t="s">
        <v>112</v>
      </c>
      <c r="E86">
        <v>23</v>
      </c>
      <c r="F86">
        <v>1</v>
      </c>
      <c r="G86" s="3">
        <v>0.28999999999999998</v>
      </c>
      <c r="H86">
        <v>0.3</v>
      </c>
      <c r="I86" s="15">
        <v>0.25</v>
      </c>
      <c r="J86" s="11">
        <f t="shared" si="28"/>
        <v>14.858974820791756</v>
      </c>
      <c r="K86" s="12">
        <f t="shared" si="29"/>
        <v>16.082655100151079</v>
      </c>
      <c r="L86" s="1">
        <f t="shared" si="30"/>
        <v>49.5</v>
      </c>
      <c r="M86" s="13">
        <f t="shared" si="31"/>
        <v>11.144231115593817</v>
      </c>
      <c r="N86" s="13">
        <f t="shared" si="32"/>
        <v>12.06199132511331</v>
      </c>
      <c r="O86" s="13">
        <f t="shared" si="33"/>
        <v>10.252692626346313</v>
      </c>
      <c r="P86" s="14">
        <f t="shared" si="34"/>
        <v>20.218309859154928</v>
      </c>
      <c r="Q86">
        <v>25</v>
      </c>
      <c r="R86">
        <v>30</v>
      </c>
      <c r="S86" s="19"/>
    </row>
    <row r="87" spans="2:19" ht="90.75" customHeight="1">
      <c r="B87">
        <v>17022503</v>
      </c>
      <c r="C87" s="1" t="s">
        <v>111</v>
      </c>
      <c r="D87" s="9" t="s">
        <v>113</v>
      </c>
      <c r="E87">
        <v>16</v>
      </c>
      <c r="F87">
        <v>1</v>
      </c>
      <c r="G87" s="3">
        <v>0.24</v>
      </c>
      <c r="H87">
        <v>0.1</v>
      </c>
      <c r="I87" s="15">
        <v>0.25</v>
      </c>
      <c r="J87" s="11">
        <f t="shared" si="28"/>
        <v>7.1510297482837535</v>
      </c>
      <c r="K87" s="12">
        <f t="shared" si="29"/>
        <v>7.7399380804953557</v>
      </c>
      <c r="L87" s="1">
        <f t="shared" si="30"/>
        <v>25.5</v>
      </c>
      <c r="M87" s="13">
        <f t="shared" si="31"/>
        <v>5.3632723112128149</v>
      </c>
      <c r="N87" s="13">
        <f t="shared" si="32"/>
        <v>5.8049535603715174</v>
      </c>
      <c r="O87" s="13">
        <f t="shared" si="33"/>
        <v>4.9342105263157894</v>
      </c>
      <c r="P87" s="14">
        <f t="shared" si="34"/>
        <v>8.0526315789473699</v>
      </c>
      <c r="Q87">
        <v>25</v>
      </c>
      <c r="R87">
        <v>30</v>
      </c>
      <c r="S87" s="19"/>
    </row>
    <row r="88" spans="2:19" ht="90.75" customHeight="1">
      <c r="B88">
        <v>17022504</v>
      </c>
      <c r="C88" s="1" t="s">
        <v>122</v>
      </c>
      <c r="D88" s="9" t="s">
        <v>114</v>
      </c>
      <c r="E88">
        <v>11.2</v>
      </c>
      <c r="F88">
        <v>1</v>
      </c>
      <c r="G88" s="3">
        <v>0.26</v>
      </c>
      <c r="H88">
        <v>0.1</v>
      </c>
      <c r="I88" s="15">
        <v>0.1</v>
      </c>
      <c r="J88" s="11">
        <f t="shared" si="28"/>
        <v>4.9682034976152618</v>
      </c>
      <c r="K88" s="12">
        <f t="shared" si="29"/>
        <v>5.3773496680071071</v>
      </c>
      <c r="L88" s="1">
        <f t="shared" si="30"/>
        <v>20.7</v>
      </c>
      <c r="M88" s="13">
        <f t="shared" si="31"/>
        <v>4.4713831478537358</v>
      </c>
      <c r="N88" s="13">
        <f t="shared" si="32"/>
        <v>4.8396147012063961</v>
      </c>
      <c r="O88" s="13">
        <f t="shared" si="33"/>
        <v>4.1136724960254369</v>
      </c>
      <c r="P88" s="14">
        <f t="shared" si="34"/>
        <v>7.2729729729729726</v>
      </c>
      <c r="Q88">
        <v>0</v>
      </c>
      <c r="R88">
        <v>30</v>
      </c>
      <c r="S88" s="19"/>
    </row>
    <row r="89" spans="2:19" ht="90.75" customHeight="1">
      <c r="B89">
        <v>17022505</v>
      </c>
      <c r="C89" s="1" t="s">
        <v>21</v>
      </c>
      <c r="D89" s="9" t="s">
        <v>115</v>
      </c>
      <c r="E89">
        <v>23</v>
      </c>
      <c r="F89">
        <v>2</v>
      </c>
      <c r="G89" s="3">
        <v>0.2</v>
      </c>
      <c r="H89">
        <v>0.2</v>
      </c>
      <c r="I89" s="15">
        <v>0.45</v>
      </c>
      <c r="J89" s="11">
        <f t="shared" si="28"/>
        <v>15.258079516391536</v>
      </c>
      <c r="K89" s="12">
        <f t="shared" si="29"/>
        <v>16.514627241270841</v>
      </c>
      <c r="L89" s="1">
        <f t="shared" si="30"/>
        <v>42</v>
      </c>
      <c r="M89" s="13">
        <f t="shared" si="31"/>
        <v>8.3919437340153458</v>
      </c>
      <c r="N89" s="13">
        <f t="shared" si="32"/>
        <v>9.0830449826989614</v>
      </c>
      <c r="O89" s="13">
        <f t="shared" si="33"/>
        <v>7.7205882352941178</v>
      </c>
      <c r="P89" s="14">
        <f t="shared" si="34"/>
        <v>10.5</v>
      </c>
      <c r="Q89">
        <v>45</v>
      </c>
      <c r="R89">
        <v>20</v>
      </c>
      <c r="S89" s="19"/>
    </row>
    <row r="90" spans="2:19" ht="90.75" customHeight="1">
      <c r="B90">
        <v>17022506</v>
      </c>
      <c r="C90" s="1" t="s">
        <v>122</v>
      </c>
      <c r="D90" s="9" t="s">
        <v>123</v>
      </c>
      <c r="E90">
        <v>12</v>
      </c>
      <c r="F90">
        <v>1</v>
      </c>
      <c r="G90" s="3">
        <v>0.25</v>
      </c>
      <c r="H90">
        <v>0.12</v>
      </c>
      <c r="I90" s="15">
        <v>0.05</v>
      </c>
      <c r="J90" s="11">
        <f t="shared" si="28"/>
        <v>5.2048279265939783</v>
      </c>
      <c r="K90" s="12">
        <f t="shared" si="29"/>
        <v>5.6334608146664236</v>
      </c>
      <c r="L90" s="1">
        <f t="shared" si="30"/>
        <v>23.2</v>
      </c>
      <c r="M90" s="13">
        <f t="shared" si="31"/>
        <v>4.9445865302642797</v>
      </c>
      <c r="N90" s="13">
        <f t="shared" si="32"/>
        <v>5.3517877739331023</v>
      </c>
      <c r="O90" s="13">
        <f t="shared" si="33"/>
        <v>4.5490196078431371</v>
      </c>
      <c r="P90" s="14">
        <f t="shared" si="34"/>
        <v>7.7333333333333307</v>
      </c>
      <c r="Q90">
        <v>0</v>
      </c>
      <c r="R90">
        <v>20</v>
      </c>
      <c r="S90" s="19"/>
    </row>
    <row r="91" spans="2:19" ht="90.75" customHeight="1">
      <c r="B91">
        <v>17022507</v>
      </c>
      <c r="C91" s="1" t="s">
        <v>122</v>
      </c>
      <c r="D91" s="9" t="s">
        <v>124</v>
      </c>
      <c r="E91">
        <v>8</v>
      </c>
      <c r="F91">
        <v>1</v>
      </c>
      <c r="G91" s="3">
        <v>0.3</v>
      </c>
      <c r="H91">
        <v>0.1</v>
      </c>
      <c r="I91" s="15">
        <v>0.2</v>
      </c>
      <c r="J91" s="11">
        <f t="shared" ref="J91" si="35">(E91+F91+($K$94*H91+$M$94)*$L$94)/(1-G91)/(1-$O$94)/(1-I91)/$N$94</f>
        <v>4.9952046035805617</v>
      </c>
      <c r="K91" s="12">
        <f t="shared" ref="K91" si="36">(E91+F91+($K$94*H91+$M$94)*$L$94)/(1-G91)/(1-$P$94)/(1-I91)/$N$94</f>
        <v>5.4065743944636679</v>
      </c>
      <c r="L91" s="1">
        <f t="shared" ref="L91" si="37">E91+F91+($K$94*H91+$M$94)*$L$94</f>
        <v>17.5</v>
      </c>
      <c r="M91" s="13">
        <f t="shared" ref="M91" si="38">L91/(1-G91)/(1-$O$94)/$N$94</f>
        <v>3.99616368286445</v>
      </c>
      <c r="N91" s="13">
        <f t="shared" ref="N91" si="39">L91/(1-G91)/(1-$P$94)/$N$94</f>
        <v>4.3252595155709344</v>
      </c>
      <c r="O91" s="13">
        <f t="shared" ref="O91" si="40">L91/(1-G91)/$N$94</f>
        <v>3.6764705882352944</v>
      </c>
      <c r="P91" s="14">
        <f t="shared" ref="P91" si="41">O91*$N$94-L91</f>
        <v>7.5</v>
      </c>
      <c r="Q91">
        <v>0</v>
      </c>
      <c r="R91">
        <v>20</v>
      </c>
      <c r="S91" s="19"/>
    </row>
    <row r="92" spans="2:19">
      <c r="G92" s="15"/>
      <c r="I92" s="15"/>
      <c r="J92" s="11"/>
      <c r="L92" s="1"/>
      <c r="M92" s="13"/>
      <c r="O92" s="13"/>
      <c r="P92" s="14"/>
    </row>
    <row r="93" spans="2:19">
      <c r="K93" s="17" t="s">
        <v>116</v>
      </c>
      <c r="L93" s="17" t="s">
        <v>117</v>
      </c>
      <c r="M93" s="17" t="s">
        <v>118</v>
      </c>
      <c r="N93" s="17" t="s">
        <v>119</v>
      </c>
      <c r="O93" s="17" t="s">
        <v>120</v>
      </c>
      <c r="P93" s="17" t="s">
        <v>121</v>
      </c>
    </row>
    <row r="94" spans="2:19">
      <c r="K94" s="18">
        <v>100</v>
      </c>
      <c r="L94" s="15">
        <v>0.85</v>
      </c>
      <c r="M94">
        <v>0</v>
      </c>
      <c r="N94">
        <v>6.8</v>
      </c>
      <c r="O94" s="15">
        <v>0.08</v>
      </c>
      <c r="P94" s="15">
        <v>0.15</v>
      </c>
    </row>
  </sheetData>
  <phoneticPr fontId="6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91">
      <formula1>"爬爬服,婴儿套装,连衣裙,套装,外套,鞋子,裤子,衬衫,T-shirt,袜子,口水巾,手套,婴儿用品"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  <hyperlink ref="D70" r:id="rId59"/>
    <hyperlink ref="D71" r:id="rId60"/>
    <hyperlink ref="T65" r:id="rId61"/>
    <hyperlink ref="D73" r:id="rId62"/>
    <hyperlink ref="S73" r:id="rId63"/>
    <hyperlink ref="D74" r:id="rId64"/>
    <hyperlink ref="D75" r:id="rId65"/>
    <hyperlink ref="D76" r:id="rId66"/>
    <hyperlink ref="S54" r:id="rId67"/>
    <hyperlink ref="D78" r:id="rId68"/>
    <hyperlink ref="D79" r:id="rId69"/>
    <hyperlink ref="D80" r:id="rId70"/>
    <hyperlink ref="D81" r:id="rId71"/>
    <hyperlink ref="D82" r:id="rId72"/>
    <hyperlink ref="D83" r:id="rId73"/>
    <hyperlink ref="D86" r:id="rId74"/>
    <hyperlink ref="D87" r:id="rId75"/>
    <hyperlink ref="D88" r:id="rId76"/>
    <hyperlink ref="D89" r:id="rId77"/>
    <hyperlink ref="D90" r:id="rId78"/>
    <hyperlink ref="D91" r:id="rId79"/>
  </hyperlinks>
  <pageMargins left="0.69930555555555596" right="0.69930555555555596" top="0.75" bottom="0.75" header="0.3" footer="0.3"/>
  <pageSetup paperSize="9" orientation="portrait" horizontalDpi="200" verticalDpi="300"/>
  <drawing r:id="rId8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8" sqref="A1:F8"/>
    </sheetView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2017-02-25T16:43:33Z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