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44" i="1"/>
  <c r="M44" s="1"/>
  <c r="K44"/>
  <c r="J44"/>
  <c r="L43"/>
  <c r="M43" s="1"/>
  <c r="K43"/>
  <c r="J43"/>
  <c r="O44" l="1"/>
  <c r="P44" s="1"/>
  <c r="N44"/>
  <c r="O43"/>
  <c r="P43" s="1"/>
  <c r="N43"/>
  <c r="L42" l="1"/>
  <c r="M42" s="1"/>
  <c r="K42"/>
  <c r="J42"/>
  <c r="M41"/>
  <c r="L41"/>
  <c r="O41" s="1"/>
  <c r="P41" s="1"/>
  <c r="K41"/>
  <c r="J41"/>
  <c r="L40"/>
  <c r="N40" s="1"/>
  <c r="K40"/>
  <c r="J40"/>
  <c r="L39"/>
  <c r="M39" s="1"/>
  <c r="K39"/>
  <c r="J39"/>
  <c r="L38"/>
  <c r="M38" s="1"/>
  <c r="K38"/>
  <c r="J38"/>
  <c r="L37"/>
  <c r="O37" s="1"/>
  <c r="P37" s="1"/>
  <c r="K37"/>
  <c r="J37"/>
  <c r="L36"/>
  <c r="N36" s="1"/>
  <c r="K36"/>
  <c r="J36"/>
  <c r="L35"/>
  <c r="M35" s="1"/>
  <c r="K35"/>
  <c r="J35"/>
  <c r="O34"/>
  <c r="P34" s="1"/>
  <c r="L34"/>
  <c r="M34" s="1"/>
  <c r="K34"/>
  <c r="J34"/>
  <c r="L33"/>
  <c r="O33" s="1"/>
  <c r="P33" s="1"/>
  <c r="K33"/>
  <c r="J33"/>
  <c r="L32"/>
  <c r="N32" s="1"/>
  <c r="K32"/>
  <c r="J32"/>
  <c r="L31"/>
  <c r="M31" s="1"/>
  <c r="K31"/>
  <c r="J31"/>
  <c r="M30"/>
  <c r="L30"/>
  <c r="O30" s="1"/>
  <c r="P30" s="1"/>
  <c r="K30"/>
  <c r="J30"/>
  <c r="N29"/>
  <c r="M29"/>
  <c r="L29"/>
  <c r="O29" s="1"/>
  <c r="P29" s="1"/>
  <c r="K29"/>
  <c r="J29"/>
  <c r="M28"/>
  <c r="L28"/>
  <c r="N28" s="1"/>
  <c r="K28"/>
  <c r="J28"/>
  <c r="L27"/>
  <c r="M27" s="1"/>
  <c r="K27"/>
  <c r="J27"/>
  <c r="O26"/>
  <c r="P26" s="1"/>
  <c r="N26"/>
  <c r="M26"/>
  <c r="L26"/>
  <c r="K26"/>
  <c r="J26"/>
  <c r="L25"/>
  <c r="O25" s="1"/>
  <c r="P25" s="1"/>
  <c r="K25"/>
  <c r="J25"/>
  <c r="L24"/>
  <c r="N24" s="1"/>
  <c r="K24"/>
  <c r="J24"/>
  <c r="L23"/>
  <c r="M23" s="1"/>
  <c r="K23"/>
  <c r="J23"/>
  <c r="O22"/>
  <c r="P22" s="1"/>
  <c r="L22"/>
  <c r="M22" s="1"/>
  <c r="K22"/>
  <c r="J22"/>
  <c r="L21"/>
  <c r="O21" s="1"/>
  <c r="P21" s="1"/>
  <c r="K21"/>
  <c r="J21"/>
  <c r="L20"/>
  <c r="N20" s="1"/>
  <c r="K20"/>
  <c r="J20"/>
  <c r="L19"/>
  <c r="M19" s="1"/>
  <c r="K19"/>
  <c r="J19"/>
  <c r="L18"/>
  <c r="N18" s="1"/>
  <c r="K18"/>
  <c r="J18"/>
  <c r="L17"/>
  <c r="O17" s="1"/>
  <c r="P17" s="1"/>
  <c r="K17"/>
  <c r="J17"/>
  <c r="O16"/>
  <c r="P16" s="1"/>
  <c r="N16"/>
  <c r="M16"/>
  <c r="L16"/>
  <c r="K16"/>
  <c r="J16"/>
  <c r="N15"/>
  <c r="M15"/>
  <c r="L15"/>
  <c r="O15" s="1"/>
  <c r="P15" s="1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17" l="1"/>
  <c r="M18"/>
  <c r="M20"/>
  <c r="M21"/>
  <c r="M24"/>
  <c r="M25"/>
  <c r="N30"/>
  <c r="M32"/>
  <c r="M33"/>
  <c r="M36"/>
  <c r="N37"/>
  <c r="O38"/>
  <c r="P38" s="1"/>
  <c r="N41"/>
  <c r="O42"/>
  <c r="P42" s="1"/>
  <c r="M40"/>
  <c r="O18"/>
  <c r="P18" s="1"/>
  <c r="N21"/>
  <c r="N25"/>
  <c r="N33"/>
  <c r="M17"/>
  <c r="O19"/>
  <c r="P19" s="1"/>
  <c r="N22"/>
  <c r="O23"/>
  <c r="P23" s="1"/>
  <c r="O27"/>
  <c r="P27" s="1"/>
  <c r="O31"/>
  <c r="P31" s="1"/>
  <c r="N34"/>
  <c r="O35"/>
  <c r="P35" s="1"/>
  <c r="M37"/>
  <c r="N38"/>
  <c r="O39"/>
  <c r="P39" s="1"/>
  <c r="N42"/>
  <c r="N19"/>
  <c r="O20"/>
  <c r="P20" s="1"/>
  <c r="N23"/>
  <c r="O24"/>
  <c r="P24" s="1"/>
  <c r="N27"/>
  <c r="O28"/>
  <c r="P28" s="1"/>
  <c r="N31"/>
  <c r="O32"/>
  <c r="P32" s="1"/>
  <c r="N35"/>
  <c r="O36"/>
  <c r="P36" s="1"/>
  <c r="N39"/>
  <c r="O40"/>
  <c r="P40" s="1"/>
</calcChain>
</file>

<file path=xl/sharedStrings.xml><?xml version="1.0" encoding="utf-8"?>
<sst xmlns="http://schemas.openxmlformats.org/spreadsheetml/2006/main" count="108" uniqueCount="75">
  <si>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</si>
  <si>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</si>
  <si>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</si>
  <si>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</si>
  <si>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</si>
  <si>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</si>
  <si>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</si>
  <si>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</si>
  <si>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</si>
  <si>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</si>
  <si>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</si>
  <si>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</si>
  <si>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</si>
  <si>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</si>
  <si>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</si>
  <si>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</si>
  <si>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</si>
  <si>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</si>
  <si>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</si>
  <si>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</si>
  <si>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</si>
  <si>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</si>
  <si>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</si>
  <si>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</si>
  <si>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</si>
  <si>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</si>
  <si>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</si>
  <si>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</si>
  <si>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</si>
  <si>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</si>
  <si>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</si>
  <si>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</si>
  <si>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</si>
  <si>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</si>
  <si>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</si>
  <si>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</si>
  <si>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</si>
  <si>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</si>
  <si>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</si>
  <si>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</si>
  <si>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</si>
  <si>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</si>
  <si>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</si>
  <si>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</si>
  <si>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</si>
  <si>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</si>
  <si>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</si>
  <si>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</si>
  <si>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</si>
  <si>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</si>
  <si>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</si>
  <si>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</si>
  <si>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</si>
  <si>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</si>
  <si>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</si>
  <si>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</si>
  <si>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</si>
  <si>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</si>
  <si>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</si>
  <si>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</si>
  <si>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</si>
  <si>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</si>
  <si>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</si>
  <si>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</si>
  <si>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国际运费 1kg/￥</t>
  </si>
  <si>
    <t>国际运费折扣</t>
  </si>
  <si>
    <t>挂号费</t>
  </si>
  <si>
    <t>汇率</t>
  </si>
  <si>
    <t>速卖通费率</t>
  </si>
  <si>
    <t>wish费率</t>
  </si>
  <si>
    <t>衬衫</t>
  </si>
  <si>
    <t>https://detail.1688.com/offer/524129595472.html?spm=a2615.7691456.0.0.5vRcmp</t>
    <phoneticPr fontId="5" type="noConversion"/>
  </si>
  <si>
    <t>爬爬服</t>
    <phoneticPr fontId="5" type="noConversion"/>
  </si>
  <si>
    <t>手套</t>
  </si>
  <si>
    <t>https://detail.1688.com/offer/538321839564.html?spm=b26110380.sw1037005.0.0.jmc4NW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</si>
</sst>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38</xdr:row>
      <xdr:rowOff>844550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27940" y="41549955"/>
          <a:ext cx="947420" cy="8140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22860</xdr:colOff>
      <xdr:row>39</xdr:row>
      <xdr:rowOff>14605</xdr:rowOff>
    </xdr:from>
    <xdr:to>
      <xdr:col>0</xdr:col>
      <xdr:colOff>968375</xdr:colOff>
      <xdr:row>39</xdr:row>
      <xdr:rowOff>1105535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22860" y="42600880"/>
          <a:ext cx="945515" cy="1090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41413</xdr:rowOff>
    </xdr:from>
    <xdr:to>
      <xdr:col>1</xdr:col>
      <xdr:colOff>0</xdr:colOff>
      <xdr:row>40</xdr:row>
      <xdr:rowOff>1101586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0" y="43780075"/>
          <a:ext cx="986790" cy="1059815"/>
        </a:xfrm>
        <a:prstGeom prst="rect">
          <a:avLst/>
        </a:prstGeom>
      </xdr:spPr>
    </xdr:pic>
    <xdr:clientData/>
  </xdr:twoCellAnchor>
  <xdr:twoCellAnchor>
    <xdr:from>
      <xdr:col>0</xdr:col>
      <xdr:colOff>51435</xdr:colOff>
      <xdr:row>41</xdr:row>
      <xdr:rowOff>80645</xdr:rowOff>
    </xdr:from>
    <xdr:to>
      <xdr:col>0</xdr:col>
      <xdr:colOff>933450</xdr:colOff>
      <xdr:row>41</xdr:row>
      <xdr:rowOff>1087120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51435" y="44971970"/>
          <a:ext cx="882015" cy="1006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74545</xdr:colOff>
      <xdr:row>42</xdr:row>
      <xdr:rowOff>115957</xdr:rowOff>
    </xdr:from>
    <xdr:to>
      <xdr:col>0</xdr:col>
      <xdr:colOff>1017485</xdr:colOff>
      <xdr:row>42</xdr:row>
      <xdr:rowOff>1060175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74545" y="44988232"/>
          <a:ext cx="942940" cy="944218"/>
        </a:xfrm>
        <a:prstGeom prst="rect">
          <a:avLst/>
        </a:prstGeom>
      </xdr:spPr>
    </xdr:pic>
    <xdr:clientData/>
  </xdr:twoCellAnchor>
  <xdr:twoCellAnchor editAs="oneCell">
    <xdr:from>
      <xdr:col>0</xdr:col>
      <xdr:colOff>33131</xdr:colOff>
      <xdr:row>43</xdr:row>
      <xdr:rowOff>16568</xdr:rowOff>
    </xdr:from>
    <xdr:to>
      <xdr:col>0</xdr:col>
      <xdr:colOff>997851</xdr:colOff>
      <xdr:row>43</xdr:row>
      <xdr:rowOff>977350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33131" y="47169459"/>
          <a:ext cx="964720" cy="9607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t/git/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zoomScale="115" zoomScaleNormal="115" workbookViewId="0">
      <pane ySplit="1" topLeftCell="A41" activePane="bottomLeft" state="frozen"/>
      <selection pane="bottomLeft" activeCell="D49" sqref="D49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72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14" si="0">(E2+F2+($K$47*H2+$M$47)*$L$47)/(1-G2)/(1-$O$47)/(1-I2)/$N$47</f>
        <v>16.874780602778198</v>
      </c>
      <c r="K2" s="11">
        <f t="shared" ref="K2:K14" si="1">(E2+F2+($K$47*H2+$M$47)*$L$47)/(1-G2)/(1-$P$47)/(1-I2)/$N$47</f>
        <v>18.264468417124601</v>
      </c>
      <c r="L2" s="1">
        <f t="shared" ref="L2:L14" si="2">E2+F2+($K$47*H2+$M$47)*$L$47</f>
        <v>67.3</v>
      </c>
      <c r="M2" s="12">
        <f t="shared" ref="M2:M14" si="3">L2/(1-G2)/(1-$O$47)/$N$47</f>
        <v>14.3435635123615</v>
      </c>
      <c r="N2" s="12">
        <f t="shared" ref="N2:N14" si="4">L2/(1-G2)/(1-$P$47)/$N$47</f>
        <v>15.524798154555899</v>
      </c>
      <c r="O2" s="12">
        <f>L2/(1-G2)/$N$47</f>
        <v>13.1960784313726</v>
      </c>
      <c r="P2" s="13">
        <f>O2*$N$47-L2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si="1"/>
        <v>11.933871587850801</v>
      </c>
      <c r="L3" s="1">
        <f t="shared" si="2"/>
        <v>38.799999999999997</v>
      </c>
      <c r="M3" s="12">
        <f t="shared" si="3"/>
        <v>8.2693947144075004</v>
      </c>
      <c r="N3" s="12">
        <f t="shared" si="4"/>
        <v>8.9504036908881197</v>
      </c>
      <c r="O3" s="12">
        <f>L3/(1-G3)/$N$47</f>
        <v>7.6078431372548998</v>
      </c>
      <c r="P3" s="13">
        <f>O3*$N$47-L3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1"/>
        <v>20.695336958312701</v>
      </c>
      <c r="L4" s="1">
        <f t="shared" si="2"/>
        <v>62.8</v>
      </c>
      <c r="M4" s="12">
        <f t="shared" si="3"/>
        <v>13.384484228473999</v>
      </c>
      <c r="N4" s="12">
        <f t="shared" si="4"/>
        <v>14.486735870818899</v>
      </c>
      <c r="O4" s="12">
        <f>L4/(1-G4)/$N$47</f>
        <v>12.3137254901961</v>
      </c>
      <c r="P4" s="13">
        <f>O4*$N$47-L4</f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1"/>
        <v>19.757106995047199</v>
      </c>
      <c r="L5" s="1">
        <f t="shared" si="2"/>
        <v>72.8</v>
      </c>
      <c r="M5" s="12">
        <f t="shared" si="3"/>
        <v>15.5157715260017</v>
      </c>
      <c r="N5" s="12">
        <f t="shared" si="4"/>
        <v>16.793540945790099</v>
      </c>
      <c r="O5" s="12">
        <f>L5/(1-G5)/$N$47</f>
        <v>14.2745098039216</v>
      </c>
      <c r="P5" s="13">
        <f>O5*$N$47-L5</f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1"/>
        <v>16.614085080398901</v>
      </c>
      <c r="L6" s="1">
        <f t="shared" si="2"/>
        <v>65.3</v>
      </c>
      <c r="M6" s="12">
        <f t="shared" si="3"/>
        <v>13.0474744245524</v>
      </c>
      <c r="N6" s="12">
        <f t="shared" si="4"/>
        <v>14.1219723183391</v>
      </c>
      <c r="O6" s="12">
        <f t="shared" ref="O6:O14" si="5">L6/(1-G6)/$N$47</f>
        <v>12.0036764705882</v>
      </c>
      <c r="P6" s="13">
        <f t="shared" ref="P6:P14" si="6">O6*$N$47-L6</f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si="1"/>
        <v>18.671551665649002</v>
      </c>
      <c r="L7" s="1">
        <f t="shared" si="2"/>
        <v>68.8</v>
      </c>
      <c r="M7" s="12">
        <f t="shared" si="3"/>
        <v>14.663256606990601</v>
      </c>
      <c r="N7" s="12">
        <f t="shared" si="4"/>
        <v>15.8708189158016</v>
      </c>
      <c r="O7" s="12">
        <f t="shared" si="5"/>
        <v>13.490196078431399</v>
      </c>
      <c r="P7" s="13">
        <f t="shared" si="6"/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"/>
        <v>38.516435986159202</v>
      </c>
      <c r="L8" s="1">
        <f t="shared" si="2"/>
        <v>89.05</v>
      </c>
      <c r="M8" s="12">
        <f t="shared" si="3"/>
        <v>17.792918797954002</v>
      </c>
      <c r="N8" s="12">
        <f t="shared" si="4"/>
        <v>19.258217993079601</v>
      </c>
      <c r="O8" s="12">
        <f t="shared" si="5"/>
        <v>16.369485294117599</v>
      </c>
      <c r="P8" s="13">
        <f t="shared" si="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"/>
        <v>22.794117647058801</v>
      </c>
      <c r="L9" s="1">
        <f t="shared" si="2"/>
        <v>79.05</v>
      </c>
      <c r="M9" s="12">
        <f t="shared" si="3"/>
        <v>16.847826086956498</v>
      </c>
      <c r="N9" s="12">
        <f t="shared" si="4"/>
        <v>18.235294117647101</v>
      </c>
      <c r="O9" s="12">
        <f t="shared" si="5"/>
        <v>15.5</v>
      </c>
      <c r="P9" s="13">
        <f t="shared" si="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"/>
        <v>40.467951886637003</v>
      </c>
      <c r="L10" s="1">
        <f t="shared" si="2"/>
        <v>122.8</v>
      </c>
      <c r="M10" s="12">
        <f t="shared" si="3"/>
        <v>26.172208013640201</v>
      </c>
      <c r="N10" s="12">
        <f t="shared" si="4"/>
        <v>28.3275663206459</v>
      </c>
      <c r="O10" s="12">
        <f t="shared" si="5"/>
        <v>24.078431372549002</v>
      </c>
      <c r="P10" s="13">
        <f t="shared" si="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"/>
        <v>35.497659271320998</v>
      </c>
      <c r="L11" s="1">
        <f t="shared" si="2"/>
        <v>130.80000000000001</v>
      </c>
      <c r="M11" s="12">
        <f t="shared" si="3"/>
        <v>27.8772378516624</v>
      </c>
      <c r="N11" s="12">
        <f t="shared" si="4"/>
        <v>30.173010380622799</v>
      </c>
      <c r="O11" s="12">
        <f t="shared" si="5"/>
        <v>25.647058823529399</v>
      </c>
      <c r="P11" s="13">
        <f t="shared" si="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"/>
        <v>35.5647729960777</v>
      </c>
      <c r="L12" s="1">
        <f t="shared" si="2"/>
        <v>129.30000000000001</v>
      </c>
      <c r="M12" s="12">
        <f t="shared" si="3"/>
        <v>27.929944010506699</v>
      </c>
      <c r="N12" s="12">
        <f t="shared" si="4"/>
        <v>30.230057046666001</v>
      </c>
      <c r="O12" s="12">
        <f t="shared" si="5"/>
        <v>25.695548489666098</v>
      </c>
      <c r="P12" s="13">
        <f t="shared" si="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"/>
        <v>16.4325937987652</v>
      </c>
      <c r="L13" s="1">
        <f t="shared" si="2"/>
        <v>60.55</v>
      </c>
      <c r="M13" s="12">
        <f t="shared" si="3"/>
        <v>12.9049445865303</v>
      </c>
      <c r="N13" s="12">
        <f t="shared" si="4"/>
        <v>13.9677047289504</v>
      </c>
      <c r="O13" s="12">
        <f t="shared" si="5"/>
        <v>11.872549019607799</v>
      </c>
      <c r="P13" s="13">
        <f t="shared" si="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"/>
        <v>64.498269896193804</v>
      </c>
      <c r="L14" s="1">
        <f t="shared" si="2"/>
        <v>139.80000000000001</v>
      </c>
      <c r="M14" s="12">
        <f t="shared" si="3"/>
        <v>29.795396419437299</v>
      </c>
      <c r="N14" s="12">
        <f t="shared" si="4"/>
        <v>32.249134948096902</v>
      </c>
      <c r="O14" s="12">
        <f t="shared" si="5"/>
        <v>27.411764705882401</v>
      </c>
      <c r="P14" s="13">
        <f t="shared" si="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>(E15+F15+(Sheet1!$K$47*H15+Sheet1!$M$47)*Sheet1!$L$47)/(1-G15)/(1-Sheet1!$O$47)/(1-I15)/Sheet1!$N$47</f>
        <v>23.017902813299234</v>
      </c>
      <c r="K15" s="11">
        <f>(E15+F15+(Sheet1!$K$47*H15+Sheet1!$M$47)*Sheet1!$L$47)/(1-G15)/(1-Sheet1!$P$47)/(1-I15)/Sheet1!$N$47</f>
        <v>24.913494809688583</v>
      </c>
      <c r="L15" s="1">
        <f>E15+F15+(Sheet1!$K$47*H15+Sheet1!$M$47)*Sheet1!$L$47</f>
        <v>91.8</v>
      </c>
      <c r="M15" s="12">
        <f>L15/(1-G15)/(1-Sheet1!$O$47)/Sheet1!$N$47</f>
        <v>19.565217391304348</v>
      </c>
      <c r="N15" s="12">
        <f>L15/(1-G15)/(1-Sheet1!$P$47)/Sheet1!$N$47</f>
        <v>21.176470588235293</v>
      </c>
      <c r="O15" s="12">
        <f>L15/(1-G15)/Sheet1!$N$47</f>
        <v>18</v>
      </c>
      <c r="P15" s="13">
        <f>O15*Sheet1!$N$47-L15</f>
        <v>30.599999999999994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>(E16+F16+(Sheet1!$K$47*H16+Sheet1!$M$47)*Sheet1!$L$47)/(1-G16)/(1-Sheet1!$O$47)/(1-I16)/Sheet1!$N$47</f>
        <v>11.668797953964194</v>
      </c>
      <c r="K16" s="11">
        <f>(E16+F16+(Sheet1!$K$47*H16+Sheet1!$M$47)*Sheet1!$L$47)/(1-G16)/(1-Sheet1!$P$47)/(1-I16)/Sheet1!$N$47</f>
        <v>12.629757785467127</v>
      </c>
      <c r="L16" s="1">
        <f>E16+F16+(Sheet1!$K$47*H16+Sheet1!$M$47)*Sheet1!$L$47</f>
        <v>43.8</v>
      </c>
      <c r="M16" s="12">
        <f>L16/(1-G16)/(1-Sheet1!$O$47)/Sheet1!$N$47</f>
        <v>8.751598465473144</v>
      </c>
      <c r="N16" s="12">
        <f>L16/(1-G16)/(1-Sheet1!$P$47)/Sheet1!$N$47</f>
        <v>9.4723183391003456</v>
      </c>
      <c r="O16" s="12">
        <f>L16/(1-G16)/Sheet1!$N$47</f>
        <v>8.0514705882352935</v>
      </c>
      <c r="P16" s="13">
        <f>O16*Sheet1!$N$47-L16</f>
        <v>10.949999999999996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>(E17+F17+([1]Sheet1!$K$26*H17+[1]Sheet1!$M$26)*[1]Sheet1!$L$26)/(1-G17)/(1-[1]Sheet1!$O$26)/(1-I17)/[1]Sheet1!$N$26</f>
        <v>16.101573005597775</v>
      </c>
      <c r="K17" s="11">
        <f>(E17+F17+([1]Sheet1!$K$26*H17+[1]Sheet1!$M$26)*[1]Sheet1!$L$26)/(1-G17)/(1-[1]Sheet1!$P$26)/(1-I17)/[1]Sheet1!$N$26</f>
        <v>17.995875712138687</v>
      </c>
      <c r="L17" s="1">
        <f>E17+F17+([1]Sheet1!$K$26*H17+[1]Sheet1!$M$26)*[1]Sheet1!$L$26</f>
        <v>64.36</v>
      </c>
      <c r="M17" s="12">
        <f>L17/(1-G17)/(1-[1]Sheet1!$O$26)/[1]Sheet1!$N$26</f>
        <v>13.686337054758109</v>
      </c>
      <c r="N17" s="12">
        <f>L17/(1-G17)/(1-[1]Sheet1!$P$26)/[1]Sheet1!$N$26</f>
        <v>15.296494355317884</v>
      </c>
      <c r="O17" s="12">
        <f>L17/(1-G17)/[1]Sheet1!$N$26</f>
        <v>13.002020202020203</v>
      </c>
      <c r="P17" s="13">
        <f>O17*[1]Sheet1!$N$26-L17</f>
        <v>21.453333333333333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>(E18+F18+([1]Sheet1!$K$26*H18+[1]Sheet1!$M$26)*[1]Sheet1!$L$26)/(1-G18)/(1-[1]Sheet1!$O$26)/(1-I18)/[1]Sheet1!$N$26</f>
        <v>16.101573005597775</v>
      </c>
      <c r="K18" s="11">
        <f>(E18+F18+([1]Sheet1!$K$26*H18+[1]Sheet1!$M$26)*[1]Sheet1!$L$26)/(1-G18)/(1-[1]Sheet1!$P$26)/(1-I18)/[1]Sheet1!$N$26</f>
        <v>17.995875712138687</v>
      </c>
      <c r="L18" s="1">
        <f>E18+F18+([1]Sheet1!$K$26*H18+[1]Sheet1!$M$26)*[1]Sheet1!$L$26</f>
        <v>64.36</v>
      </c>
      <c r="M18" s="12">
        <f>L18/(1-G18)/(1-[1]Sheet1!$O$26)/[1]Sheet1!$N$26</f>
        <v>13.686337054758109</v>
      </c>
      <c r="N18" s="12">
        <f>L18/(1-G18)/(1-[1]Sheet1!$P$26)/[1]Sheet1!$N$26</f>
        <v>15.296494355317884</v>
      </c>
      <c r="O18" s="12">
        <f>L18/(1-G18)/[1]Sheet1!$N$26</f>
        <v>13.002020202020203</v>
      </c>
      <c r="P18" s="13">
        <f>O18*[1]Sheet1!$N$26-L18</f>
        <v>21.453333333333333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73</v>
      </c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>(E19+F19+([1]Sheet1!$K$26*H19+[1]Sheet1!$M$26)*[1]Sheet1!$L$26)/(1-G19)/(1-[1]Sheet1!$O$26)/(1-I19)/[1]Sheet1!$N$26</f>
        <v>16.740031897926634</v>
      </c>
      <c r="K19" s="11">
        <f>(E19+F19+([1]Sheet1!$K$26*H19+[1]Sheet1!$M$26)*[1]Sheet1!$L$26)/(1-G19)/(1-[1]Sheet1!$P$26)/(1-I19)/[1]Sheet1!$N$26</f>
        <v>18.70944741532977</v>
      </c>
      <c r="L19" s="1">
        <f>E19+F19+([1]Sheet1!$K$26*H19+[1]Sheet1!$M$26)*[1]Sheet1!$L$26</f>
        <v>39.36</v>
      </c>
      <c r="M19" s="12">
        <f>L19/(1-G19)/(1-[1]Sheet1!$O$26)/[1]Sheet1!$N$26</f>
        <v>8.3700159489633172</v>
      </c>
      <c r="N19" s="12">
        <f>L19/(1-G19)/(1-[1]Sheet1!$P$26)/[1]Sheet1!$N$26</f>
        <v>9.3547237076648848</v>
      </c>
      <c r="O19" s="12">
        <f>L19/(1-G19)/[1]Sheet1!$N$26</f>
        <v>7.9515151515151512</v>
      </c>
      <c r="P19" s="13">
        <f>O19*[1]Sheet1!$N$26-L19</f>
        <v>13.119999999999997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>(E20+F20+([1]Sheet1!$K$26*H20+[1]Sheet1!$M$26)*[1]Sheet1!$L$26)/(1-G20)/(1-[1]Sheet1!$O$26)/(1-I20)/[1]Sheet1!$N$26</f>
        <v>18.124098124098129</v>
      </c>
      <c r="K20" s="11">
        <f>(E20+F20+([1]Sheet1!$K$26*H20+[1]Sheet1!$M$26)*[1]Sheet1!$L$26)/(1-G20)/(1-[1]Sheet1!$P$26)/(1-I20)/[1]Sheet1!$N$26</f>
        <v>20.256344962227317</v>
      </c>
      <c r="L20" s="1">
        <f>E20+F20+([1]Sheet1!$K$26*H20+[1]Sheet1!$M$26)*[1]Sheet1!$L$26</f>
        <v>59.66</v>
      </c>
      <c r="M20" s="12">
        <f>L20/(1-G20)/(1-[1]Sheet1!$O$26)/[1]Sheet1!$N$26</f>
        <v>12.686868686868687</v>
      </c>
      <c r="N20" s="12">
        <f>L20/(1-G20)/(1-[1]Sheet1!$P$26)/[1]Sheet1!$N$26</f>
        <v>14.179441473559123</v>
      </c>
      <c r="O20" s="12">
        <f>L20/(1-G20)/[1]Sheet1!$N$26</f>
        <v>12.052525252525253</v>
      </c>
      <c r="P20" s="13">
        <f>O20*[1]Sheet1!$N$26-L20</f>
        <v>19.88666666666667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>(E21+F21+([1]Sheet1!$K$26*H21+[1]Sheet1!$M$26)*[1]Sheet1!$L$26)/(1-G21)/(1-[1]Sheet1!$O$26)/(1-I21)/[1]Sheet1!$N$26</f>
        <v>25.541539799913004</v>
      </c>
      <c r="K21" s="11">
        <f>(E21+F21+([1]Sheet1!$K$26*H21+[1]Sheet1!$M$26)*[1]Sheet1!$L$26)/(1-G21)/(1-[1]Sheet1!$P$26)/(1-I21)/[1]Sheet1!$N$26</f>
        <v>28.54642683519689</v>
      </c>
      <c r="L21" s="1">
        <f>E21+F21+([1]Sheet1!$K$26*H21+[1]Sheet1!$M$26)*[1]Sheet1!$L$26</f>
        <v>66.06</v>
      </c>
      <c r="M21" s="12">
        <f>L21/(1-G21)/(1-[1]Sheet1!$O$26)/[1]Sheet1!$N$26</f>
        <v>14.047846889952154</v>
      </c>
      <c r="N21" s="12">
        <f>L21/(1-G21)/(1-[1]Sheet1!$P$26)/[1]Sheet1!$N$26</f>
        <v>15.700534759358289</v>
      </c>
      <c r="O21" s="12">
        <f>L21/(1-G21)/[1]Sheet1!$N$26</f>
        <v>13.345454545454546</v>
      </c>
      <c r="P21" s="13">
        <f>O21*[1]Sheet1!$N$26-L21</f>
        <v>22.019999999999996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>(E22+F22+([1]Sheet1!$K$26*H22+[1]Sheet1!$M$26)*[1]Sheet1!$L$26)/(1-G22)/(1-[1]Sheet1!$O$26)/(1-I22)/[1]Sheet1!$N$26</f>
        <v>25.541539799913004</v>
      </c>
      <c r="K22" s="11">
        <f>(E22+F22+([1]Sheet1!$K$26*H22+[1]Sheet1!$M$26)*[1]Sheet1!$L$26)/(1-G22)/(1-[1]Sheet1!$P$26)/(1-I22)/[1]Sheet1!$N$26</f>
        <v>28.54642683519689</v>
      </c>
      <c r="L22" s="1">
        <f>E22+F22+([1]Sheet1!$K$26*H22+[1]Sheet1!$M$26)*[1]Sheet1!$L$26</f>
        <v>66.06</v>
      </c>
      <c r="M22" s="12">
        <f>L22/(1-G22)/(1-[1]Sheet1!$O$26)/[1]Sheet1!$N$26</f>
        <v>14.047846889952154</v>
      </c>
      <c r="N22" s="12">
        <f>L22/(1-G22)/(1-[1]Sheet1!$P$26)/[1]Sheet1!$N$26</f>
        <v>15.700534759358289</v>
      </c>
      <c r="O22" s="12">
        <f>L22/(1-G22)/[1]Sheet1!$N$26</f>
        <v>13.345454545454546</v>
      </c>
      <c r="P22" s="13">
        <f>O22*[1]Sheet1!$N$26-L22</f>
        <v>22.019999999999996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>(E23+F23+([1]Sheet1!$K$26*H23+[1]Sheet1!$M$26)*[1]Sheet1!$L$26)/(1-G23)/(1-[1]Sheet1!$O$26)/(1-I23)/[1]Sheet1!$N$26</f>
        <v>27.088105939780586</v>
      </c>
      <c r="K23" s="11">
        <f>(E23+F23+([1]Sheet1!$K$26*H23+[1]Sheet1!$M$26)*[1]Sheet1!$L$26)/(1-G23)/(1-[1]Sheet1!$P$26)/(1-I23)/[1]Sheet1!$N$26</f>
        <v>30.274941932695945</v>
      </c>
      <c r="L23" s="1">
        <f>E23+F23+([1]Sheet1!$K$26*H23+[1]Sheet1!$M$26)*[1]Sheet1!$L$26</f>
        <v>70.06</v>
      </c>
      <c r="M23" s="12">
        <f>L23/(1-G23)/(1-[1]Sheet1!$O$26)/[1]Sheet1!$N$26</f>
        <v>14.898458266879324</v>
      </c>
      <c r="N23" s="12">
        <f>L23/(1-G23)/(1-[1]Sheet1!$P$26)/[1]Sheet1!$N$26</f>
        <v>16.651218062982771</v>
      </c>
      <c r="O23" s="12">
        <f>L23/(1-G23)/[1]Sheet1!$N$26</f>
        <v>14.153535353535355</v>
      </c>
      <c r="P23" s="13">
        <f>O23*[1]Sheet1!$N$26-L23</f>
        <v>23.353333333333339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>(E24+F24+([1]Sheet1!$K$26*H24+[1]Sheet1!$M$26)*[1]Sheet1!$L$26)/(1-G24)/(1-[1]Sheet1!$O$26)/(1-I24)/[1]Sheet1!$N$26</f>
        <v>25.928181334879902</v>
      </c>
      <c r="K24" s="11">
        <f>(E24+F24+([1]Sheet1!$K$26*H24+[1]Sheet1!$M$26)*[1]Sheet1!$L$26)/(1-G24)/(1-[1]Sheet1!$P$26)/(1-I24)/[1]Sheet1!$N$26</f>
        <v>28.978555609571654</v>
      </c>
      <c r="L24" s="1">
        <f>E24+F24+([1]Sheet1!$K$26*H24+[1]Sheet1!$M$26)*[1]Sheet1!$L$26</f>
        <v>67.06</v>
      </c>
      <c r="M24" s="12">
        <f>L24/(1-G24)/(1-[1]Sheet1!$O$26)/[1]Sheet1!$N$26</f>
        <v>14.260499734183947</v>
      </c>
      <c r="N24" s="12">
        <f>L24/(1-G24)/(1-[1]Sheet1!$P$26)/[1]Sheet1!$N$26</f>
        <v>15.938205585264411</v>
      </c>
      <c r="O24" s="12">
        <f>L24/(1-G24)/[1]Sheet1!$N$26</f>
        <v>13.54747474747475</v>
      </c>
      <c r="P24" s="13">
        <f>O24*[1]Sheet1!$N$26-L24</f>
        <v>22.353333333333339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>(E25+F25+([1]Sheet1!$K$26*H25+[1]Sheet1!$M$26)*[1]Sheet1!$L$26)/(1-G25)/(1-[1]Sheet1!$O$26)/(1-I25)/[1]Sheet1!$N$26</f>
        <v>24.901648059542801</v>
      </c>
      <c r="K25" s="11">
        <f>(E25+F25+([1]Sheet1!$K$26*H25+[1]Sheet1!$M$26)*[1]Sheet1!$L$26)/(1-G25)/(1-[1]Sheet1!$P$26)/(1-I25)/[1]Sheet1!$N$26</f>
        <v>27.831253713606657</v>
      </c>
      <c r="L25" s="1">
        <f>E25+F25+([1]Sheet1!$K$26*H25+[1]Sheet1!$M$26)*[1]Sheet1!$L$26</f>
        <v>70.259999999999991</v>
      </c>
      <c r="M25" s="12">
        <f>L25/(1-G25)/(1-[1]Sheet1!$O$26)/[1]Sheet1!$N$26</f>
        <v>14.940988835725678</v>
      </c>
      <c r="N25" s="12">
        <f>L25/(1-G25)/(1-[1]Sheet1!$P$26)/[1]Sheet1!$N$26</f>
        <v>16.698752228163993</v>
      </c>
      <c r="O25" s="12">
        <f>L25/(1-G25)/[1]Sheet1!$N$26</f>
        <v>14.193939393939393</v>
      </c>
      <c r="P25" s="13">
        <f>O25*[1]Sheet1!$N$26-L25</f>
        <v>23.42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>(E26+F26+([1]Sheet1!$K$26*H26+[1]Sheet1!$M$26)*[1]Sheet1!$L$26)/(1-G26)/(1-[1]Sheet1!$O$26)/(1-I26)/[1]Sheet1!$N$26</f>
        <v>22.3498139287613</v>
      </c>
      <c r="K26" s="11">
        <f>(E26+F26+([1]Sheet1!$K$26*H26+[1]Sheet1!$M$26)*[1]Sheet1!$L$26)/(1-G26)/(1-[1]Sheet1!$P$26)/(1-I26)/[1]Sheet1!$N$26</f>
        <v>24.979203802733217</v>
      </c>
      <c r="L26" s="1">
        <f>E26+F26+([1]Sheet1!$K$26*H26+[1]Sheet1!$M$26)*[1]Sheet1!$L$26</f>
        <v>63.06</v>
      </c>
      <c r="M26" s="12">
        <f>L26/(1-G26)/(1-[1]Sheet1!$O$26)/[1]Sheet1!$N$26</f>
        <v>13.409888357256781</v>
      </c>
      <c r="N26" s="12">
        <f>L26/(1-G26)/(1-[1]Sheet1!$P$26)/[1]Sheet1!$N$26</f>
        <v>14.987522281639929</v>
      </c>
      <c r="O26" s="12">
        <f>L26/(1-G26)/[1]Sheet1!$N$26</f>
        <v>12.73939393939394</v>
      </c>
      <c r="P26" s="13">
        <f>O26*[1]Sheet1!$N$26-L26</f>
        <v>21.019999999999996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>(E27+F27+([1]Sheet1!$K$26*H27+[1]Sheet1!$M$26)*[1]Sheet1!$L$26)/(1-G27)/(1-[1]Sheet1!$O$26)/(1-I27)/[1]Sheet1!$N$26</f>
        <v>19.017240069871651</v>
      </c>
      <c r="K27" s="11">
        <f>(E27+F27+([1]Sheet1!$K$26*H27+[1]Sheet1!$M$26)*[1]Sheet1!$L$26)/(1-G27)/(1-[1]Sheet1!$P$26)/(1-I27)/[1]Sheet1!$N$26</f>
        <v>21.254562431033019</v>
      </c>
      <c r="L27" s="1">
        <f>E27+F27+([1]Sheet1!$K$26*H27+[1]Sheet1!$M$26)*[1]Sheet1!$L$26</f>
        <v>62.599999999999994</v>
      </c>
      <c r="M27" s="12">
        <f>L27/(1-G27)/(1-[1]Sheet1!$O$26)/[1]Sheet1!$N$26</f>
        <v>13.312068048910154</v>
      </c>
      <c r="N27" s="12">
        <f>L27/(1-G27)/(1-[1]Sheet1!$P$26)/[1]Sheet1!$N$26</f>
        <v>14.878193701723113</v>
      </c>
      <c r="O27" s="12">
        <f>L27/(1-G27)/[1]Sheet1!$N$26</f>
        <v>12.646464646464645</v>
      </c>
      <c r="P27" s="13">
        <f>O27*[1]Sheet1!$N$26-L27</f>
        <v>20.86666666666666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>(E28+F28+([1]Sheet1!$K$26*H28+[1]Sheet1!$M$26)*[1]Sheet1!$L$26)/(1-G28)/(1-[1]Sheet1!$O$26)/(1-I28)/[1]Sheet1!$N$26</f>
        <v>28.016045623701128</v>
      </c>
      <c r="K28" s="11">
        <f>(E28+F28+([1]Sheet1!$K$26*H28+[1]Sheet1!$M$26)*[1]Sheet1!$L$26)/(1-G28)/(1-[1]Sheet1!$P$26)/(1-I28)/[1]Sheet1!$N$26</f>
        <v>31.312050991195381</v>
      </c>
      <c r="L28" s="1">
        <f>E28+F28+([1]Sheet1!$K$26*H28+[1]Sheet1!$M$26)*[1]Sheet1!$L$26</f>
        <v>72.460000000000008</v>
      </c>
      <c r="M28" s="12">
        <f>L28/(1-G28)/(1-[1]Sheet1!$O$26)/[1]Sheet1!$N$26</f>
        <v>15.408825093035622</v>
      </c>
      <c r="N28" s="12">
        <f>L28/(1-G28)/(1-[1]Sheet1!$P$26)/[1]Sheet1!$N$26</f>
        <v>17.221628045157463</v>
      </c>
      <c r="O28" s="12">
        <f>L28/(1-G28)/[1]Sheet1!$N$26</f>
        <v>14.638383838383842</v>
      </c>
      <c r="P28" s="13">
        <f>O28*[1]Sheet1!$N$26-L28</f>
        <v>24.153333333333336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>(E29+F29+([1]Sheet1!$K$26*H29+[1]Sheet1!$M$26)*[1]Sheet1!$L$26)/(1-G29)/(1-[1]Sheet1!$O$26)/(1-I29)/[1]Sheet1!$N$26</f>
        <v>21.112174375332273</v>
      </c>
      <c r="K29" s="11">
        <f>(E29+F29+([1]Sheet1!$K$26*H29+[1]Sheet1!$M$26)*[1]Sheet1!$L$26)/(1-G29)/(1-[1]Sheet1!$P$26)/(1-I29)/[1]Sheet1!$N$26</f>
        <v>23.595959595959602</v>
      </c>
      <c r="L29" s="1">
        <f>E29+F29+([1]Sheet1!$K$26*H29+[1]Sheet1!$M$26)*[1]Sheet1!$L$26</f>
        <v>74.460000000000008</v>
      </c>
      <c r="M29" s="12">
        <f>L29/(1-G29)/(1-[1]Sheet1!$O$26)/[1]Sheet1!$N$26</f>
        <v>15.834130781499207</v>
      </c>
      <c r="N29" s="12">
        <f>L29/(1-G29)/(1-[1]Sheet1!$P$26)/[1]Sheet1!$N$26</f>
        <v>17.696969696969703</v>
      </c>
      <c r="O29" s="12">
        <f>L29/(1-G29)/[1]Sheet1!$N$26</f>
        <v>15.042424242424245</v>
      </c>
      <c r="P29" s="13">
        <f>O29*[1]Sheet1!$N$26-L29</f>
        <v>24.820000000000007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>(E30+F30+([1]Sheet1!$K$26*H30+[1]Sheet1!$M$26)*[1]Sheet1!$L$26)/(1-G30)/(1-[1]Sheet1!$O$26)/(1-I30)/[1]Sheet1!$N$26</f>
        <v>26.044173795369968</v>
      </c>
      <c r="K30" s="11">
        <f>(E30+F30+([1]Sheet1!$K$26*H30+[1]Sheet1!$M$26)*[1]Sheet1!$L$26)/(1-G30)/(1-[1]Sheet1!$P$26)/(1-I30)/[1]Sheet1!$N$26</f>
        <v>29.108194241884085</v>
      </c>
      <c r="L30" s="1">
        <f>E30+F30+([1]Sheet1!$K$26*H30+[1]Sheet1!$M$26)*[1]Sheet1!$L$26</f>
        <v>67.36</v>
      </c>
      <c r="M30" s="12">
        <f>L30/(1-G30)/(1-[1]Sheet1!$O$26)/[1]Sheet1!$N$26</f>
        <v>14.324295587453484</v>
      </c>
      <c r="N30" s="12">
        <f>L30/(1-G30)/(1-[1]Sheet1!$P$26)/[1]Sheet1!$N$26</f>
        <v>16.009506833036248</v>
      </c>
      <c r="O30" s="12">
        <f>L30/(1-G30)/[1]Sheet1!$N$26</f>
        <v>13.608080808080809</v>
      </c>
      <c r="P30" s="13">
        <f>O30*[1]Sheet1!$N$26-L30</f>
        <v>22.453333333333333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>(E31+F31+([1]Sheet1!$K$26*H31+[1]Sheet1!$M$26)*[1]Sheet1!$L$26)/(1-G31)/(1-[1]Sheet1!$O$26)/(1-I31)/[1]Sheet1!$N$26</f>
        <v>12.509303561935141</v>
      </c>
      <c r="K31" s="11">
        <f>(E31+F31+([1]Sheet1!$K$26*H31+[1]Sheet1!$M$26)*[1]Sheet1!$L$26)/(1-G31)/(1-[1]Sheet1!$P$26)/(1-I31)/[1]Sheet1!$N$26</f>
        <v>13.980986333927513</v>
      </c>
      <c r="L31" s="1">
        <f>E31+F31+([1]Sheet1!$K$26*H31+[1]Sheet1!$M$26)*[1]Sheet1!$L$26</f>
        <v>47.06</v>
      </c>
      <c r="M31" s="12">
        <f>L31/(1-G31)/(1-[1]Sheet1!$O$26)/[1]Sheet1!$N$26</f>
        <v>10.007442849548115</v>
      </c>
      <c r="N31" s="12">
        <f>L31/(1-G31)/(1-[1]Sheet1!$P$26)/[1]Sheet1!$N$26</f>
        <v>11.18478906714201</v>
      </c>
      <c r="O31" s="12">
        <f>L31/(1-G31)/[1]Sheet1!$N$26</f>
        <v>9.5070707070707083</v>
      </c>
      <c r="P31" s="13">
        <f>O31*[1]Sheet1!$N$26-L31</f>
        <v>15.686666666666667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>(E32+F32+([1]Sheet1!$K$26*H32+[1]Sheet1!$M$26)*[1]Sheet1!$L$26)/(1-G32)/(1-[1]Sheet1!$O$26)/(1-I32)/[1]Sheet1!$N$26</f>
        <v>17.706893496367179</v>
      </c>
      <c r="K32" s="11">
        <f>(E32+F32+([1]Sheet1!$K$26*H32+[1]Sheet1!$M$26)*[1]Sheet1!$L$26)/(1-G32)/(1-[1]Sheet1!$P$26)/(1-I32)/[1]Sheet1!$N$26</f>
        <v>19.790057437116261</v>
      </c>
      <c r="L32" s="1">
        <f>E32+F32+([1]Sheet1!$K$26*H32+[1]Sheet1!$M$26)*[1]Sheet1!$L$26</f>
        <v>49.959999999999994</v>
      </c>
      <c r="M32" s="12">
        <f>L32/(1-G32)/(1-[1]Sheet1!$O$26)/[1]Sheet1!$N$26</f>
        <v>10.624136097820308</v>
      </c>
      <c r="N32" s="12">
        <f>L32/(1-G32)/(1-[1]Sheet1!$P$26)/[1]Sheet1!$N$26</f>
        <v>11.874034462269755</v>
      </c>
      <c r="O32" s="12">
        <f>L32/(1-G32)/[1]Sheet1!$N$26</f>
        <v>10.092929292929293</v>
      </c>
      <c r="P32" s="13">
        <f>O32*[1]Sheet1!$N$26-L32</f>
        <v>16.653333333333336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>(E33+F33+([1]Sheet1!$K$26*H33+[1]Sheet1!$M$26)*[1]Sheet1!$L$26)/(1-G33)/(1-[1]Sheet1!$O$26)/(1-I33)/[1]Sheet1!$N$26</f>
        <v>25.58020395340969</v>
      </c>
      <c r="K33" s="11">
        <f>(E33+F33+([1]Sheet1!$K$26*H33+[1]Sheet1!$M$26)*[1]Sheet1!$L$26)/(1-G33)/(1-[1]Sheet1!$P$26)/(1-I33)/[1]Sheet1!$N$26</f>
        <v>28.589639712634362</v>
      </c>
      <c r="L33" s="1">
        <f>E33+F33+([1]Sheet1!$K$26*H33+[1]Sheet1!$M$26)*[1]Sheet1!$L$26</f>
        <v>66.16</v>
      </c>
      <c r="M33" s="12">
        <f>L33/(1-G33)/(1-[1]Sheet1!$O$26)/[1]Sheet1!$N$26</f>
        <v>14.069112174375331</v>
      </c>
      <c r="N33" s="12">
        <f>L33/(1-G33)/(1-[1]Sheet1!$P$26)/[1]Sheet1!$N$26</f>
        <v>15.7243018419489</v>
      </c>
      <c r="O33" s="12">
        <f>L33/(1-G33)/[1]Sheet1!$N$26</f>
        <v>13.365656565656565</v>
      </c>
      <c r="P33" s="13">
        <f>O33*[1]Sheet1!$N$26-L33</f>
        <v>22.053333333333327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>(E34+F34+([1]Sheet1!$K$26*H34+[1]Sheet1!$M$26)*[1]Sheet1!$L$26)/(1-G34)/(1-[1]Sheet1!$O$26)/(1-I34)/[1]Sheet1!$N$26</f>
        <v>19.609427609427609</v>
      </c>
      <c r="K34" s="11">
        <f>(E34+F34+([1]Sheet1!$K$26*H34+[1]Sheet1!$M$26)*[1]Sheet1!$L$26)/(1-G34)/(1-[1]Sheet1!$P$26)/(1-I34)/[1]Sheet1!$N$26</f>
        <v>21.916419092889683</v>
      </c>
      <c r="L34" s="1">
        <f>E34+F34+([1]Sheet1!$K$26*H34+[1]Sheet1!$M$26)*[1]Sheet1!$L$26</f>
        <v>69.16</v>
      </c>
      <c r="M34" s="12">
        <f>L34/(1-G34)/(1-[1]Sheet1!$O$26)/[1]Sheet1!$N$26</f>
        <v>14.707070707070708</v>
      </c>
      <c r="N34" s="12">
        <f>L34/(1-G34)/(1-[1]Sheet1!$P$26)/[1]Sheet1!$N$26</f>
        <v>16.437314319667262</v>
      </c>
      <c r="O34" s="12">
        <f>L34/(1-G34)/[1]Sheet1!$N$26</f>
        <v>13.97171717171717</v>
      </c>
      <c r="P34" s="13">
        <f>O34*[1]Sheet1!$N$26-L34</f>
        <v>23.053333333333327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>(E35+F35+([1]Sheet1!$K$26*H35+[1]Sheet1!$M$26)*[1]Sheet1!$L$26)/(1-G35)/(1-[1]Sheet1!$O$26)/(1-I35)/[1]Sheet1!$N$26</f>
        <v>15.725677830940988</v>
      </c>
      <c r="K35" s="11">
        <f>(E35+F35+([1]Sheet1!$K$26*H35+[1]Sheet1!$M$26)*[1]Sheet1!$L$26)/(1-G35)/(1-[1]Sheet1!$P$26)/(1-I35)/[1]Sheet1!$N$26</f>
        <v>17.575757575757574</v>
      </c>
      <c r="L35" s="1">
        <f>E35+F35+([1]Sheet1!$K$26*H35+[1]Sheet1!$M$26)*[1]Sheet1!$L$26</f>
        <v>59.16</v>
      </c>
      <c r="M35" s="12">
        <f>L35/(1-G35)/(1-[1]Sheet1!$O$26)/[1]Sheet1!$N$26</f>
        <v>12.580542264752792</v>
      </c>
      <c r="N35" s="12">
        <f>L35/(1-G35)/(1-[1]Sheet1!$P$26)/[1]Sheet1!$N$26</f>
        <v>14.060606060606061</v>
      </c>
      <c r="O35" s="12">
        <f>L35/(1-G35)/[1]Sheet1!$N$26</f>
        <v>11.951515151515151</v>
      </c>
      <c r="P35" s="13">
        <f>O35*[1]Sheet1!$N$26-L35</f>
        <v>19.72</v>
      </c>
      <c r="R35">
        <v>20</v>
      </c>
    </row>
    <row r="36" spans="2:18" ht="90.75" customHeight="1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>(E36+F36+([1]Sheet1!$K$26*H36+[1]Sheet1!$M$26)*[1]Sheet1!$L$26)/(1-G36)/(1-[1]Sheet1!$O$26)/(1-I36)/[1]Sheet1!$N$26</f>
        <v>24.033637813542118</v>
      </c>
      <c r="K36" s="11">
        <f>(E36+F36+([1]Sheet1!$K$26*H36+[1]Sheet1!$M$26)*[1]Sheet1!$L$26)/(1-G36)/(1-[1]Sheet1!$P$26)/(1-I36)/[1]Sheet1!$N$26</f>
        <v>26.861124615135306</v>
      </c>
      <c r="L36" s="1">
        <f>E36+F36+([1]Sheet1!$K$26*H36+[1]Sheet1!$M$26)*[1]Sheet1!$L$26</f>
        <v>62.16</v>
      </c>
      <c r="M36" s="12">
        <f>L36/(1-G36)/(1-[1]Sheet1!$O$26)/[1]Sheet1!$N$26</f>
        <v>13.218500797448167</v>
      </c>
      <c r="N36" s="12">
        <f>L36/(1-G36)/(1-[1]Sheet1!$P$26)/[1]Sheet1!$N$26</f>
        <v>14.773618538324421</v>
      </c>
      <c r="O36" s="12">
        <f>L36/(1-G36)/[1]Sheet1!$N$26</f>
        <v>12.557575757575757</v>
      </c>
      <c r="P36" s="13">
        <f>O36*[1]Sheet1!$N$26-L36</f>
        <v>20.72</v>
      </c>
      <c r="Q36">
        <v>45</v>
      </c>
    </row>
    <row r="37" spans="2:18" ht="90.75" customHeight="1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>(E37+F37+([1]Sheet1!$K$26*H37+[1]Sheet1!$M$26)*[1]Sheet1!$L$26)/(1-G37)/(1-[1]Sheet1!$O$26)/(1-I37)/[1]Sheet1!$N$26</f>
        <v>7.1398192450824025</v>
      </c>
      <c r="K37" s="11">
        <f>(E37+F37+([1]Sheet1!$K$26*H37+[1]Sheet1!$M$26)*[1]Sheet1!$L$26)/(1-G37)/(1-[1]Sheet1!$P$26)/(1-I37)/[1]Sheet1!$N$26</f>
        <v>7.9797979797979801</v>
      </c>
      <c r="L37" s="1">
        <f>E37+F37+([1]Sheet1!$K$26*H37+[1]Sheet1!$M$26)*[1]Sheet1!$L$26</f>
        <v>26.86</v>
      </c>
      <c r="M37" s="12">
        <f>L37/(1-G37)/(1-[1]Sheet1!$O$26)/[1]Sheet1!$N$26</f>
        <v>5.7118553960659231</v>
      </c>
      <c r="N37" s="12">
        <f>L37/(1-G37)/(1-[1]Sheet1!$P$26)/[1]Sheet1!$N$26</f>
        <v>6.3838383838383841</v>
      </c>
      <c r="O37" s="12">
        <f>L37/(1-G37)/[1]Sheet1!$N$26</f>
        <v>5.4262626262626261</v>
      </c>
      <c r="P37" s="13">
        <f>O37*[1]Sheet1!$N$26-L37</f>
        <v>8.9533333333333331</v>
      </c>
      <c r="Q37">
        <v>20</v>
      </c>
    </row>
    <row r="38" spans="2:18" ht="90.75" customHeight="1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>(E38+F38+([1]Sheet1!$K$26*H38+[1]Sheet1!$M$26)*[1]Sheet1!$L$26)/(1-G38)/(1-[1]Sheet1!$O$26)/(1-I38)/[1]Sheet1!$N$26</f>
        <v>16.059542796384903</v>
      </c>
      <c r="K38" s="11">
        <f>(E38+F38+([1]Sheet1!$K$26*H38+[1]Sheet1!$M$26)*[1]Sheet1!$L$26)/(1-G38)/(1-[1]Sheet1!$P$26)/(1-I38)/[1]Sheet1!$N$26</f>
        <v>17.948900772430182</v>
      </c>
      <c r="L38" s="1">
        <f>E38+F38+([1]Sheet1!$K$26*H38+[1]Sheet1!$M$26)*[1]Sheet1!$L$26</f>
        <v>37.76</v>
      </c>
      <c r="M38" s="12">
        <f>L38/(1-G38)/(1-[1]Sheet1!$O$26)/[1]Sheet1!$N$26</f>
        <v>8.0297713981924517</v>
      </c>
      <c r="N38" s="12">
        <f>L38/(1-G38)/(1-[1]Sheet1!$P$26)/[1]Sheet1!$N$26</f>
        <v>8.9744503862150911</v>
      </c>
      <c r="O38" s="12">
        <f>L38/(1-G38)/[1]Sheet1!$N$26</f>
        <v>7.6282828282828286</v>
      </c>
      <c r="P38" s="13">
        <f>O38*[1]Sheet1!$N$26-L38</f>
        <v>12.586666666666666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60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>(E39+F39+([1]Sheet1!$K$26*H39+[1]Sheet1!$M$26)*[1]Sheet1!$L$26)/(1-G39)/(1-[1]Sheet1!$O$26)/(1-I39)/[1]Sheet1!$N$26</f>
        <v>17.706893496367179</v>
      </c>
      <c r="K39" s="11">
        <f>(E39+F39+([1]Sheet1!$K$26*H39+[1]Sheet1!$M$26)*[1]Sheet1!$L$26)/(1-G39)/(1-[1]Sheet1!$P$26)/(1-I39)/[1]Sheet1!$N$26</f>
        <v>19.790057437116261</v>
      </c>
      <c r="L39" s="1">
        <f>E39+F39+([1]Sheet1!$K$26*H39+[1]Sheet1!$M$26)*[1]Sheet1!$L$26</f>
        <v>49.959999999999994</v>
      </c>
      <c r="M39" s="12">
        <f>L39/(1-G39)/(1-[1]Sheet1!$O$26)/[1]Sheet1!$N$26</f>
        <v>10.624136097820308</v>
      </c>
      <c r="N39" s="12">
        <f>L39/(1-G39)/(1-[1]Sheet1!$P$26)/[1]Sheet1!$N$26</f>
        <v>11.874034462269755</v>
      </c>
      <c r="O39" s="12">
        <f>L39/(1-G39)/[1]Sheet1!$N$26</f>
        <v>10.092929292929293</v>
      </c>
      <c r="P39" s="13">
        <f>O39*[1]Sheet1!$N$26-L39</f>
        <v>16.653333333333336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61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>(E40+F40+([1]Sheet1!$K$26*H40+[1]Sheet1!$M$26)*[1]Sheet1!$L$26)/(1-G40)/(1-[1]Sheet1!$O$26)/(1-I40)/[1]Sheet1!$N$26</f>
        <v>18.15668648204533</v>
      </c>
      <c r="K40" s="11">
        <f>(E40+F40+([1]Sheet1!$K$26*H40+[1]Sheet1!$M$26)*[1]Sheet1!$L$26)/(1-G40)/(1-[1]Sheet1!$P$26)/(1-I40)/[1]Sheet1!$N$26</f>
        <v>20.292767244638899</v>
      </c>
      <c r="L40" s="1">
        <f>E40+F40+([1]Sheet1!$K$26*H40+[1]Sheet1!$M$26)*[1]Sheet1!$L$26</f>
        <v>46.959999999999994</v>
      </c>
      <c r="M40" s="12">
        <f>L40/(1-G40)/(1-[1]Sheet1!$O$26)/[1]Sheet1!$N$26</f>
        <v>9.9861775651249332</v>
      </c>
      <c r="N40" s="12">
        <f>L40/(1-G40)/(1-[1]Sheet1!$P$26)/[1]Sheet1!$N$26</f>
        <v>11.161021984551397</v>
      </c>
      <c r="O40" s="12">
        <f>L40/(1-G40)/[1]Sheet1!$N$26</f>
        <v>9.4868686868686858</v>
      </c>
      <c r="P40" s="13">
        <f>O40*[1]Sheet1!$N$26-L40</f>
        <v>15.653333333333329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62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>(E41+F41+([1]Sheet1!$K$26*H41+[1]Sheet1!$M$26)*[1]Sheet1!$L$26)/(1-G41)/(1-[1]Sheet1!$O$26)/(1-I41)/[1]Sheet1!$N$26</f>
        <v>11.250753145489988</v>
      </c>
      <c r="K41" s="11">
        <f>(E41+F41+([1]Sheet1!$K$26*H41+[1]Sheet1!$M$26)*[1]Sheet1!$L$26)/(1-G41)/(1-[1]Sheet1!$P$26)/(1-I41)/[1]Sheet1!$N$26</f>
        <v>12.574371162606457</v>
      </c>
      <c r="L41" s="1">
        <f>E41+F41+([1]Sheet1!$K$26*H41+[1]Sheet1!$M$26)*[1]Sheet1!$L$26</f>
        <v>39.68</v>
      </c>
      <c r="M41" s="12">
        <f>L41/(1-G41)/(1-[1]Sheet1!$O$26)/[1]Sheet1!$N$26</f>
        <v>8.4380648591174907</v>
      </c>
      <c r="N41" s="12">
        <f>L41/(1-G41)/(1-[1]Sheet1!$P$26)/[1]Sheet1!$N$26</f>
        <v>9.4307783719548421</v>
      </c>
      <c r="O41" s="12">
        <f>L41/(1-G41)/[1]Sheet1!$N$26</f>
        <v>8.0161616161616163</v>
      </c>
      <c r="P41" s="13">
        <f>O41*[1]Sheet1!$N$26-L41</f>
        <v>13.226666666666667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63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>(E42+F42+([1]Sheet1!$K$26*H42+[1]Sheet1!$M$26)*[1]Sheet1!$L$26)/(1-G42)/(1-[1]Sheet1!$O$26)/(1-I42)/[1]Sheet1!$N$26</f>
        <v>24.381615195012326</v>
      </c>
      <c r="K42" s="11">
        <f>(E42+F42+([1]Sheet1!$K$26*H42+[1]Sheet1!$M$26)*[1]Sheet1!$L$26)/(1-G42)/(1-[1]Sheet1!$P$26)/(1-I42)/[1]Sheet1!$N$26</f>
        <v>27.250040512072598</v>
      </c>
      <c r="L42" s="1">
        <f>E42+F42+([1]Sheet1!$K$26*H42+[1]Sheet1!$M$26)*[1]Sheet1!$L$26</f>
        <v>63.06</v>
      </c>
      <c r="M42" s="12">
        <f>L42/(1-G42)/(1-[1]Sheet1!$O$26)/[1]Sheet1!$N$26</f>
        <v>13.409888357256781</v>
      </c>
      <c r="N42" s="12">
        <f>L42/(1-G42)/(1-[1]Sheet1!$P$26)/[1]Sheet1!$N$26</f>
        <v>14.987522281639929</v>
      </c>
      <c r="O42" s="12">
        <f>L42/(1-G42)/[1]Sheet1!$N$26</f>
        <v>12.73939393939394</v>
      </c>
      <c r="P42" s="13">
        <f>O42*[1]Sheet1!$N$26-L42</f>
        <v>21.019999999999996</v>
      </c>
      <c r="Q42">
        <v>45</v>
      </c>
      <c r="R42">
        <v>15</v>
      </c>
    </row>
    <row r="43" spans="2:18" ht="90.75" customHeight="1">
      <c r="B43">
        <v>17011401</v>
      </c>
      <c r="C43" s="1" t="s">
        <v>70</v>
      </c>
      <c r="D43" s="9" t="s">
        <v>71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>(E43+F43+([1]Sheet1!$K$26*H43+[1]Sheet1!$M$26)*[1]Sheet1!$L$26)/(1-G43)/(1-[1]Sheet1!$O$26)/(1-I43)/[1]Sheet1!$N$26</f>
        <v>12.464292043239411</v>
      </c>
      <c r="K43" s="11">
        <f>(E43+F43+([1]Sheet1!$K$26*H43+[1]Sheet1!$M$26)*[1]Sheet1!$L$26)/(1-G43)/(1-[1]Sheet1!$P$26)/(1-I43)/[1]Sheet1!$N$26</f>
        <v>13.930679342444044</v>
      </c>
      <c r="L43" s="1">
        <f>E43+F43+([1]Sheet1!$K$26*H43+[1]Sheet1!$M$26)*[1]Sheet1!$L$26</f>
        <v>43.959999999999994</v>
      </c>
      <c r="M43" s="12">
        <f>L43/(1-G43)/(1-[1]Sheet1!$O$26)/[1]Sheet1!$N$26</f>
        <v>9.348219032429558</v>
      </c>
      <c r="N43" s="12">
        <f>L43/(1-G43)/(1-[1]Sheet1!$P$26)/[1]Sheet1!$N$26</f>
        <v>10.448009506833035</v>
      </c>
      <c r="O43" s="12">
        <f>L43/(1-G43)/[1]Sheet1!$N$26</f>
        <v>8.8808080808080803</v>
      </c>
      <c r="P43" s="13">
        <f>O43*[1]Sheet1!$N$26-L43</f>
        <v>14.653333333333336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74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>(E44+F44+([1]Sheet1!$K$26*H44+[1]Sheet1!$M$26)*[1]Sheet1!$L$26)/(1-G44)/(1-[1]Sheet1!$O$26)/(1-I44)/[1]Sheet1!$N$26</f>
        <v>16.774056353003722</v>
      </c>
      <c r="K44" s="11">
        <f>(E44+F44+([1]Sheet1!$K$26*H44+[1]Sheet1!$M$26)*[1]Sheet1!$L$26)/(1-G44)/(1-[1]Sheet1!$P$26)/(1-I44)/[1]Sheet1!$N$26</f>
        <v>18.747474747474747</v>
      </c>
      <c r="L44" s="1">
        <f>E44+F44+([1]Sheet1!$K$26*H44+[1]Sheet1!$M$26)*[1]Sheet1!$L$26</f>
        <v>59.16</v>
      </c>
      <c r="M44" s="12">
        <f>L44/(1-G44)/(1-[1]Sheet1!$O$26)/[1]Sheet1!$N$26</f>
        <v>12.580542264752792</v>
      </c>
      <c r="N44" s="12">
        <f>L44/(1-G44)/(1-[1]Sheet1!$P$26)/[1]Sheet1!$N$26</f>
        <v>14.060606060606061</v>
      </c>
      <c r="O44" s="12">
        <f>L44/(1-G44)/[1]Sheet1!$N$26</f>
        <v>11.951515151515151</v>
      </c>
      <c r="P44" s="13">
        <f>O44*[1]Sheet1!$N$26-L44</f>
        <v>19.72</v>
      </c>
      <c r="Q44">
        <v>0</v>
      </c>
      <c r="R44">
        <v>25</v>
      </c>
    </row>
    <row r="46" spans="2:18">
      <c r="K46" s="15" t="s">
        <v>64</v>
      </c>
      <c r="L46" s="15" t="s">
        <v>65</v>
      </c>
      <c r="M46" s="15" t="s">
        <v>66</v>
      </c>
      <c r="N46" s="15" t="s">
        <v>67</v>
      </c>
      <c r="O46" s="15" t="s">
        <v>68</v>
      </c>
      <c r="P46" s="15" t="s">
        <v>69</v>
      </c>
    </row>
    <row r="47" spans="2:18">
      <c r="K47" s="16">
        <v>100</v>
      </c>
      <c r="L47" s="14">
        <v>0.85</v>
      </c>
      <c r="M47">
        <v>8</v>
      </c>
      <c r="N47">
        <v>6.8</v>
      </c>
      <c r="O47" s="14">
        <v>0.08</v>
      </c>
      <c r="P47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  <dataValidation type="list" showInputMessage="1" showErrorMessage="1" sqref="C2:C44">
      <formula1>"爬爬服,婴儿套装,连衣裙,套装,外套,鞋子,裤子,衬衫,T-shirt,袜子,口水巾,手套"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</hyperlinks>
  <pageMargins left="0.69930555555555596" right="0.69930555555555596" top="0.75" bottom="0.75" header="0.3" footer="0.3"/>
  <pageSetup paperSize="9" orientation="portrait" horizontalDpi="200" verticalDpi="300"/>
  <drawing r:id="rId3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2017-01-15T05:37:25Z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