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<sst xmlns="http://schemas.openxmlformats.org/spreadsheetml/2006/main" count="31">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</sst>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&quot;US$&quot;* #,##0.00_ ;_-&quot;US$&quot;* \-#,##0.00\ ;_-&quot;US$&quot;* &quot;-&quot;??_ ;_-@_ "/>
    <numFmt numFmtId="177" formatCode="0.00_);[Red]\(0.00\)"/>
    <numFmt numFmtId="26" formatCode="\$#,##0.00_);[Red]\(\$#,##0.00\)"/>
    <numFmt numFmtId="178" formatCode="\¥#,##0.00_);[Red]\(\¥#,##0.00\)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10">
      <alignment vertical="center"/>
    </xf>
    <xf numFmtId="2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11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tail.1688.com/offer/43388465240.html?spm=a2615.7691456.0.0.SVo0S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topLeftCell="C1" workbookViewId="0">
      <pane ySplit="1" topLeftCell="A4" activePane="bottomLeft" state="frozen"/>
      <selection/>
      <selection pane="bottomLeft" activeCell="R8" sqref="R8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7.75454545454545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86.25" customHeight="1" spans="2:18">
      <c r="B2">
        <v>16072601</v>
      </c>
      <c r="C2" t="s">
        <v>18</v>
      </c>
      <c r="D2" t="s">
        <v>19</v>
      </c>
      <c r="E2">
        <v>33</v>
      </c>
      <c r="F2">
        <v>2</v>
      </c>
      <c r="G2" s="2">
        <v>0.25</v>
      </c>
      <c r="H2" s="3">
        <v>0.3</v>
      </c>
      <c r="I2" s="2">
        <v>0.15</v>
      </c>
      <c r="J2" s="5">
        <f>(E2+F2+($K$19*H2+$M$19)*$L$19)/(1-G2)/(1-$O$19)/(1-I2)/$N$19</f>
        <v>16.5518966757357</v>
      </c>
      <c r="K2" s="6">
        <f>(E2+F2+($K$19*H2+$M$19)*$L$19)/(1-G2)/(1-$P$19)/(1-I2)/$N$19</f>
        <v>18.4991786375869</v>
      </c>
      <c r="L2">
        <f>E2+F2+($K$19*H2+$M$19)*$L$19</f>
        <v>66.16</v>
      </c>
      <c r="M2" s="7">
        <f>L2/(1-G2)/(1-$O$19)/$N$19</f>
        <v>14.0691121743753</v>
      </c>
      <c r="N2" s="7">
        <f>L2/(1-G2)/(1-$P$19)/$N$19</f>
        <v>15.7243018419489</v>
      </c>
      <c r="O2" s="7">
        <f>L2/(1-G2)/$N$19</f>
        <v>13.3656565656566</v>
      </c>
      <c r="P2" s="8">
        <f>O2*$N$19-L2</f>
        <v>22.0533333333333</v>
      </c>
      <c r="Q2">
        <v>1</v>
      </c>
      <c r="R2">
        <v>0</v>
      </c>
    </row>
    <row r="3" ht="86.25" customHeight="1" spans="2:18">
      <c r="B3">
        <v>16072701</v>
      </c>
      <c r="C3" t="s">
        <v>18</v>
      </c>
      <c r="D3" t="s">
        <v>20</v>
      </c>
      <c r="E3">
        <v>12</v>
      </c>
      <c r="F3">
        <v>3</v>
      </c>
      <c r="G3" s="2">
        <v>0.25</v>
      </c>
      <c r="H3" s="3">
        <v>0.2</v>
      </c>
      <c r="I3" s="2">
        <v>0.25</v>
      </c>
      <c r="J3" s="5">
        <f>(E3+F3+($K$19*H3+$M$19)*$L$19)/(1-G3)/(1-$O$19)/(1-I3)/$N$19</f>
        <v>10.7630692893851</v>
      </c>
      <c r="K3" s="6">
        <f>(E3+F3+($K$19*H3+$M$19)*$L$19)/(1-G3)/(1-$P$19)/(1-I3)/$N$19</f>
        <v>12.0293127351951</v>
      </c>
      <c r="L3">
        <f>E3+F3+($K$19*H3+$M$19)*$L$19</f>
        <v>37.96</v>
      </c>
      <c r="M3" s="7">
        <f>L3/(1-G3)/(1-$O$19)/$N$19</f>
        <v>8.07230196703881</v>
      </c>
      <c r="N3" s="7">
        <f>L3/(1-G3)/(1-$P$19)/$N$19</f>
        <v>9.02198455139632</v>
      </c>
      <c r="O3" s="7">
        <f>L3/(1-G3)/$N$19</f>
        <v>7.66868686868687</v>
      </c>
      <c r="P3" s="8">
        <f>O3*$N$19-L3</f>
        <v>12.6533333333333</v>
      </c>
      <c r="Q3">
        <v>1</v>
      </c>
      <c r="R3">
        <v>1</v>
      </c>
    </row>
    <row r="4" ht="69.75" customHeight="1" spans="2:18">
      <c r="B4">
        <v>16072901</v>
      </c>
      <c r="C4" t="s">
        <v>21</v>
      </c>
      <c r="D4" t="s">
        <v>22</v>
      </c>
      <c r="E4">
        <v>34</v>
      </c>
      <c r="F4">
        <v>5</v>
      </c>
      <c r="G4" s="2">
        <v>0.25</v>
      </c>
      <c r="H4">
        <v>0.2</v>
      </c>
      <c r="I4" s="2">
        <v>0.3</v>
      </c>
      <c r="J4" s="5">
        <f>(E4+F4+($K$19*H4+$M$19)*$L$19)/(1-G4)/(1-$O$19)/(1-I4)/$N$19</f>
        <v>18.8228146122883</v>
      </c>
      <c r="K4" s="6">
        <f>(E4+F4+($K$19*H4+$M$19)*$L$19)/(1-G4)/(1-$P$19)/(1-I4)/$N$19</f>
        <v>21.0372633902046</v>
      </c>
      <c r="L4">
        <f>E4+F4+($K$19*H4+$M$19)*$L$19</f>
        <v>61.96</v>
      </c>
      <c r="M4" s="7">
        <f>L4/(1-G4)/(1-$O$19)/$N$19</f>
        <v>13.1759702286018</v>
      </c>
      <c r="N4" s="7">
        <f>L4/(1-G4)/(1-$P$19)/$N$19</f>
        <v>14.7260843731432</v>
      </c>
      <c r="O4" s="7">
        <f>L4/(1-G4)/$N$19</f>
        <v>12.5171717171717</v>
      </c>
      <c r="P4" s="8">
        <f>O4*$N$19-L4</f>
        <v>20.6533333333333</v>
      </c>
      <c r="Q4">
        <v>1</v>
      </c>
      <c r="R4">
        <v>1</v>
      </c>
    </row>
    <row r="5" ht="78" customHeight="1" spans="2:18">
      <c r="B5">
        <v>16073001</v>
      </c>
      <c r="C5" t="s">
        <v>23</v>
      </c>
      <c r="D5" s="4" t="s">
        <v>24</v>
      </c>
      <c r="E5">
        <v>27</v>
      </c>
      <c r="F5">
        <v>5</v>
      </c>
      <c r="G5" s="2">
        <v>0.25</v>
      </c>
      <c r="H5">
        <v>0.4</v>
      </c>
      <c r="I5" s="2">
        <v>0.15</v>
      </c>
      <c r="J5" s="5">
        <f>(E5+F5+($K$19*H5+$M$19)*$L$19)/(1-G5)/(1-$O$19)/(1-I5)/$N$19</f>
        <v>17.8528317228008</v>
      </c>
      <c r="K5" s="6">
        <f>(E5+F5+($K$19*H5+$M$19)*$L$19)/(1-G5)/(1-$P$19)/(1-I5)/$N$19</f>
        <v>19.9531648666597</v>
      </c>
      <c r="L5">
        <f>E5+F5+($K$19*H5+$M$19)*$L$19</f>
        <v>71.36</v>
      </c>
      <c r="M5" s="7">
        <f>L5/(1-G5)/(1-$O$19)/$N$19</f>
        <v>15.1749069643806</v>
      </c>
      <c r="N5" s="7">
        <f>L5/(1-G5)/(1-$P$19)/$N$19</f>
        <v>16.9601901366607</v>
      </c>
      <c r="O5" s="7">
        <f>L5/(1-G5)/$N$19</f>
        <v>14.4161616161616</v>
      </c>
      <c r="P5" s="8">
        <f>O5*$N$19-L5</f>
        <v>23.7866666666667</v>
      </c>
      <c r="Q5">
        <v>1</v>
      </c>
      <c r="R5">
        <v>1</v>
      </c>
    </row>
    <row r="6" spans="1:1">
      <c r="A6" s="3"/>
    </row>
    <row r="18" spans="11:16">
      <c r="K18" s="9" t="s">
        <v>25</v>
      </c>
      <c r="L18" s="9" t="s">
        <v>26</v>
      </c>
      <c r="M18" s="9" t="s">
        <v>27</v>
      </c>
      <c r="N18" s="9" t="s">
        <v>28</v>
      </c>
      <c r="O18" s="9" t="s">
        <v>29</v>
      </c>
      <c r="P18" s="9" t="s">
        <v>30</v>
      </c>
    </row>
    <row r="19" spans="11:16">
      <c r="K19" s="3">
        <v>100</v>
      </c>
      <c r="L19" s="2">
        <v>0.82</v>
      </c>
      <c r="M19">
        <v>8</v>
      </c>
      <c r="N19">
        <v>6.6</v>
      </c>
      <c r="O19" s="2">
        <v>0.05</v>
      </c>
      <c r="P19" s="2">
        <v>0.15</v>
      </c>
    </row>
  </sheetData>
  <dataValidations count="4">
    <dataValidation type="custom" allowBlank="1" showInputMessage="1" showErrorMessage="1" sqref="C1 C7:C15">
      <formula1>"爬爬服"</formula1>
    </dataValidation>
    <dataValidation type="list" allowBlank="1" showInputMessage="1" showErrorMessage="1" sqref="C6">
      <formula1>"爬爬服,婴儿套装"</formula1>
    </dataValidation>
    <dataValidation type="list" allowBlank="1" showInputMessage="1" showErrorMessage="1" sqref="C2:C3 C4:C5">
      <formula1>"爬爬服,婴儿套装,连衣裙,外套,鞋子"</formula1>
    </dataValidation>
    <dataValidation type="list" allowBlank="1" showInputMessage="1" showErrorMessage="1" sqref="Q2:Q5 R2:R4">
      <formula1>"0,1"</formula1>
    </dataValidation>
  </dataValidations>
  <hyperlinks>
    <hyperlink ref="D5" r:id="rId2" display="https://detail.1688.com/offer/43388465240.html?spm=a2615.7691456.0.0.SVo0SF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2016-07-30T14:21:36Z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